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303505\OneDrive - Rumo\Área de Trabalho\cs303505\Desktop\RUMO\Volume\"/>
    </mc:Choice>
  </mc:AlternateContent>
  <bookViews>
    <workbookView xWindow="0" yWindow="0" windowWidth="20490" windowHeight="7620" tabRatio="860" firstSheet="7" activeTab="7"/>
  </bookViews>
  <sheets>
    <sheet name="Base TKU" sheetId="8" state="hidden" r:id="rId1"/>
    <sheet name="RTK Base" sheetId="10" state="hidden" r:id="rId2"/>
    <sheet name="Base TU" sheetId="7" state="hidden" r:id="rId3"/>
    <sheet name="UT Base" sheetId="11" state="hidden" r:id="rId4"/>
    <sheet name="Base Rumo" sheetId="9" state="hidden" r:id="rId5"/>
    <sheet name="Port Elevation Base" sheetId="12" state="hidden" r:id="rId6"/>
    <sheet name="Check" sheetId="19" state="hidden" r:id="rId7"/>
    <sheet name="Volume TKU Consolidado" sheetId="6" r:id="rId8"/>
    <sheet name="Volume TKU Norte" sheetId="3" r:id="rId9"/>
    <sheet name="Volume TKU Sul" sheetId="4" r:id="rId10"/>
    <sheet name="Volume TU Consolidado" sheetId="5" r:id="rId11"/>
    <sheet name="Volume TU Norte" sheetId="1" r:id="rId12"/>
    <sheet name="Volume TU Sul" sheetId="2" r:id="rId13"/>
    <sheet name="Volume RTK Consolidated" sheetId="13" r:id="rId14"/>
    <sheet name="Volume RTK North" sheetId="14" r:id="rId15"/>
    <sheet name="Volume RTK South" sheetId="15" r:id="rId16"/>
    <sheet name="Volume TU Consolidated" sheetId="16" r:id="rId17"/>
    <sheet name="Volume TU North" sheetId="17" r:id="rId18"/>
    <sheet name="Volume TU South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localSheetId="0" hidden="1">'Base TKU'!$A$14:$BC$93</definedName>
    <definedName name="_xlnm._FilterDatabase" localSheetId="2" hidden="1">'Base TU'!$A$14:$BC$93</definedName>
    <definedName name="_xlnm._FilterDatabase" localSheetId="1" hidden="1">'RTK Base'!$A$14:$BC$93</definedName>
    <definedName name="_xlnm._FilterDatabase" localSheetId="3" hidden="1">'UT Base'!$A$14:$BC$93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localSheetId="13" hidden="1">Main.SAPF4Help()</definedName>
    <definedName name="SAPFuncF4Help" localSheetId="14" hidden="1">Main.SAPF4Help()</definedName>
    <definedName name="SAPFuncF4Help" localSheetId="15" hidden="1">Main.SAPF4Help()</definedName>
    <definedName name="SAPFuncF4Help" localSheetId="16" hidden="1">Main.SAPF4Help()</definedName>
    <definedName name="SAPFuncF4Help" localSheetId="17" hidden="1">Main.SAPF4Help()</definedName>
    <definedName name="SAPFuncF4Help" localSheetId="18" hidden="1">Main.SAPF4Help()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9" l="1"/>
  <c r="B2" i="19"/>
  <c r="CB21" i="18"/>
  <c r="CA21" i="18"/>
  <c r="BZ21" i="18"/>
  <c r="BY21" i="18"/>
  <c r="BX21" i="18"/>
  <c r="BW21" i="18"/>
  <c r="BV21" i="18"/>
  <c r="BU21" i="18"/>
  <c r="BT21" i="18"/>
  <c r="BS21" i="18"/>
  <c r="BR21" i="18"/>
  <c r="BQ21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CB19" i="18"/>
  <c r="CA19" i="18"/>
  <c r="BZ19" i="18"/>
  <c r="BY19" i="18"/>
  <c r="BX19" i="18"/>
  <c r="BW19" i="18"/>
  <c r="BV19" i="18"/>
  <c r="BU19" i="18"/>
  <c r="BT19" i="18"/>
  <c r="BS19" i="18"/>
  <c r="BR19" i="18"/>
  <c r="BQ19" i="18"/>
  <c r="CB18" i="18"/>
  <c r="CA18" i="18"/>
  <c r="BZ18" i="18"/>
  <c r="BY18" i="18"/>
  <c r="BX18" i="18"/>
  <c r="BW18" i="18"/>
  <c r="BV18" i="18"/>
  <c r="BU18" i="18"/>
  <c r="BT18" i="18"/>
  <c r="BS18" i="18"/>
  <c r="BR18" i="18"/>
  <c r="BQ18" i="18"/>
  <c r="CB17" i="18"/>
  <c r="CA17" i="18"/>
  <c r="BZ17" i="18"/>
  <c r="BY17" i="18"/>
  <c r="BX17" i="18"/>
  <c r="BW17" i="18"/>
  <c r="BV17" i="18"/>
  <c r="BU17" i="18"/>
  <c r="BT17" i="18"/>
  <c r="BS17" i="18"/>
  <c r="BR17" i="18"/>
  <c r="BQ17" i="18"/>
  <c r="CB16" i="18"/>
  <c r="CA16" i="18"/>
  <c r="BZ16" i="18"/>
  <c r="BY16" i="18"/>
  <c r="BX16" i="18"/>
  <c r="BW16" i="18"/>
  <c r="BV16" i="18"/>
  <c r="BU16" i="18"/>
  <c r="BT16" i="18"/>
  <c r="BS16" i="18"/>
  <c r="BR16" i="18"/>
  <c r="BQ16" i="18"/>
  <c r="CB15" i="18"/>
  <c r="CA15" i="18"/>
  <c r="BZ15" i="18"/>
  <c r="BY15" i="18"/>
  <c r="BX15" i="18"/>
  <c r="BW15" i="18"/>
  <c r="BV15" i="18"/>
  <c r="BU15" i="18"/>
  <c r="BT15" i="18"/>
  <c r="BS15" i="18"/>
  <c r="BR15" i="18"/>
  <c r="BQ15" i="18"/>
  <c r="CB14" i="18"/>
  <c r="CA14" i="18"/>
  <c r="BZ14" i="18"/>
  <c r="BY14" i="18"/>
  <c r="BX14" i="18"/>
  <c r="BW14" i="18"/>
  <c r="BV14" i="18"/>
  <c r="BU14" i="18"/>
  <c r="BT14" i="18"/>
  <c r="BS14" i="18"/>
  <c r="BR14" i="18"/>
  <c r="BQ14" i="18"/>
  <c r="CB13" i="18"/>
  <c r="CA13" i="18"/>
  <c r="BZ13" i="18"/>
  <c r="BY13" i="18"/>
  <c r="BX13" i="18"/>
  <c r="BW13" i="18"/>
  <c r="BV13" i="18"/>
  <c r="BU13" i="18"/>
  <c r="BT13" i="18"/>
  <c r="BS13" i="18"/>
  <c r="BR13" i="18"/>
  <c r="BQ13" i="18"/>
  <c r="CB12" i="18"/>
  <c r="CA12" i="18"/>
  <c r="BZ12" i="18"/>
  <c r="BY12" i="18"/>
  <c r="BX12" i="18"/>
  <c r="BW12" i="18"/>
  <c r="BV12" i="18"/>
  <c r="BU12" i="18"/>
  <c r="BT12" i="18"/>
  <c r="BS12" i="18"/>
  <c r="BR12" i="18"/>
  <c r="BQ12" i="18"/>
  <c r="CB11" i="18"/>
  <c r="CA11" i="18"/>
  <c r="BZ11" i="18"/>
  <c r="BY11" i="18"/>
  <c r="BX11" i="18"/>
  <c r="BW11" i="18"/>
  <c r="BV11" i="18"/>
  <c r="BU11" i="18"/>
  <c r="BT11" i="18"/>
  <c r="BS11" i="18"/>
  <c r="BR11" i="18"/>
  <c r="BQ11" i="18"/>
  <c r="CB10" i="18"/>
  <c r="CA10" i="18"/>
  <c r="BZ10" i="18"/>
  <c r="BY10" i="18"/>
  <c r="BX10" i="18"/>
  <c r="BW10" i="18"/>
  <c r="BV10" i="18"/>
  <c r="BU10" i="18"/>
  <c r="BT10" i="18"/>
  <c r="BS10" i="18"/>
  <c r="BR10" i="18"/>
  <c r="BQ10" i="18"/>
  <c r="CB9" i="18"/>
  <c r="CA9" i="18"/>
  <c r="BZ9" i="18"/>
  <c r="BY9" i="18"/>
  <c r="BX9" i="18"/>
  <c r="BW9" i="18"/>
  <c r="BV9" i="18"/>
  <c r="BU9" i="18"/>
  <c r="BT9" i="18"/>
  <c r="BS9" i="18"/>
  <c r="BR9" i="18"/>
  <c r="BQ9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CB7" i="18"/>
  <c r="CA7" i="18"/>
  <c r="BZ7" i="18"/>
  <c r="BY7" i="18"/>
  <c r="BX7" i="18"/>
  <c r="BW7" i="18"/>
  <c r="BV7" i="18"/>
  <c r="BU7" i="18"/>
  <c r="BT7" i="18"/>
  <c r="BS7" i="18"/>
  <c r="BR7" i="18"/>
  <c r="BQ7" i="18"/>
  <c r="CB6" i="18"/>
  <c r="CA6" i="18"/>
  <c r="BZ6" i="18"/>
  <c r="BY6" i="18"/>
  <c r="BX6" i="18"/>
  <c r="BW6" i="18"/>
  <c r="BV6" i="18"/>
  <c r="BU6" i="18"/>
  <c r="BT6" i="18"/>
  <c r="BS6" i="18"/>
  <c r="BR6" i="18"/>
  <c r="BQ6" i="18"/>
  <c r="CB25" i="16"/>
  <c r="CA25" i="16"/>
  <c r="BZ25" i="16"/>
  <c r="BY25" i="16"/>
  <c r="BX25" i="16"/>
  <c r="BW25" i="16"/>
  <c r="BV25" i="16"/>
  <c r="BU25" i="16"/>
  <c r="BT25" i="16"/>
  <c r="BS25" i="16"/>
  <c r="BR25" i="16"/>
  <c r="CB24" i="16"/>
  <c r="CA24" i="16"/>
  <c r="BZ24" i="16"/>
  <c r="BY24" i="16"/>
  <c r="BX24" i="16"/>
  <c r="BW24" i="16"/>
  <c r="BV24" i="16"/>
  <c r="BU24" i="16"/>
  <c r="BT24" i="16"/>
  <c r="BS24" i="16"/>
  <c r="BR24" i="16"/>
  <c r="CB21" i="17"/>
  <c r="CB21" i="16"/>
  <c r="CA21" i="17"/>
  <c r="CA21" i="16"/>
  <c r="BZ21" i="17"/>
  <c r="BZ21" i="16"/>
  <c r="BY21" i="17"/>
  <c r="BY21" i="16"/>
  <c r="BX21" i="17"/>
  <c r="BX21" i="16"/>
  <c r="BW21" i="17"/>
  <c r="BW21" i="16"/>
  <c r="BV21" i="17"/>
  <c r="BV21" i="16"/>
  <c r="BU21" i="17"/>
  <c r="BU21" i="16"/>
  <c r="BT21" i="17"/>
  <c r="BT21" i="16"/>
  <c r="BS21" i="17"/>
  <c r="BS21" i="16"/>
  <c r="BR21" i="17"/>
  <c r="BR21" i="16"/>
  <c r="CB20" i="17"/>
  <c r="CB20" i="16"/>
  <c r="CA20" i="17"/>
  <c r="CA20" i="16"/>
  <c r="BZ20" i="17"/>
  <c r="BZ20" i="16"/>
  <c r="BY20" i="17"/>
  <c r="BY20" i="16"/>
  <c r="BX20" i="17"/>
  <c r="BX20" i="16"/>
  <c r="BW20" i="17"/>
  <c r="BW20" i="16"/>
  <c r="BV20" i="17"/>
  <c r="BV20" i="16"/>
  <c r="BU20" i="17"/>
  <c r="BU20" i="16"/>
  <c r="BT20" i="17"/>
  <c r="BT20" i="16"/>
  <c r="BS20" i="17"/>
  <c r="BS20" i="16"/>
  <c r="BR20" i="17"/>
  <c r="BR20" i="16"/>
  <c r="CB19" i="17"/>
  <c r="CB19" i="16"/>
  <c r="CA19" i="17"/>
  <c r="CA19" i="16"/>
  <c r="BZ19" i="17"/>
  <c r="BZ19" i="16"/>
  <c r="BY19" i="17"/>
  <c r="BY19" i="16"/>
  <c r="BX19" i="17"/>
  <c r="BX19" i="16"/>
  <c r="BW19" i="17"/>
  <c r="BW19" i="16"/>
  <c r="BV19" i="17"/>
  <c r="BV19" i="16"/>
  <c r="BU19" i="17"/>
  <c r="BU19" i="16"/>
  <c r="BT19" i="17"/>
  <c r="BT19" i="16"/>
  <c r="BS19" i="17"/>
  <c r="BS19" i="16"/>
  <c r="BR19" i="17"/>
  <c r="BR19" i="16"/>
  <c r="CB18" i="17"/>
  <c r="CB18" i="16"/>
  <c r="CA18" i="17"/>
  <c r="CA18" i="16"/>
  <c r="BZ18" i="17"/>
  <c r="BZ18" i="16"/>
  <c r="BY18" i="17"/>
  <c r="BY18" i="16"/>
  <c r="BX18" i="17"/>
  <c r="BX18" i="16"/>
  <c r="BW18" i="17"/>
  <c r="BW18" i="16"/>
  <c r="BV18" i="17"/>
  <c r="BV18" i="16"/>
  <c r="BU18" i="17"/>
  <c r="BU18" i="16"/>
  <c r="BT18" i="17"/>
  <c r="BT18" i="16"/>
  <c r="BS18" i="17"/>
  <c r="BS18" i="16"/>
  <c r="BR18" i="17"/>
  <c r="BR18" i="16"/>
  <c r="CB17" i="16"/>
  <c r="CA17" i="16"/>
  <c r="BZ17" i="16"/>
  <c r="BY17" i="16"/>
  <c r="BX17" i="16"/>
  <c r="BW17" i="16"/>
  <c r="BV17" i="16"/>
  <c r="BU17" i="16"/>
  <c r="BT17" i="16"/>
  <c r="BS17" i="16"/>
  <c r="BR17" i="16"/>
  <c r="CB16" i="17"/>
  <c r="CB16" i="16"/>
  <c r="CA16" i="17"/>
  <c r="CA16" i="16"/>
  <c r="BZ16" i="17"/>
  <c r="BZ16" i="16"/>
  <c r="BY16" i="17"/>
  <c r="BY16" i="16"/>
  <c r="BX16" i="17"/>
  <c r="BX16" i="16"/>
  <c r="BW16" i="17"/>
  <c r="BW16" i="16"/>
  <c r="BV16" i="17"/>
  <c r="BV16" i="16"/>
  <c r="BU16" i="17"/>
  <c r="BU16" i="16"/>
  <c r="BT16" i="17"/>
  <c r="BT16" i="16"/>
  <c r="BS16" i="17"/>
  <c r="BS16" i="16"/>
  <c r="BR16" i="17"/>
  <c r="BR16" i="16"/>
  <c r="CB15" i="17"/>
  <c r="CB15" i="16"/>
  <c r="CA15" i="17"/>
  <c r="CA15" i="16"/>
  <c r="BZ15" i="17"/>
  <c r="BZ15" i="16"/>
  <c r="BY15" i="17"/>
  <c r="BY15" i="16"/>
  <c r="BX15" i="17"/>
  <c r="BX15" i="16"/>
  <c r="BW15" i="17"/>
  <c r="BW15" i="16"/>
  <c r="BV15" i="17"/>
  <c r="BV15" i="16"/>
  <c r="BU15" i="17"/>
  <c r="BU15" i="16"/>
  <c r="BT15" i="17"/>
  <c r="BT15" i="16"/>
  <c r="BS15" i="17"/>
  <c r="BS15" i="16"/>
  <c r="BR15" i="17"/>
  <c r="BR15" i="16"/>
  <c r="CB14" i="17"/>
  <c r="CB14" i="16"/>
  <c r="CA14" i="17"/>
  <c r="CA14" i="16"/>
  <c r="BZ14" i="17"/>
  <c r="BZ14" i="16"/>
  <c r="BY14" i="17"/>
  <c r="BY14" i="16"/>
  <c r="BX14" i="17"/>
  <c r="BX14" i="16"/>
  <c r="BW14" i="17"/>
  <c r="BW14" i="16"/>
  <c r="BV14" i="17"/>
  <c r="BV14" i="16"/>
  <c r="BU14" i="17"/>
  <c r="BU14" i="16"/>
  <c r="BT14" i="17"/>
  <c r="BT14" i="16"/>
  <c r="BS14" i="17"/>
  <c r="BS14" i="16"/>
  <c r="BR14" i="17"/>
  <c r="BR14" i="16"/>
  <c r="CB13" i="17"/>
  <c r="CB13" i="16"/>
  <c r="CA13" i="17"/>
  <c r="CA13" i="16"/>
  <c r="BZ13" i="17"/>
  <c r="BZ13" i="16"/>
  <c r="BY13" i="17"/>
  <c r="BY13" i="16"/>
  <c r="BX13" i="17"/>
  <c r="BX13" i="16"/>
  <c r="BW13" i="17"/>
  <c r="BW13" i="16"/>
  <c r="BV13" i="17"/>
  <c r="BV13" i="16"/>
  <c r="BU13" i="17"/>
  <c r="BU13" i="16"/>
  <c r="BT13" i="17"/>
  <c r="BT13" i="16"/>
  <c r="BS13" i="17"/>
  <c r="BS13" i="16"/>
  <c r="BR13" i="17"/>
  <c r="BR13" i="16"/>
  <c r="CB12" i="17"/>
  <c r="CB12" i="16"/>
  <c r="CA12" i="17"/>
  <c r="CA12" i="16"/>
  <c r="BZ12" i="17"/>
  <c r="BZ12" i="16"/>
  <c r="BY12" i="17"/>
  <c r="BY12" i="16"/>
  <c r="BX12" i="17"/>
  <c r="BX12" i="16"/>
  <c r="BW12" i="17"/>
  <c r="BW12" i="16"/>
  <c r="BV12" i="17"/>
  <c r="BV12" i="16"/>
  <c r="BU12" i="17"/>
  <c r="BU12" i="16"/>
  <c r="BT12" i="17"/>
  <c r="BT12" i="16"/>
  <c r="BS12" i="17"/>
  <c r="BS12" i="16"/>
  <c r="BR12" i="17"/>
  <c r="BR12" i="16"/>
  <c r="CB11" i="17"/>
  <c r="CB11" i="16"/>
  <c r="CA11" i="17"/>
  <c r="CA11" i="16"/>
  <c r="BZ11" i="17"/>
  <c r="BZ11" i="16"/>
  <c r="BY11" i="17"/>
  <c r="BY11" i="16"/>
  <c r="BX11" i="17"/>
  <c r="BX11" i="16"/>
  <c r="BW11" i="17"/>
  <c r="BW11" i="16"/>
  <c r="BV11" i="17"/>
  <c r="BV11" i="16"/>
  <c r="BU11" i="17"/>
  <c r="BU11" i="16"/>
  <c r="BT11" i="17"/>
  <c r="BT11" i="16"/>
  <c r="BS11" i="17"/>
  <c r="BS11" i="16"/>
  <c r="BR11" i="17"/>
  <c r="BR11" i="16"/>
  <c r="CB10" i="17"/>
  <c r="CB10" i="16"/>
  <c r="CA10" i="17"/>
  <c r="CA10" i="16"/>
  <c r="BZ10" i="17"/>
  <c r="BZ10" i="16"/>
  <c r="BY10" i="17"/>
  <c r="BY10" i="16"/>
  <c r="BX10" i="17"/>
  <c r="BX10" i="16"/>
  <c r="BW10" i="17"/>
  <c r="BW10" i="16"/>
  <c r="BV10" i="17"/>
  <c r="BV10" i="16"/>
  <c r="BU10" i="17"/>
  <c r="BU10" i="16"/>
  <c r="BT10" i="17"/>
  <c r="BT10" i="16"/>
  <c r="BS10" i="17"/>
  <c r="BS10" i="16"/>
  <c r="BR10" i="17"/>
  <c r="BR10" i="16"/>
  <c r="CB9" i="17"/>
  <c r="CB9" i="16"/>
  <c r="CA9" i="17"/>
  <c r="CA9" i="16"/>
  <c r="BZ9" i="17"/>
  <c r="BZ9" i="16"/>
  <c r="BY9" i="17"/>
  <c r="BY9" i="16"/>
  <c r="BX9" i="17"/>
  <c r="BX9" i="16"/>
  <c r="BW9" i="17"/>
  <c r="BW9" i="16"/>
  <c r="BV9" i="17"/>
  <c r="BV9" i="16"/>
  <c r="BU9" i="17"/>
  <c r="BU9" i="16"/>
  <c r="BT9" i="17"/>
  <c r="BT9" i="16"/>
  <c r="BS9" i="17"/>
  <c r="BS9" i="16"/>
  <c r="BR9" i="17"/>
  <c r="BR9" i="16"/>
  <c r="CB8" i="17"/>
  <c r="CB8" i="16"/>
  <c r="CA8" i="17"/>
  <c r="CA8" i="16"/>
  <c r="BZ8" i="17"/>
  <c r="BZ8" i="16"/>
  <c r="BY8" i="17"/>
  <c r="BY8" i="16"/>
  <c r="BX8" i="17"/>
  <c r="BX8" i="16"/>
  <c r="BW8" i="17"/>
  <c r="BW8" i="16"/>
  <c r="BV8" i="17"/>
  <c r="BV8" i="16"/>
  <c r="BU8" i="17"/>
  <c r="BU8" i="16"/>
  <c r="BT8" i="17"/>
  <c r="BT8" i="16"/>
  <c r="BS8" i="17"/>
  <c r="BS8" i="16"/>
  <c r="BR8" i="17"/>
  <c r="BR8" i="16"/>
  <c r="CB7" i="16"/>
  <c r="CA7" i="16"/>
  <c r="BZ7" i="16"/>
  <c r="BY7" i="16"/>
  <c r="BX7" i="16"/>
  <c r="BW7" i="16"/>
  <c r="BV7" i="16"/>
  <c r="BU7" i="16"/>
  <c r="BT7" i="16"/>
  <c r="BS7" i="16"/>
  <c r="BR7" i="16"/>
  <c r="CB6" i="16"/>
  <c r="CA6" i="16"/>
  <c r="BZ6" i="16"/>
  <c r="BY6" i="16"/>
  <c r="BX6" i="16"/>
  <c r="BW6" i="16"/>
  <c r="BV6" i="16"/>
  <c r="BU6" i="16"/>
  <c r="BT6" i="16"/>
  <c r="BS6" i="16"/>
  <c r="BR6" i="16"/>
  <c r="BO11" i="12"/>
  <c r="BO10" i="12"/>
  <c r="BO10" i="9"/>
  <c r="BO11" i="9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/>
  <c r="BQ56" i="7"/>
  <c r="BQ57" i="7"/>
  <c r="BQ58" i="7"/>
  <c r="BQ59" i="7"/>
  <c r="BQ60" i="7"/>
  <c r="BQ61" i="7"/>
  <c r="BQ62" i="7"/>
  <c r="BQ63" i="7"/>
  <c r="BQ64" i="7"/>
  <c r="BQ65" i="7"/>
  <c r="BQ66" i="7"/>
  <c r="BQ67" i="7"/>
  <c r="BQ68" i="7"/>
  <c r="BQ69" i="7"/>
  <c r="BQ70" i="7"/>
  <c r="BQ71" i="7"/>
  <c r="BQ72" i="7"/>
  <c r="BQ73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CB25" i="5"/>
  <c r="CA25" i="5"/>
  <c r="BZ25" i="5"/>
  <c r="BY25" i="5"/>
  <c r="BX25" i="5"/>
  <c r="BW25" i="5"/>
  <c r="BV25" i="5"/>
  <c r="BU25" i="5"/>
  <c r="BT25" i="5"/>
  <c r="BS25" i="5"/>
  <c r="BR25" i="5"/>
  <c r="CB24" i="5"/>
  <c r="CA24" i="5"/>
  <c r="BZ24" i="5"/>
  <c r="BY24" i="5"/>
  <c r="BX24" i="5"/>
  <c r="BW24" i="5"/>
  <c r="BV24" i="5"/>
  <c r="BU24" i="5"/>
  <c r="BT24" i="5"/>
  <c r="BS24" i="5"/>
  <c r="BR24" i="5"/>
  <c r="CB21" i="1"/>
  <c r="CB21" i="2"/>
  <c r="CB21" i="5"/>
  <c r="CA21" i="1"/>
  <c r="CA21" i="2"/>
  <c r="CA21" i="5"/>
  <c r="BZ21" i="1"/>
  <c r="BZ21" i="2"/>
  <c r="BZ21" i="5"/>
  <c r="BY21" i="1"/>
  <c r="BY21" i="2"/>
  <c r="BY21" i="5"/>
  <c r="BX21" i="1"/>
  <c r="BX21" i="2"/>
  <c r="BX21" i="5"/>
  <c r="BW21" i="1"/>
  <c r="BW21" i="2"/>
  <c r="BW21" i="5"/>
  <c r="BV21" i="1"/>
  <c r="BV21" i="2"/>
  <c r="BV21" i="5"/>
  <c r="BU21" i="1"/>
  <c r="BU21" i="2"/>
  <c r="BU21" i="5"/>
  <c r="BT21" i="1"/>
  <c r="BT21" i="2"/>
  <c r="BT21" i="5"/>
  <c r="BS21" i="1"/>
  <c r="BS21" i="2"/>
  <c r="BS21" i="5"/>
  <c r="BR21" i="1"/>
  <c r="BR21" i="2"/>
  <c r="BR21" i="5"/>
  <c r="CB20" i="1"/>
  <c r="CB20" i="2"/>
  <c r="CB20" i="5"/>
  <c r="CA20" i="1"/>
  <c r="CA20" i="2"/>
  <c r="CA20" i="5"/>
  <c r="BZ20" i="1"/>
  <c r="BZ20" i="2"/>
  <c r="BZ20" i="5"/>
  <c r="BY20" i="1"/>
  <c r="BY20" i="2"/>
  <c r="BY20" i="5"/>
  <c r="BX20" i="1"/>
  <c r="BX20" i="2"/>
  <c r="BX20" i="5"/>
  <c r="BW20" i="1"/>
  <c r="BW20" i="2"/>
  <c r="BW20" i="5"/>
  <c r="BV20" i="1"/>
  <c r="BV20" i="2"/>
  <c r="BV20" i="5"/>
  <c r="BU20" i="1"/>
  <c r="BU20" i="2"/>
  <c r="BU20" i="5"/>
  <c r="BT20" i="1"/>
  <c r="BT20" i="2"/>
  <c r="BT20" i="5"/>
  <c r="BS20" i="1"/>
  <c r="BS20" i="2"/>
  <c r="BS20" i="5"/>
  <c r="BR20" i="1"/>
  <c r="BR20" i="2"/>
  <c r="BR20" i="5"/>
  <c r="CB19" i="1"/>
  <c r="CB19" i="2"/>
  <c r="CB19" i="5"/>
  <c r="CA19" i="1"/>
  <c r="CA19" i="2"/>
  <c r="CA19" i="5"/>
  <c r="BZ19" i="1"/>
  <c r="BZ19" i="2"/>
  <c r="BZ19" i="5"/>
  <c r="BY19" i="1"/>
  <c r="BY19" i="2"/>
  <c r="BY19" i="5"/>
  <c r="BX19" i="1"/>
  <c r="BX19" i="2"/>
  <c r="BX19" i="5"/>
  <c r="BW19" i="1"/>
  <c r="BW19" i="2"/>
  <c r="BW19" i="5"/>
  <c r="BV19" i="1"/>
  <c r="BV19" i="2"/>
  <c r="BV19" i="5"/>
  <c r="BU19" i="1"/>
  <c r="BU19" i="2"/>
  <c r="BU19" i="5"/>
  <c r="BT19" i="1"/>
  <c r="BT19" i="2"/>
  <c r="BT19" i="5"/>
  <c r="BS19" i="1"/>
  <c r="BS19" i="2"/>
  <c r="BS19" i="5"/>
  <c r="BR19" i="1"/>
  <c r="BR19" i="2"/>
  <c r="BR19" i="5"/>
  <c r="CB18" i="1"/>
  <c r="CB18" i="2"/>
  <c r="CB18" i="5"/>
  <c r="CA18" i="1"/>
  <c r="CA18" i="2"/>
  <c r="CA18" i="5"/>
  <c r="BZ18" i="1"/>
  <c r="BZ18" i="2"/>
  <c r="BZ18" i="5"/>
  <c r="BY18" i="1"/>
  <c r="BY18" i="2"/>
  <c r="BY18" i="5"/>
  <c r="BX18" i="1"/>
  <c r="BX18" i="2"/>
  <c r="BX18" i="5"/>
  <c r="BW18" i="1"/>
  <c r="BW18" i="2"/>
  <c r="BW18" i="5"/>
  <c r="BV18" i="1"/>
  <c r="BV18" i="2"/>
  <c r="BV18" i="5"/>
  <c r="BU18" i="1"/>
  <c r="BU18" i="2"/>
  <c r="BU18" i="5"/>
  <c r="BT18" i="1"/>
  <c r="BT18" i="2"/>
  <c r="BT18" i="5"/>
  <c r="BS18" i="1"/>
  <c r="BS18" i="2"/>
  <c r="BS18" i="5"/>
  <c r="BR18" i="1"/>
  <c r="BR18" i="2"/>
  <c r="BR18" i="5"/>
  <c r="CB17" i="5"/>
  <c r="CA17" i="5"/>
  <c r="BZ17" i="5"/>
  <c r="BY17" i="5"/>
  <c r="BX17" i="5"/>
  <c r="BW17" i="5"/>
  <c r="BV17" i="5"/>
  <c r="BU17" i="5"/>
  <c r="BT17" i="5"/>
  <c r="BS17" i="5"/>
  <c r="BR17" i="5"/>
  <c r="CB16" i="1"/>
  <c r="CB16" i="2"/>
  <c r="CB16" i="5"/>
  <c r="CA16" i="1"/>
  <c r="CA16" i="2"/>
  <c r="CA16" i="5"/>
  <c r="BZ16" i="1"/>
  <c r="BZ16" i="2"/>
  <c r="BZ16" i="5"/>
  <c r="BY16" i="1"/>
  <c r="BY16" i="2"/>
  <c r="BY16" i="5"/>
  <c r="BX16" i="1"/>
  <c r="BX16" i="2"/>
  <c r="BX16" i="5"/>
  <c r="BW16" i="1"/>
  <c r="BW16" i="2"/>
  <c r="BW16" i="5"/>
  <c r="BV16" i="1"/>
  <c r="BV16" i="2"/>
  <c r="BV16" i="5"/>
  <c r="BU16" i="1"/>
  <c r="BU16" i="2"/>
  <c r="BU16" i="5"/>
  <c r="BT16" i="1"/>
  <c r="BT16" i="2"/>
  <c r="BT16" i="5"/>
  <c r="BS16" i="1"/>
  <c r="BS16" i="2"/>
  <c r="BS16" i="5"/>
  <c r="BR16" i="1"/>
  <c r="BR16" i="2"/>
  <c r="BR16" i="5"/>
  <c r="CB15" i="1"/>
  <c r="CB15" i="2"/>
  <c r="CB15" i="5"/>
  <c r="CA15" i="1"/>
  <c r="CA15" i="2"/>
  <c r="CA15" i="5"/>
  <c r="BZ15" i="1"/>
  <c r="BZ15" i="2"/>
  <c r="BZ15" i="5"/>
  <c r="BY15" i="1"/>
  <c r="BY15" i="2"/>
  <c r="BY15" i="5"/>
  <c r="BX15" i="1"/>
  <c r="BX15" i="2"/>
  <c r="BX15" i="5"/>
  <c r="BW15" i="1"/>
  <c r="BW15" i="2"/>
  <c r="BW15" i="5"/>
  <c r="BV15" i="1"/>
  <c r="BV15" i="2"/>
  <c r="BV15" i="5"/>
  <c r="BU15" i="1"/>
  <c r="BU15" i="2"/>
  <c r="BU15" i="5"/>
  <c r="BT15" i="1"/>
  <c r="BT15" i="2"/>
  <c r="BT15" i="5"/>
  <c r="BS15" i="1"/>
  <c r="BS15" i="2"/>
  <c r="BS15" i="5"/>
  <c r="BR15" i="1"/>
  <c r="BR15" i="2"/>
  <c r="BR15" i="5"/>
  <c r="CB14" i="1"/>
  <c r="CB14" i="2"/>
  <c r="CB14" i="5"/>
  <c r="CA14" i="1"/>
  <c r="CA14" i="2"/>
  <c r="CA14" i="5"/>
  <c r="BZ14" i="1"/>
  <c r="BZ14" i="2"/>
  <c r="BZ14" i="5"/>
  <c r="BY14" i="1"/>
  <c r="BY14" i="2"/>
  <c r="BY14" i="5"/>
  <c r="BX14" i="1"/>
  <c r="BX14" i="2"/>
  <c r="BX14" i="5"/>
  <c r="BW14" i="1"/>
  <c r="BW14" i="2"/>
  <c r="BW14" i="5"/>
  <c r="BV14" i="1"/>
  <c r="BV14" i="2"/>
  <c r="BV14" i="5"/>
  <c r="BU14" i="1"/>
  <c r="BU14" i="2"/>
  <c r="BU14" i="5"/>
  <c r="BT14" i="1"/>
  <c r="BT14" i="2"/>
  <c r="BT14" i="5"/>
  <c r="BS14" i="1"/>
  <c r="BS14" i="2"/>
  <c r="BS14" i="5"/>
  <c r="BR14" i="1"/>
  <c r="BR14" i="2"/>
  <c r="BR14" i="5"/>
  <c r="CB13" i="1"/>
  <c r="CB13" i="2"/>
  <c r="CB13" i="5"/>
  <c r="CA13" i="1"/>
  <c r="CA13" i="2"/>
  <c r="CA13" i="5"/>
  <c r="BZ13" i="1"/>
  <c r="BZ13" i="2"/>
  <c r="BZ13" i="5"/>
  <c r="BY13" i="1"/>
  <c r="BY13" i="2"/>
  <c r="BY13" i="5"/>
  <c r="BX13" i="1"/>
  <c r="BX13" i="2"/>
  <c r="BX13" i="5"/>
  <c r="BW13" i="1"/>
  <c r="BW13" i="2"/>
  <c r="BW13" i="5"/>
  <c r="BV13" i="1"/>
  <c r="BV13" i="2"/>
  <c r="BV13" i="5"/>
  <c r="BU13" i="1"/>
  <c r="BU13" i="2"/>
  <c r="BU13" i="5"/>
  <c r="BT13" i="1"/>
  <c r="BT13" i="2"/>
  <c r="BT13" i="5"/>
  <c r="BS13" i="1"/>
  <c r="BS13" i="2"/>
  <c r="BS13" i="5"/>
  <c r="BR13" i="1"/>
  <c r="BR13" i="2"/>
  <c r="BR13" i="5"/>
  <c r="CB12" i="1"/>
  <c r="CB12" i="2"/>
  <c r="CB12" i="5"/>
  <c r="CA12" i="1"/>
  <c r="CA12" i="2"/>
  <c r="CA12" i="5"/>
  <c r="BZ12" i="1"/>
  <c r="BZ12" i="2"/>
  <c r="BZ12" i="5"/>
  <c r="BY12" i="1"/>
  <c r="BY12" i="2"/>
  <c r="BY12" i="5"/>
  <c r="BX12" i="1"/>
  <c r="BX12" i="2"/>
  <c r="BX12" i="5"/>
  <c r="BW12" i="1"/>
  <c r="BW12" i="2"/>
  <c r="BW12" i="5"/>
  <c r="BV12" i="1"/>
  <c r="BV12" i="2"/>
  <c r="BV12" i="5"/>
  <c r="BU12" i="1"/>
  <c r="BU12" i="2"/>
  <c r="BU12" i="5"/>
  <c r="BT12" i="1"/>
  <c r="BT12" i="2"/>
  <c r="BT12" i="5"/>
  <c r="BS12" i="1"/>
  <c r="BS12" i="2"/>
  <c r="BS12" i="5"/>
  <c r="BR12" i="1"/>
  <c r="BR12" i="2"/>
  <c r="BR12" i="5"/>
  <c r="CB11" i="1"/>
  <c r="CB11" i="2"/>
  <c r="CB11" i="5"/>
  <c r="CA11" i="1"/>
  <c r="CA11" i="2"/>
  <c r="CA11" i="5"/>
  <c r="BZ11" i="1"/>
  <c r="BZ11" i="2"/>
  <c r="BZ11" i="5"/>
  <c r="BY11" i="1"/>
  <c r="BY11" i="2"/>
  <c r="BY11" i="5"/>
  <c r="BX11" i="1"/>
  <c r="BX11" i="2"/>
  <c r="BX11" i="5"/>
  <c r="BW11" i="1"/>
  <c r="BW11" i="2"/>
  <c r="BW11" i="5"/>
  <c r="BV11" i="1"/>
  <c r="BV11" i="2"/>
  <c r="BV11" i="5"/>
  <c r="BU11" i="1"/>
  <c r="BU11" i="2"/>
  <c r="BU11" i="5"/>
  <c r="BT11" i="1"/>
  <c r="BT11" i="2"/>
  <c r="BT11" i="5"/>
  <c r="BS11" i="1"/>
  <c r="BS11" i="2"/>
  <c r="BS11" i="5"/>
  <c r="BR11" i="1"/>
  <c r="BR11" i="2"/>
  <c r="BR11" i="5"/>
  <c r="CB10" i="1"/>
  <c r="CB10" i="2"/>
  <c r="CB10" i="5"/>
  <c r="CA10" i="1"/>
  <c r="CA10" i="2"/>
  <c r="CA10" i="5"/>
  <c r="BZ10" i="1"/>
  <c r="BZ10" i="2"/>
  <c r="BZ10" i="5"/>
  <c r="BY10" i="1"/>
  <c r="BY10" i="2"/>
  <c r="BY10" i="5"/>
  <c r="BX10" i="1"/>
  <c r="BX10" i="2"/>
  <c r="BX10" i="5"/>
  <c r="BW10" i="1"/>
  <c r="BW10" i="2"/>
  <c r="BW10" i="5"/>
  <c r="BV10" i="1"/>
  <c r="BV10" i="2"/>
  <c r="BV10" i="5"/>
  <c r="BU10" i="1"/>
  <c r="BU10" i="2"/>
  <c r="BU10" i="5"/>
  <c r="BT10" i="1"/>
  <c r="BT10" i="2"/>
  <c r="BT10" i="5"/>
  <c r="BS10" i="1"/>
  <c r="BS10" i="2"/>
  <c r="BS10" i="5"/>
  <c r="BR10" i="1"/>
  <c r="BR10" i="2"/>
  <c r="BR10" i="5"/>
  <c r="CB9" i="1"/>
  <c r="CB9" i="2"/>
  <c r="CB9" i="5"/>
  <c r="CA9" i="1"/>
  <c r="CA9" i="2"/>
  <c r="CA9" i="5"/>
  <c r="BZ9" i="1"/>
  <c r="BZ9" i="2"/>
  <c r="BZ9" i="5"/>
  <c r="BY9" i="1"/>
  <c r="BY9" i="2"/>
  <c r="BY9" i="5"/>
  <c r="BX9" i="1"/>
  <c r="BX9" i="2"/>
  <c r="BX9" i="5"/>
  <c r="BW9" i="1"/>
  <c r="BW9" i="2"/>
  <c r="BW9" i="5"/>
  <c r="BV9" i="1"/>
  <c r="BV9" i="2"/>
  <c r="BV9" i="5"/>
  <c r="BU9" i="1"/>
  <c r="BU9" i="2"/>
  <c r="BU9" i="5"/>
  <c r="BT9" i="1"/>
  <c r="BT9" i="2"/>
  <c r="BT9" i="5"/>
  <c r="BS9" i="1"/>
  <c r="BS9" i="2"/>
  <c r="BS9" i="5"/>
  <c r="BR9" i="1"/>
  <c r="BR9" i="2"/>
  <c r="BR9" i="5"/>
  <c r="CB8" i="1"/>
  <c r="CB8" i="2"/>
  <c r="CB8" i="5"/>
  <c r="CA8" i="1"/>
  <c r="CA8" i="2"/>
  <c r="CA8" i="5"/>
  <c r="BZ8" i="1"/>
  <c r="BZ8" i="2"/>
  <c r="BZ8" i="5"/>
  <c r="BY8" i="1"/>
  <c r="BY8" i="2"/>
  <c r="BY8" i="5"/>
  <c r="BX8" i="1"/>
  <c r="BX8" i="2"/>
  <c r="BX8" i="5"/>
  <c r="BW8" i="1"/>
  <c r="BW8" i="2"/>
  <c r="BW8" i="5"/>
  <c r="BV8" i="1"/>
  <c r="BV8" i="2"/>
  <c r="BV8" i="5"/>
  <c r="BU8" i="1"/>
  <c r="BU8" i="2"/>
  <c r="BU8" i="5"/>
  <c r="BT8" i="1"/>
  <c r="BT8" i="2"/>
  <c r="BT8" i="5"/>
  <c r="BS8" i="1"/>
  <c r="BS8" i="2"/>
  <c r="BS8" i="5"/>
  <c r="BR8" i="1"/>
  <c r="BR8" i="2"/>
  <c r="BR8" i="5"/>
  <c r="CB7" i="5"/>
  <c r="CA7" i="5"/>
  <c r="BZ7" i="5"/>
  <c r="BY7" i="5"/>
  <c r="BX7" i="5"/>
  <c r="BW7" i="5"/>
  <c r="BV7" i="5"/>
  <c r="BU7" i="5"/>
  <c r="BT7" i="5"/>
  <c r="BS7" i="5"/>
  <c r="BR7" i="5"/>
  <c r="CB6" i="5"/>
  <c r="CA6" i="5"/>
  <c r="BZ6" i="5"/>
  <c r="BY6" i="5"/>
  <c r="BX6" i="5"/>
  <c r="BW6" i="5"/>
  <c r="BV6" i="5"/>
  <c r="BU6" i="5"/>
  <c r="BT6" i="5"/>
  <c r="BS6" i="5"/>
  <c r="BR6" i="5"/>
  <c r="BQ21" i="1"/>
  <c r="BQ21" i="2"/>
  <c r="BQ21" i="5"/>
  <c r="BQ20" i="1"/>
  <c r="BQ20" i="2"/>
  <c r="BQ20" i="5"/>
  <c r="BQ19" i="1"/>
  <c r="BQ19" i="2"/>
  <c r="BQ19" i="5"/>
  <c r="BQ18" i="1"/>
  <c r="BQ18" i="2"/>
  <c r="BQ18" i="5"/>
  <c r="BQ16" i="1"/>
  <c r="BQ16" i="2"/>
  <c r="BQ16" i="5"/>
  <c r="BQ15" i="1"/>
  <c r="BQ15" i="2"/>
  <c r="BQ15" i="5"/>
  <c r="BQ14" i="1"/>
  <c r="BQ14" i="2"/>
  <c r="BQ14" i="5"/>
  <c r="BQ13" i="1"/>
  <c r="BQ13" i="2"/>
  <c r="BQ13" i="5"/>
  <c r="BQ12" i="1"/>
  <c r="BQ12" i="2"/>
  <c r="BQ12" i="5"/>
  <c r="BQ11" i="1"/>
  <c r="BQ11" i="2"/>
  <c r="BQ11" i="5"/>
  <c r="BQ10" i="1"/>
  <c r="BQ10" i="2"/>
  <c r="BQ10" i="5"/>
  <c r="BQ9" i="1"/>
  <c r="BQ9" i="2"/>
  <c r="BQ9" i="5"/>
  <c r="BQ8" i="1"/>
  <c r="BQ8" i="2"/>
  <c r="BQ8" i="5"/>
  <c r="BQ17" i="5"/>
  <c r="BQ7" i="5"/>
  <c r="BQ6" i="5"/>
  <c r="CB21" i="6"/>
  <c r="CA21" i="6"/>
  <c r="BZ21" i="6"/>
  <c r="BY21" i="6"/>
  <c r="BX21" i="6"/>
  <c r="BW21" i="6"/>
  <c r="BV21" i="6"/>
  <c r="BU21" i="6"/>
  <c r="BT21" i="6"/>
  <c r="BS21" i="6"/>
  <c r="BR21" i="6"/>
  <c r="BQ21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Q8" i="6"/>
  <c r="BR8" i="6"/>
  <c r="BS8" i="6"/>
  <c r="BT8" i="6"/>
  <c r="BU8" i="6"/>
  <c r="BV8" i="6"/>
  <c r="BW8" i="6"/>
  <c r="BX8" i="6"/>
  <c r="BY8" i="6"/>
  <c r="BZ8" i="6"/>
  <c r="CA8" i="6"/>
  <c r="CB8" i="6"/>
  <c r="BQ9" i="6"/>
  <c r="BR9" i="6"/>
  <c r="BS9" i="6"/>
  <c r="BT9" i="6"/>
  <c r="BU9" i="6"/>
  <c r="BV9" i="6"/>
  <c r="BW9" i="6"/>
  <c r="BX9" i="6"/>
  <c r="BY9" i="6"/>
  <c r="BZ9" i="6"/>
  <c r="CA9" i="6"/>
  <c r="CB9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BQ92" i="10"/>
  <c r="BQ91" i="10"/>
  <c r="BQ90" i="10"/>
  <c r="BQ89" i="10"/>
  <c r="BQ88" i="10"/>
  <c r="BQ87" i="10"/>
  <c r="BQ86" i="10"/>
  <c r="BQ85" i="10"/>
  <c r="BQ84" i="10"/>
  <c r="BQ83" i="10"/>
  <c r="BQ82" i="10"/>
  <c r="BQ81" i="10"/>
  <c r="BQ80" i="10"/>
  <c r="BQ79" i="10"/>
  <c r="BQ78" i="10"/>
  <c r="BQ77" i="10"/>
  <c r="BQ76" i="10"/>
  <c r="BQ75" i="10"/>
  <c r="BQ74" i="10"/>
  <c r="BQ73" i="10"/>
  <c r="BQ72" i="10"/>
  <c r="BQ71" i="10"/>
  <c r="BQ70" i="10"/>
  <c r="BQ69" i="10"/>
  <c r="BQ68" i="10"/>
  <c r="BQ67" i="10"/>
  <c r="BQ66" i="10"/>
  <c r="BQ65" i="10"/>
  <c r="BQ64" i="10"/>
  <c r="BQ63" i="10"/>
  <c r="BQ62" i="10"/>
  <c r="BQ61" i="10"/>
  <c r="BQ60" i="10"/>
  <c r="BQ59" i="10"/>
  <c r="BQ58" i="10"/>
  <c r="BQ57" i="10"/>
  <c r="BQ56" i="10"/>
  <c r="BQ55" i="10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92" i="8"/>
  <c r="BQ91" i="8"/>
  <c r="BQ90" i="8"/>
  <c r="BQ89" i="8"/>
  <c r="BQ88" i="8"/>
  <c r="BQ87" i="8"/>
  <c r="BQ86" i="8"/>
  <c r="BQ85" i="8"/>
  <c r="BQ84" i="8"/>
  <c r="BQ83" i="8"/>
  <c r="BQ82" i="8"/>
  <c r="BQ81" i="8"/>
  <c r="BQ80" i="8"/>
  <c r="BQ79" i="8"/>
  <c r="BQ78" i="8"/>
  <c r="BQ77" i="8"/>
  <c r="BQ76" i="8"/>
  <c r="BQ75" i="8"/>
  <c r="CB25" i="17"/>
  <c r="CA25" i="17"/>
  <c r="BZ25" i="17"/>
  <c r="BY25" i="17"/>
  <c r="BX25" i="17"/>
  <c r="BW25" i="17"/>
  <c r="BV25" i="17"/>
  <c r="BU25" i="17"/>
  <c r="BT25" i="17"/>
  <c r="BS25" i="17"/>
  <c r="BR25" i="17"/>
  <c r="BQ25" i="17"/>
  <c r="CB24" i="17"/>
  <c r="CA24" i="17"/>
  <c r="BZ24" i="17"/>
  <c r="BY24" i="17"/>
  <c r="BX24" i="17"/>
  <c r="BW24" i="17"/>
  <c r="BV24" i="17"/>
  <c r="BU24" i="17"/>
  <c r="BT24" i="17"/>
  <c r="BS24" i="17"/>
  <c r="BR24" i="17"/>
  <c r="BQ24" i="17"/>
  <c r="BQ21" i="17"/>
  <c r="BQ20" i="17"/>
  <c r="BQ19" i="17"/>
  <c r="BQ18" i="17"/>
  <c r="CB17" i="17"/>
  <c r="CA17" i="17"/>
  <c r="BZ17" i="17"/>
  <c r="BY17" i="17"/>
  <c r="BX17" i="17"/>
  <c r="BW17" i="17"/>
  <c r="BV17" i="17"/>
  <c r="BU17" i="17"/>
  <c r="BT17" i="17"/>
  <c r="BS17" i="17"/>
  <c r="BR17" i="17"/>
  <c r="BQ17" i="17"/>
  <c r="BQ16" i="17"/>
  <c r="BQ15" i="17"/>
  <c r="BQ14" i="17"/>
  <c r="BQ13" i="17"/>
  <c r="BQ12" i="17"/>
  <c r="BQ11" i="17"/>
  <c r="BQ10" i="17"/>
  <c r="BQ9" i="17"/>
  <c r="BQ8" i="17"/>
  <c r="CB7" i="17"/>
  <c r="CA7" i="17"/>
  <c r="BZ7" i="17"/>
  <c r="BY7" i="17"/>
  <c r="BX7" i="17"/>
  <c r="BW7" i="17"/>
  <c r="BV7" i="17"/>
  <c r="BU7" i="17"/>
  <c r="BT7" i="17"/>
  <c r="BS7" i="17"/>
  <c r="BR7" i="17"/>
  <c r="BQ7" i="17"/>
  <c r="CB6" i="17"/>
  <c r="CA6" i="17"/>
  <c r="BZ6" i="17"/>
  <c r="BY6" i="17"/>
  <c r="BX6" i="17"/>
  <c r="BW6" i="17"/>
  <c r="BV6" i="17"/>
  <c r="BU6" i="17"/>
  <c r="BT6" i="17"/>
  <c r="BS6" i="17"/>
  <c r="BR6" i="17"/>
  <c r="BQ6" i="17"/>
  <c r="BQ8" i="16"/>
  <c r="BQ9" i="16"/>
  <c r="BQ10" i="16"/>
  <c r="BQ11" i="16"/>
  <c r="BQ12" i="16"/>
  <c r="BQ13" i="16"/>
  <c r="BQ14" i="16"/>
  <c r="BQ15" i="16"/>
  <c r="BQ7" i="16"/>
  <c r="BQ18" i="16"/>
  <c r="BQ19" i="16"/>
  <c r="BQ20" i="16"/>
  <c r="BQ21" i="16"/>
  <c r="BQ17" i="16"/>
  <c r="BQ16" i="16"/>
  <c r="BQ6" i="16"/>
  <c r="BQ25" i="16"/>
  <c r="BQ24" i="16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CB21" i="14"/>
  <c r="CA21" i="14"/>
  <c r="BZ21" i="14"/>
  <c r="BY21" i="14"/>
  <c r="BX21" i="14"/>
  <c r="BW21" i="14"/>
  <c r="BV21" i="14"/>
  <c r="BU21" i="14"/>
  <c r="BT21" i="14"/>
  <c r="BS21" i="14"/>
  <c r="BR21" i="14"/>
  <c r="BQ21" i="14"/>
  <c r="CB20" i="14"/>
  <c r="CA20" i="14"/>
  <c r="BZ20" i="14"/>
  <c r="BY20" i="14"/>
  <c r="BX20" i="14"/>
  <c r="BW20" i="14"/>
  <c r="BV20" i="14"/>
  <c r="BU20" i="14"/>
  <c r="BT20" i="14"/>
  <c r="BS20" i="14"/>
  <c r="BR20" i="14"/>
  <c r="BQ20" i="14"/>
  <c r="CB19" i="14"/>
  <c r="CA19" i="14"/>
  <c r="BZ19" i="14"/>
  <c r="BY19" i="14"/>
  <c r="BX19" i="14"/>
  <c r="BW19" i="14"/>
  <c r="BV19" i="14"/>
  <c r="BU19" i="14"/>
  <c r="BT19" i="14"/>
  <c r="BS19" i="14"/>
  <c r="BR19" i="14"/>
  <c r="BQ19" i="14"/>
  <c r="CB18" i="14"/>
  <c r="CA18" i="14"/>
  <c r="BZ18" i="14"/>
  <c r="BY18" i="14"/>
  <c r="BX18" i="14"/>
  <c r="BW18" i="14"/>
  <c r="BV18" i="14"/>
  <c r="BU18" i="14"/>
  <c r="BT18" i="14"/>
  <c r="BS18" i="14"/>
  <c r="BR18" i="14"/>
  <c r="BQ18" i="14"/>
  <c r="CB17" i="14"/>
  <c r="CA17" i="14"/>
  <c r="BZ17" i="14"/>
  <c r="BY17" i="14"/>
  <c r="BX17" i="14"/>
  <c r="BW17" i="14"/>
  <c r="BV17" i="14"/>
  <c r="BU17" i="14"/>
  <c r="BT17" i="14"/>
  <c r="BS17" i="14"/>
  <c r="BR17" i="14"/>
  <c r="BQ17" i="14"/>
  <c r="CB16" i="14"/>
  <c r="CA16" i="14"/>
  <c r="BZ16" i="14"/>
  <c r="BY16" i="14"/>
  <c r="BX16" i="14"/>
  <c r="BW16" i="14"/>
  <c r="BV16" i="14"/>
  <c r="BU16" i="14"/>
  <c r="BT16" i="14"/>
  <c r="BS16" i="14"/>
  <c r="BR16" i="14"/>
  <c r="BQ16" i="14"/>
  <c r="CB15" i="14"/>
  <c r="CA15" i="14"/>
  <c r="BZ15" i="14"/>
  <c r="BY15" i="14"/>
  <c r="BX15" i="14"/>
  <c r="BW15" i="14"/>
  <c r="BV15" i="14"/>
  <c r="BU15" i="14"/>
  <c r="BT15" i="14"/>
  <c r="BS15" i="14"/>
  <c r="BR15" i="14"/>
  <c r="BQ15" i="14"/>
  <c r="CB14" i="14"/>
  <c r="CA14" i="14"/>
  <c r="BZ14" i="14"/>
  <c r="BY14" i="14"/>
  <c r="BX14" i="14"/>
  <c r="BW14" i="14"/>
  <c r="BV14" i="14"/>
  <c r="BU14" i="14"/>
  <c r="BT14" i="14"/>
  <c r="BS14" i="14"/>
  <c r="BR14" i="14"/>
  <c r="BQ14" i="14"/>
  <c r="CB13" i="14"/>
  <c r="CA13" i="14"/>
  <c r="BZ13" i="14"/>
  <c r="BY13" i="14"/>
  <c r="BX13" i="14"/>
  <c r="BW13" i="14"/>
  <c r="BV13" i="14"/>
  <c r="BU13" i="14"/>
  <c r="BT13" i="14"/>
  <c r="BS13" i="14"/>
  <c r="BR13" i="14"/>
  <c r="BQ13" i="14"/>
  <c r="CB12" i="14"/>
  <c r="CA12" i="14"/>
  <c r="BZ12" i="14"/>
  <c r="BY12" i="14"/>
  <c r="BX12" i="14"/>
  <c r="BW12" i="14"/>
  <c r="BV12" i="14"/>
  <c r="BU12" i="14"/>
  <c r="BT12" i="14"/>
  <c r="BS12" i="14"/>
  <c r="BR12" i="14"/>
  <c r="BQ12" i="14"/>
  <c r="CB11" i="14"/>
  <c r="CA11" i="14"/>
  <c r="BZ11" i="14"/>
  <c r="BY11" i="14"/>
  <c r="BX11" i="14"/>
  <c r="BW11" i="14"/>
  <c r="BV11" i="14"/>
  <c r="BU11" i="14"/>
  <c r="BT11" i="14"/>
  <c r="BS11" i="14"/>
  <c r="BR11" i="14"/>
  <c r="BQ11" i="14"/>
  <c r="CB10" i="14"/>
  <c r="CA10" i="14"/>
  <c r="BZ10" i="14"/>
  <c r="BY10" i="14"/>
  <c r="BX10" i="14"/>
  <c r="BW10" i="14"/>
  <c r="BV10" i="14"/>
  <c r="BU10" i="14"/>
  <c r="BT10" i="14"/>
  <c r="BS10" i="14"/>
  <c r="BR10" i="14"/>
  <c r="BQ10" i="14"/>
  <c r="CB9" i="14"/>
  <c r="CA9" i="14"/>
  <c r="BZ9" i="14"/>
  <c r="BY9" i="14"/>
  <c r="BX9" i="14"/>
  <c r="BW9" i="14"/>
  <c r="BV9" i="14"/>
  <c r="BU9" i="14"/>
  <c r="BT9" i="14"/>
  <c r="BS9" i="14"/>
  <c r="BR9" i="14"/>
  <c r="BQ9" i="14"/>
  <c r="CB8" i="14"/>
  <c r="CA8" i="14"/>
  <c r="BZ8" i="14"/>
  <c r="BY8" i="14"/>
  <c r="BX8" i="14"/>
  <c r="BW8" i="14"/>
  <c r="BV8" i="14"/>
  <c r="BU8" i="14"/>
  <c r="BT8" i="14"/>
  <c r="BS8" i="14"/>
  <c r="BR8" i="14"/>
  <c r="BQ8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CB6" i="14"/>
  <c r="CA6" i="14"/>
  <c r="BZ6" i="14"/>
  <c r="BY6" i="14"/>
  <c r="BX6" i="14"/>
  <c r="BW6" i="14"/>
  <c r="BV6" i="14"/>
  <c r="BU6" i="14"/>
  <c r="BT6" i="14"/>
  <c r="BS6" i="14"/>
  <c r="BR6" i="14"/>
  <c r="BQ6" i="14"/>
  <c r="CB21" i="13"/>
  <c r="CA21" i="13"/>
  <c r="BZ21" i="13"/>
  <c r="BY21" i="13"/>
  <c r="BX21" i="13"/>
  <c r="BW21" i="13"/>
  <c r="BV21" i="13"/>
  <c r="BU21" i="13"/>
  <c r="BT21" i="13"/>
  <c r="BS21" i="13"/>
  <c r="BR21" i="13"/>
  <c r="BQ21" i="13"/>
  <c r="CB20" i="13"/>
  <c r="CA20" i="13"/>
  <c r="BZ20" i="13"/>
  <c r="BY20" i="13"/>
  <c r="BX20" i="13"/>
  <c r="BW20" i="13"/>
  <c r="BV20" i="13"/>
  <c r="BU20" i="13"/>
  <c r="BT20" i="13"/>
  <c r="BS20" i="13"/>
  <c r="BR20" i="13"/>
  <c r="BQ20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CB9" i="13"/>
  <c r="CA9" i="13"/>
  <c r="BZ9" i="13"/>
  <c r="BY9" i="13"/>
  <c r="BX9" i="13"/>
  <c r="BW9" i="13"/>
  <c r="BV9" i="13"/>
  <c r="BU9" i="13"/>
  <c r="BT9" i="13"/>
  <c r="BS9" i="13"/>
  <c r="BR9" i="13"/>
  <c r="BQ9" i="13"/>
  <c r="CB8" i="13"/>
  <c r="CA8" i="13"/>
  <c r="BZ8" i="13"/>
  <c r="BY8" i="13"/>
  <c r="BX8" i="13"/>
  <c r="BW8" i="13"/>
  <c r="BV8" i="13"/>
  <c r="BU8" i="13"/>
  <c r="BT8" i="13"/>
  <c r="BS8" i="13"/>
  <c r="BR8" i="13"/>
  <c r="BQ8" i="13"/>
  <c r="CB7" i="13"/>
  <c r="CA7" i="13"/>
  <c r="BZ7" i="13"/>
  <c r="BY7" i="13"/>
  <c r="BX7" i="13"/>
  <c r="BW7" i="13"/>
  <c r="BV7" i="13"/>
  <c r="BU7" i="13"/>
  <c r="BT7" i="13"/>
  <c r="BS7" i="13"/>
  <c r="BR7" i="13"/>
  <c r="BQ7" i="13"/>
  <c r="CB6" i="13"/>
  <c r="CA6" i="13"/>
  <c r="BZ6" i="13"/>
  <c r="BY6" i="13"/>
  <c r="BX6" i="13"/>
  <c r="BW6" i="13"/>
  <c r="BV6" i="13"/>
  <c r="BU6" i="13"/>
  <c r="BT6" i="13"/>
  <c r="BS6" i="13"/>
  <c r="BR6" i="13"/>
  <c r="BQ6" i="13"/>
  <c r="CB17" i="2"/>
  <c r="CA17" i="2"/>
  <c r="BZ17" i="2"/>
  <c r="BY17" i="2"/>
  <c r="BX17" i="2"/>
  <c r="BW17" i="2"/>
  <c r="BV17" i="2"/>
  <c r="BU17" i="2"/>
  <c r="BT17" i="2"/>
  <c r="BS17" i="2"/>
  <c r="BR17" i="2"/>
  <c r="BQ17" i="2"/>
  <c r="CB7" i="2"/>
  <c r="CA7" i="2"/>
  <c r="BZ7" i="2"/>
  <c r="BY7" i="2"/>
  <c r="BX7" i="2"/>
  <c r="BW7" i="2"/>
  <c r="BV7" i="2"/>
  <c r="BU7" i="2"/>
  <c r="BT7" i="2"/>
  <c r="BS7" i="2"/>
  <c r="BR7" i="2"/>
  <c r="BQ7" i="2"/>
  <c r="CB6" i="2"/>
  <c r="CA6" i="2"/>
  <c r="BZ6" i="2"/>
  <c r="BY6" i="2"/>
  <c r="BX6" i="2"/>
  <c r="BW6" i="2"/>
  <c r="BV6" i="2"/>
  <c r="BU6" i="2"/>
  <c r="BT6" i="2"/>
  <c r="BS6" i="2"/>
  <c r="BR6" i="2"/>
  <c r="BQ6" i="2"/>
  <c r="CB25" i="1"/>
  <c r="CA25" i="1"/>
  <c r="BZ25" i="1"/>
  <c r="BY25" i="1"/>
  <c r="BX25" i="1"/>
  <c r="BW25" i="1"/>
  <c r="BV25" i="1"/>
  <c r="BU25" i="1"/>
  <c r="BT25" i="1"/>
  <c r="BS25" i="1"/>
  <c r="BR25" i="1"/>
  <c r="BQ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CB7" i="1"/>
  <c r="CA7" i="1"/>
  <c r="BZ7" i="1"/>
  <c r="BY7" i="1"/>
  <c r="BX7" i="1"/>
  <c r="BW7" i="1"/>
  <c r="BV7" i="1"/>
  <c r="BU7" i="1"/>
  <c r="BT7" i="1"/>
  <c r="BS7" i="1"/>
  <c r="BR7" i="1"/>
  <c r="BQ7" i="1"/>
  <c r="CB6" i="1"/>
  <c r="CA6" i="1"/>
  <c r="BZ6" i="1"/>
  <c r="BY6" i="1"/>
  <c r="BX6" i="1"/>
  <c r="BW6" i="1"/>
  <c r="BV6" i="1"/>
  <c r="BU6" i="1"/>
  <c r="BT6" i="1"/>
  <c r="BS6" i="1"/>
  <c r="BR6" i="1"/>
  <c r="BQ6" i="1"/>
  <c r="BQ25" i="5"/>
  <c r="BQ24" i="5"/>
  <c r="CB21" i="4"/>
  <c r="CA21" i="4"/>
  <c r="BZ21" i="4"/>
  <c r="BY21" i="4"/>
  <c r="BX21" i="4"/>
  <c r="BW21" i="4"/>
  <c r="BV21" i="4"/>
  <c r="BU21" i="4"/>
  <c r="BT21" i="4"/>
  <c r="BS21" i="4"/>
  <c r="BR21" i="4"/>
  <c r="BQ21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CB9" i="4"/>
  <c r="CA9" i="4"/>
  <c r="BZ9" i="4"/>
  <c r="BY9" i="4"/>
  <c r="BX9" i="4"/>
  <c r="BW9" i="4"/>
  <c r="BV9" i="4"/>
  <c r="BU9" i="4"/>
  <c r="BT9" i="4"/>
  <c r="BS9" i="4"/>
  <c r="BR9" i="4"/>
  <c r="BQ9" i="4"/>
  <c r="CB8" i="4"/>
  <c r="CA8" i="4"/>
  <c r="BZ8" i="4"/>
  <c r="BY8" i="4"/>
  <c r="BX8" i="4"/>
  <c r="BW8" i="4"/>
  <c r="BV8" i="4"/>
  <c r="BU8" i="4"/>
  <c r="BT8" i="4"/>
  <c r="BS8" i="4"/>
  <c r="BR8" i="4"/>
  <c r="BQ8" i="4"/>
  <c r="CB7" i="4"/>
  <c r="CA7" i="4"/>
  <c r="BZ7" i="4"/>
  <c r="BY7" i="4"/>
  <c r="BX7" i="4"/>
  <c r="BW7" i="4"/>
  <c r="BV7" i="4"/>
  <c r="BU7" i="4"/>
  <c r="BT7" i="4"/>
  <c r="BS7" i="4"/>
  <c r="BR7" i="4"/>
  <c r="BQ7" i="4"/>
  <c r="CB6" i="4"/>
  <c r="CA6" i="4"/>
  <c r="BZ6" i="4"/>
  <c r="BY6" i="4"/>
  <c r="BX6" i="4"/>
  <c r="BW6" i="4"/>
  <c r="BV6" i="4"/>
  <c r="BU6" i="4"/>
  <c r="BT6" i="4"/>
  <c r="BS6" i="4"/>
  <c r="BR6" i="4"/>
  <c r="BQ6" i="4"/>
  <c r="CB21" i="3"/>
  <c r="CA21" i="3"/>
  <c r="BZ21" i="3"/>
  <c r="BY21" i="3"/>
  <c r="BX21" i="3"/>
  <c r="BW21" i="3"/>
  <c r="BV21" i="3"/>
  <c r="BU21" i="3"/>
  <c r="BT21" i="3"/>
  <c r="BS21" i="3"/>
  <c r="BR21" i="3"/>
  <c r="BQ21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CB9" i="3"/>
  <c r="CA9" i="3"/>
  <c r="BZ9" i="3"/>
  <c r="BY9" i="3"/>
  <c r="BX9" i="3"/>
  <c r="BW9" i="3"/>
  <c r="BV9" i="3"/>
  <c r="BU9" i="3"/>
  <c r="BT9" i="3"/>
  <c r="BS9" i="3"/>
  <c r="BR9" i="3"/>
  <c r="BQ9" i="3"/>
  <c r="CB8" i="3"/>
  <c r="CA8" i="3"/>
  <c r="BZ8" i="3"/>
  <c r="BY8" i="3"/>
  <c r="BX8" i="3"/>
  <c r="BW8" i="3"/>
  <c r="BV8" i="3"/>
  <c r="BU8" i="3"/>
  <c r="BT8" i="3"/>
  <c r="BS8" i="3"/>
  <c r="BR8" i="3"/>
  <c r="BQ8" i="3"/>
  <c r="CB7" i="3"/>
  <c r="CA7" i="3"/>
  <c r="BZ7" i="3"/>
  <c r="BY7" i="3"/>
  <c r="BX7" i="3"/>
  <c r="BW7" i="3"/>
  <c r="BV7" i="3"/>
  <c r="BU7" i="3"/>
  <c r="BT7" i="3"/>
  <c r="BS7" i="3"/>
  <c r="BR7" i="3"/>
  <c r="BQ7" i="3"/>
  <c r="CB6" i="3"/>
  <c r="CA6" i="3"/>
  <c r="BZ6" i="3"/>
  <c r="BY6" i="3"/>
  <c r="BX6" i="3"/>
  <c r="BW6" i="3"/>
  <c r="BV6" i="3"/>
  <c r="BU6" i="3"/>
  <c r="BT6" i="3"/>
  <c r="BS6" i="3"/>
  <c r="BR6" i="3"/>
  <c r="BQ6" i="3"/>
  <c r="CB17" i="6"/>
  <c r="CA17" i="6"/>
  <c r="BZ17" i="6"/>
  <c r="BY17" i="6"/>
  <c r="BX17" i="6"/>
  <c r="BW17" i="6"/>
  <c r="BV17" i="6"/>
  <c r="BU17" i="6"/>
  <c r="BT17" i="6"/>
  <c r="BS17" i="6"/>
  <c r="BR17" i="6"/>
  <c r="BQ17" i="6"/>
  <c r="CB7" i="6"/>
  <c r="CA7" i="6"/>
  <c r="BZ7" i="6"/>
  <c r="BY7" i="6"/>
  <c r="BX7" i="6"/>
  <c r="BW7" i="6"/>
  <c r="BV7" i="6"/>
  <c r="BU7" i="6"/>
  <c r="BT7" i="6"/>
  <c r="BS7" i="6"/>
  <c r="BR7" i="6"/>
  <c r="BQ7" i="6"/>
  <c r="CB6" i="6"/>
  <c r="CA6" i="6"/>
  <c r="BZ6" i="6"/>
  <c r="BY6" i="6"/>
  <c r="BX6" i="6"/>
  <c r="BW6" i="6"/>
  <c r="BV6" i="6"/>
  <c r="BU6" i="6"/>
  <c r="BT6" i="6"/>
  <c r="BS6" i="6"/>
  <c r="BR6" i="6"/>
  <c r="BQ6" i="6"/>
  <c r="D7" i="18"/>
  <c r="D17" i="18"/>
  <c r="D6" i="18"/>
  <c r="E7" i="18"/>
  <c r="E17" i="18"/>
  <c r="E6" i="18"/>
  <c r="F7" i="18"/>
  <c r="F17" i="18"/>
  <c r="F6" i="18"/>
  <c r="G7" i="18"/>
  <c r="G17" i="18"/>
  <c r="G6" i="18"/>
  <c r="H7" i="18"/>
  <c r="H17" i="18"/>
  <c r="H6" i="18"/>
  <c r="I7" i="18"/>
  <c r="I17" i="18"/>
  <c r="I6" i="18"/>
  <c r="J7" i="18"/>
  <c r="J17" i="18"/>
  <c r="J6" i="18"/>
  <c r="K7" i="18"/>
  <c r="K17" i="18"/>
  <c r="K6" i="18"/>
  <c r="L7" i="18"/>
  <c r="L17" i="18"/>
  <c r="L6" i="18"/>
  <c r="M7" i="18"/>
  <c r="M17" i="18"/>
  <c r="M6" i="18"/>
  <c r="N7" i="18"/>
  <c r="N17" i="18"/>
  <c r="N6" i="18"/>
  <c r="O7" i="18"/>
  <c r="O17" i="18"/>
  <c r="O6" i="18"/>
  <c r="Q7" i="18"/>
  <c r="Q17" i="18"/>
  <c r="Q6" i="18"/>
  <c r="R7" i="18"/>
  <c r="R17" i="18"/>
  <c r="R6" i="18"/>
  <c r="S7" i="18"/>
  <c r="S17" i="18"/>
  <c r="S6" i="18"/>
  <c r="T7" i="18"/>
  <c r="T17" i="18"/>
  <c r="T6" i="18"/>
  <c r="U7" i="18"/>
  <c r="U17" i="18"/>
  <c r="U6" i="18"/>
  <c r="V7" i="18"/>
  <c r="V17" i="18"/>
  <c r="V6" i="18"/>
  <c r="W7" i="18"/>
  <c r="W17" i="18"/>
  <c r="W6" i="18"/>
  <c r="X7" i="18"/>
  <c r="X17" i="18"/>
  <c r="X6" i="18"/>
  <c r="Y7" i="18"/>
  <c r="Y17" i="18"/>
  <c r="Y6" i="18"/>
  <c r="Z7" i="18"/>
  <c r="Z17" i="18"/>
  <c r="Z6" i="18"/>
  <c r="AA7" i="18"/>
  <c r="AA17" i="18"/>
  <c r="AA6" i="18"/>
  <c r="AB7" i="18"/>
  <c r="AB17" i="18"/>
  <c r="AB6" i="18"/>
  <c r="AD7" i="18"/>
  <c r="AD17" i="18"/>
  <c r="AD6" i="18"/>
  <c r="AE7" i="18"/>
  <c r="AE17" i="18"/>
  <c r="AE6" i="18"/>
  <c r="AF7" i="18"/>
  <c r="AF17" i="18"/>
  <c r="AF6" i="18"/>
  <c r="AG7" i="18"/>
  <c r="AG17" i="18"/>
  <c r="AG6" i="18"/>
  <c r="AH7" i="18"/>
  <c r="AH17" i="18"/>
  <c r="AH6" i="18"/>
  <c r="AI7" i="18"/>
  <c r="AI17" i="18"/>
  <c r="AI6" i="18"/>
  <c r="AJ7" i="18"/>
  <c r="AJ17" i="18"/>
  <c r="AJ6" i="18"/>
  <c r="AK7" i="18"/>
  <c r="AK17" i="18"/>
  <c r="AK6" i="18"/>
  <c r="AL7" i="18"/>
  <c r="AL17" i="18"/>
  <c r="AL6" i="18"/>
  <c r="AM7" i="18"/>
  <c r="AM17" i="18"/>
  <c r="AM6" i="18"/>
  <c r="AN7" i="18"/>
  <c r="AN17" i="18"/>
  <c r="AN6" i="18"/>
  <c r="AO7" i="18"/>
  <c r="AO17" i="18"/>
  <c r="AO6" i="18"/>
  <c r="AQ7" i="18"/>
  <c r="AQ17" i="18"/>
  <c r="AQ6" i="18"/>
  <c r="AR7" i="18"/>
  <c r="AR17" i="18"/>
  <c r="AR6" i="18"/>
  <c r="AS7" i="18"/>
  <c r="AS17" i="18"/>
  <c r="AS6" i="18"/>
  <c r="AT7" i="18"/>
  <c r="AT17" i="18"/>
  <c r="AT6" i="18"/>
  <c r="AU7" i="18"/>
  <c r="AU17" i="18"/>
  <c r="AU6" i="18"/>
  <c r="AV7" i="18"/>
  <c r="AV17" i="18"/>
  <c r="AV6" i="18"/>
  <c r="AW7" i="18"/>
  <c r="AW17" i="18"/>
  <c r="AW6" i="18"/>
  <c r="AX7" i="18"/>
  <c r="AX17" i="18"/>
  <c r="AX6" i="18"/>
  <c r="AY7" i="18"/>
  <c r="AY17" i="18"/>
  <c r="AY6" i="18"/>
  <c r="AZ7" i="18"/>
  <c r="AZ17" i="18"/>
  <c r="AZ6" i="18"/>
  <c r="BA7" i="18"/>
  <c r="BA17" i="18"/>
  <c r="BA6" i="18"/>
  <c r="BB7" i="18"/>
  <c r="BB17" i="18"/>
  <c r="BB6" i="18"/>
  <c r="BD8" i="18"/>
  <c r="BD9" i="18"/>
  <c r="BD10" i="18"/>
  <c r="BD11" i="18"/>
  <c r="BD12" i="18"/>
  <c r="BD13" i="18"/>
  <c r="BD14" i="18"/>
  <c r="BD15" i="18"/>
  <c r="BD7" i="18"/>
  <c r="BD18" i="18"/>
  <c r="BD19" i="18"/>
  <c r="BD20" i="18"/>
  <c r="BD21" i="18"/>
  <c r="BD17" i="18"/>
  <c r="BD16" i="18"/>
  <c r="BD6" i="18"/>
  <c r="BE8" i="18"/>
  <c r="BE9" i="18"/>
  <c r="BE10" i="18"/>
  <c r="BE11" i="18"/>
  <c r="BE12" i="18"/>
  <c r="BE13" i="18"/>
  <c r="BE14" i="18"/>
  <c r="BE15" i="18"/>
  <c r="BE7" i="18"/>
  <c r="BE18" i="18"/>
  <c r="BE19" i="18"/>
  <c r="BE20" i="18"/>
  <c r="BE21" i="18"/>
  <c r="BE17" i="18"/>
  <c r="BE16" i="18"/>
  <c r="BE6" i="18"/>
  <c r="BF8" i="18"/>
  <c r="BF9" i="18"/>
  <c r="BF10" i="18"/>
  <c r="BF11" i="18"/>
  <c r="BF12" i="18"/>
  <c r="BF13" i="18"/>
  <c r="BF14" i="18"/>
  <c r="BF15" i="18"/>
  <c r="BF7" i="18"/>
  <c r="BF18" i="18"/>
  <c r="BF19" i="18"/>
  <c r="BF20" i="18"/>
  <c r="BF21" i="18"/>
  <c r="BF17" i="18"/>
  <c r="BF16" i="18"/>
  <c r="BF6" i="18"/>
  <c r="BG8" i="18"/>
  <c r="BG9" i="18"/>
  <c r="BG10" i="18"/>
  <c r="BG11" i="18"/>
  <c r="BG12" i="18"/>
  <c r="BG13" i="18"/>
  <c r="BG14" i="18"/>
  <c r="BG15" i="18"/>
  <c r="BG7" i="18"/>
  <c r="BG18" i="18"/>
  <c r="BG19" i="18"/>
  <c r="BG20" i="18"/>
  <c r="BG21" i="18"/>
  <c r="BG17" i="18"/>
  <c r="BG16" i="18"/>
  <c r="BG6" i="18"/>
  <c r="BH8" i="18"/>
  <c r="BH9" i="18"/>
  <c r="BH10" i="18"/>
  <c r="BH11" i="18"/>
  <c r="BH12" i="18"/>
  <c r="BH13" i="18"/>
  <c r="BH14" i="18"/>
  <c r="BH15" i="18"/>
  <c r="BH7" i="18"/>
  <c r="BH18" i="18"/>
  <c r="BH19" i="18"/>
  <c r="BH20" i="18"/>
  <c r="BH21" i="18"/>
  <c r="BH17" i="18"/>
  <c r="BH16" i="18"/>
  <c r="BH6" i="18"/>
  <c r="BI8" i="18"/>
  <c r="BI9" i="18"/>
  <c r="BI10" i="18"/>
  <c r="BI11" i="18"/>
  <c r="BI12" i="18"/>
  <c r="BI13" i="18"/>
  <c r="BI14" i="18"/>
  <c r="BI15" i="18"/>
  <c r="BI7" i="18"/>
  <c r="BI18" i="18"/>
  <c r="BI19" i="18"/>
  <c r="BI20" i="18"/>
  <c r="BI21" i="18"/>
  <c r="BI17" i="18"/>
  <c r="BI16" i="18"/>
  <c r="BI6" i="18"/>
  <c r="BJ8" i="18"/>
  <c r="BJ9" i="18"/>
  <c r="BJ10" i="18"/>
  <c r="BJ11" i="18"/>
  <c r="BJ12" i="18"/>
  <c r="BJ13" i="18"/>
  <c r="BJ14" i="18"/>
  <c r="BJ15" i="18"/>
  <c r="BJ7" i="18"/>
  <c r="BJ18" i="18"/>
  <c r="BJ19" i="18"/>
  <c r="BJ20" i="18"/>
  <c r="BJ21" i="18"/>
  <c r="BJ17" i="18"/>
  <c r="BJ16" i="18"/>
  <c r="BJ6" i="18"/>
  <c r="BK8" i="18"/>
  <c r="BK9" i="18"/>
  <c r="BK10" i="18"/>
  <c r="BK11" i="18"/>
  <c r="BK12" i="18"/>
  <c r="BK13" i="18"/>
  <c r="BK14" i="18"/>
  <c r="BK15" i="18"/>
  <c r="BK7" i="18"/>
  <c r="BK18" i="18"/>
  <c r="BK19" i="18"/>
  <c r="BK20" i="18"/>
  <c r="BK21" i="18"/>
  <c r="BK17" i="18"/>
  <c r="BK16" i="18"/>
  <c r="BK6" i="18"/>
  <c r="BL8" i="18"/>
  <c r="BL9" i="18"/>
  <c r="BL10" i="18"/>
  <c r="BL11" i="18"/>
  <c r="BL12" i="18"/>
  <c r="BL13" i="18"/>
  <c r="BL14" i="18"/>
  <c r="BL15" i="18"/>
  <c r="BL7" i="18"/>
  <c r="BL18" i="18"/>
  <c r="BL19" i="18"/>
  <c r="BL20" i="18"/>
  <c r="BL21" i="18"/>
  <c r="BL17" i="18"/>
  <c r="BL16" i="18"/>
  <c r="BL6" i="18"/>
  <c r="BM8" i="18"/>
  <c r="BM9" i="18"/>
  <c r="BM10" i="18"/>
  <c r="BM11" i="18"/>
  <c r="BM12" i="18"/>
  <c r="BM13" i="18"/>
  <c r="BM14" i="18"/>
  <c r="BM15" i="18"/>
  <c r="BM7" i="18"/>
  <c r="BM18" i="18"/>
  <c r="BM19" i="18"/>
  <c r="BM20" i="18"/>
  <c r="BM21" i="18"/>
  <c r="BM17" i="18"/>
  <c r="BM16" i="18"/>
  <c r="BM6" i="18"/>
  <c r="BN8" i="18"/>
  <c r="BN9" i="18"/>
  <c r="BN10" i="18"/>
  <c r="BN11" i="18"/>
  <c r="BN12" i="18"/>
  <c r="BN13" i="18"/>
  <c r="BN14" i="18"/>
  <c r="BN15" i="18"/>
  <c r="BN7" i="18"/>
  <c r="BN18" i="18"/>
  <c r="BN19" i="18"/>
  <c r="BN20" i="18"/>
  <c r="BN21" i="18"/>
  <c r="BN17" i="18"/>
  <c r="BN16" i="18"/>
  <c r="BN6" i="18"/>
  <c r="BO8" i="18"/>
  <c r="BO9" i="18"/>
  <c r="BO10" i="18"/>
  <c r="BO11" i="18"/>
  <c r="BO12" i="18"/>
  <c r="BO13" i="18"/>
  <c r="BO14" i="18"/>
  <c r="BO15" i="18"/>
  <c r="BO7" i="18"/>
  <c r="BO18" i="18"/>
  <c r="BO19" i="18"/>
  <c r="BO20" i="18"/>
  <c r="BO21" i="18"/>
  <c r="BO17" i="18"/>
  <c r="BO16" i="18"/>
  <c r="BO6" i="18"/>
  <c r="D7" i="17"/>
  <c r="D17" i="17"/>
  <c r="D6" i="17"/>
  <c r="E7" i="17"/>
  <c r="E17" i="17"/>
  <c r="E6" i="17"/>
  <c r="F7" i="17"/>
  <c r="F17" i="17"/>
  <c r="F6" i="17"/>
  <c r="G7" i="17"/>
  <c r="G17" i="17"/>
  <c r="G6" i="17"/>
  <c r="H7" i="17"/>
  <c r="H17" i="17"/>
  <c r="H6" i="17"/>
  <c r="I7" i="17"/>
  <c r="I17" i="17"/>
  <c r="I6" i="17"/>
  <c r="J7" i="17"/>
  <c r="J17" i="17"/>
  <c r="J6" i="17"/>
  <c r="K7" i="17"/>
  <c r="K17" i="17"/>
  <c r="K6" i="17"/>
  <c r="L7" i="17"/>
  <c r="L17" i="17"/>
  <c r="L6" i="17"/>
  <c r="M7" i="17"/>
  <c r="M17" i="17"/>
  <c r="M6" i="17"/>
  <c r="N7" i="17"/>
  <c r="N17" i="17"/>
  <c r="N6" i="17"/>
  <c r="O7" i="17"/>
  <c r="O17" i="17"/>
  <c r="O6" i="17"/>
  <c r="Q7" i="17"/>
  <c r="Q17" i="17"/>
  <c r="Q6" i="17"/>
  <c r="R7" i="17"/>
  <c r="R17" i="17"/>
  <c r="R6" i="17"/>
  <c r="S7" i="17"/>
  <c r="S17" i="17"/>
  <c r="S6" i="17"/>
  <c r="T7" i="17"/>
  <c r="T17" i="17"/>
  <c r="T6" i="17"/>
  <c r="U7" i="17"/>
  <c r="U17" i="17"/>
  <c r="U6" i="17"/>
  <c r="V7" i="17"/>
  <c r="V17" i="17"/>
  <c r="V6" i="17"/>
  <c r="W7" i="17"/>
  <c r="W17" i="17"/>
  <c r="W6" i="17"/>
  <c r="X7" i="17"/>
  <c r="X17" i="17"/>
  <c r="X6" i="17"/>
  <c r="Y7" i="17"/>
  <c r="Y17" i="17"/>
  <c r="Y6" i="17"/>
  <c r="Z7" i="17"/>
  <c r="Z17" i="17"/>
  <c r="Z6" i="17"/>
  <c r="AA7" i="17"/>
  <c r="AA17" i="17"/>
  <c r="AA6" i="17"/>
  <c r="AB7" i="17"/>
  <c r="AB17" i="17"/>
  <c r="AB6" i="17"/>
  <c r="AD7" i="17"/>
  <c r="AD17" i="17"/>
  <c r="AD6" i="17"/>
  <c r="AE7" i="17"/>
  <c r="AE17" i="17"/>
  <c r="AE6" i="17"/>
  <c r="AF7" i="17"/>
  <c r="AF17" i="17"/>
  <c r="AF6" i="17"/>
  <c r="AG7" i="17"/>
  <c r="AG17" i="17"/>
  <c r="AG6" i="17"/>
  <c r="AH7" i="17"/>
  <c r="AH17" i="17"/>
  <c r="AH6" i="17"/>
  <c r="AI7" i="17"/>
  <c r="AI17" i="17"/>
  <c r="AI6" i="17"/>
  <c r="AJ7" i="17"/>
  <c r="AJ17" i="17"/>
  <c r="AJ6" i="17"/>
  <c r="AK7" i="17"/>
  <c r="AK17" i="17"/>
  <c r="AK6" i="17"/>
  <c r="AL7" i="17"/>
  <c r="AL17" i="17"/>
  <c r="AL6" i="17"/>
  <c r="AM7" i="17"/>
  <c r="AM17" i="17"/>
  <c r="AM6" i="17"/>
  <c r="AN7" i="17"/>
  <c r="AN17" i="17"/>
  <c r="AN6" i="17"/>
  <c r="AO7" i="17"/>
  <c r="AO17" i="17"/>
  <c r="AO6" i="17"/>
  <c r="AQ7" i="17"/>
  <c r="AQ17" i="17"/>
  <c r="AQ6" i="17"/>
  <c r="AR7" i="17"/>
  <c r="AR17" i="17"/>
  <c r="AR6" i="17"/>
  <c r="AS7" i="17"/>
  <c r="AS17" i="17"/>
  <c r="AS6" i="17"/>
  <c r="AT7" i="17"/>
  <c r="AT17" i="17"/>
  <c r="AT6" i="17"/>
  <c r="AU7" i="17"/>
  <c r="AU17" i="17"/>
  <c r="AU6" i="17"/>
  <c r="AV7" i="17"/>
  <c r="AV17" i="17"/>
  <c r="AV6" i="17"/>
  <c r="AW7" i="17"/>
  <c r="AW17" i="17"/>
  <c r="AW6" i="17"/>
  <c r="AX7" i="17"/>
  <c r="AX17" i="17"/>
  <c r="AX6" i="17"/>
  <c r="AY7" i="17"/>
  <c r="AY17" i="17"/>
  <c r="AY6" i="17"/>
  <c r="AZ7" i="17"/>
  <c r="AZ17" i="17"/>
  <c r="AZ6" i="17"/>
  <c r="BA7" i="17"/>
  <c r="BA17" i="17"/>
  <c r="BA6" i="17"/>
  <c r="BB7" i="17"/>
  <c r="BB17" i="17"/>
  <c r="BB6" i="17"/>
  <c r="BD8" i="17"/>
  <c r="BD9" i="17"/>
  <c r="BD10" i="17"/>
  <c r="BD11" i="17"/>
  <c r="BD12" i="17"/>
  <c r="BD13" i="17"/>
  <c r="BD14" i="17"/>
  <c r="BD15" i="17"/>
  <c r="BD7" i="17"/>
  <c r="BD18" i="17"/>
  <c r="BD19" i="17"/>
  <c r="BD20" i="17"/>
  <c r="BD21" i="17"/>
  <c r="BD17" i="17"/>
  <c r="BD16" i="17"/>
  <c r="BD6" i="17"/>
  <c r="BE8" i="17"/>
  <c r="BE9" i="17"/>
  <c r="BE10" i="17"/>
  <c r="BE11" i="17"/>
  <c r="BE12" i="17"/>
  <c r="BE13" i="17"/>
  <c r="BE14" i="17"/>
  <c r="BE15" i="17"/>
  <c r="BE7" i="17"/>
  <c r="BE18" i="17"/>
  <c r="BE19" i="17"/>
  <c r="BE20" i="17"/>
  <c r="BE21" i="17"/>
  <c r="BE17" i="17"/>
  <c r="BE16" i="17"/>
  <c r="BE6" i="17"/>
  <c r="BF8" i="17"/>
  <c r="BF9" i="17"/>
  <c r="BF10" i="17"/>
  <c r="BF11" i="17"/>
  <c r="BF12" i="17"/>
  <c r="BF13" i="17"/>
  <c r="BF14" i="17"/>
  <c r="BF15" i="17"/>
  <c r="BF7" i="17"/>
  <c r="BF18" i="17"/>
  <c r="BF19" i="17"/>
  <c r="BF20" i="17"/>
  <c r="BF21" i="17"/>
  <c r="BF17" i="17"/>
  <c r="BF16" i="17"/>
  <c r="BF6" i="17"/>
  <c r="BG8" i="17"/>
  <c r="BG9" i="17"/>
  <c r="BG10" i="17"/>
  <c r="BG11" i="17"/>
  <c r="BG12" i="17"/>
  <c r="BG13" i="17"/>
  <c r="BG14" i="17"/>
  <c r="BG15" i="17"/>
  <c r="BG7" i="17"/>
  <c r="BG18" i="17"/>
  <c r="BG19" i="17"/>
  <c r="BG20" i="17"/>
  <c r="BG21" i="17"/>
  <c r="BG17" i="17"/>
  <c r="BG16" i="17"/>
  <c r="BG6" i="17"/>
  <c r="BH8" i="17"/>
  <c r="BH9" i="17"/>
  <c r="BH10" i="17"/>
  <c r="BH11" i="17"/>
  <c r="BH12" i="17"/>
  <c r="BH13" i="17"/>
  <c r="BH14" i="17"/>
  <c r="BH15" i="17"/>
  <c r="BH7" i="17"/>
  <c r="BH18" i="17"/>
  <c r="BH19" i="17"/>
  <c r="BH20" i="17"/>
  <c r="BH21" i="17"/>
  <c r="BH17" i="17"/>
  <c r="BH16" i="17"/>
  <c r="BH6" i="17"/>
  <c r="BI8" i="17"/>
  <c r="BI9" i="17"/>
  <c r="BI10" i="17"/>
  <c r="BI11" i="17"/>
  <c r="BI12" i="17"/>
  <c r="BI13" i="17"/>
  <c r="BI14" i="17"/>
  <c r="BI15" i="17"/>
  <c r="BI7" i="17"/>
  <c r="BI18" i="17"/>
  <c r="BI19" i="17"/>
  <c r="BI20" i="17"/>
  <c r="BI21" i="17"/>
  <c r="BI17" i="17"/>
  <c r="BI16" i="17"/>
  <c r="BI6" i="17"/>
  <c r="BJ8" i="17"/>
  <c r="BJ9" i="17"/>
  <c r="BJ10" i="17"/>
  <c r="BJ11" i="17"/>
  <c r="BJ12" i="17"/>
  <c r="BJ13" i="17"/>
  <c r="BJ14" i="17"/>
  <c r="BJ15" i="17"/>
  <c r="BJ7" i="17"/>
  <c r="BJ18" i="17"/>
  <c r="BJ19" i="17"/>
  <c r="BJ20" i="17"/>
  <c r="BJ21" i="17"/>
  <c r="BJ17" i="17"/>
  <c r="BJ16" i="17"/>
  <c r="BJ6" i="17"/>
  <c r="BK8" i="17"/>
  <c r="BK9" i="17"/>
  <c r="BK10" i="17"/>
  <c r="BK11" i="17"/>
  <c r="BK12" i="17"/>
  <c r="BK13" i="17"/>
  <c r="BK14" i="17"/>
  <c r="BK15" i="17"/>
  <c r="BK7" i="17"/>
  <c r="BK18" i="17"/>
  <c r="BK19" i="17"/>
  <c r="BK20" i="17"/>
  <c r="BK21" i="17"/>
  <c r="BK17" i="17"/>
  <c r="BK16" i="17"/>
  <c r="BK6" i="17"/>
  <c r="BL8" i="17"/>
  <c r="BL9" i="17"/>
  <c r="BL10" i="17"/>
  <c r="BL11" i="17"/>
  <c r="BL12" i="17"/>
  <c r="BL13" i="17"/>
  <c r="BL14" i="17"/>
  <c r="BL15" i="17"/>
  <c r="BL7" i="17"/>
  <c r="BL18" i="17"/>
  <c r="BL19" i="17"/>
  <c r="BL20" i="17"/>
  <c r="BL21" i="17"/>
  <c r="BL17" i="17"/>
  <c r="BL16" i="17"/>
  <c r="BL6" i="17"/>
  <c r="BM8" i="17"/>
  <c r="BM9" i="17"/>
  <c r="BM10" i="17"/>
  <c r="BM11" i="17"/>
  <c r="BM12" i="17"/>
  <c r="BM13" i="17"/>
  <c r="BM14" i="17"/>
  <c r="BM15" i="17"/>
  <c r="BM7" i="17"/>
  <c r="BM18" i="17"/>
  <c r="BM19" i="17"/>
  <c r="BM20" i="17"/>
  <c r="BM21" i="17"/>
  <c r="BM17" i="17"/>
  <c r="BM16" i="17"/>
  <c r="BM6" i="17"/>
  <c r="BN8" i="17"/>
  <c r="BN9" i="17"/>
  <c r="BN10" i="17"/>
  <c r="BN11" i="17"/>
  <c r="BN12" i="17"/>
  <c r="BN13" i="17"/>
  <c r="BN14" i="17"/>
  <c r="BN15" i="17"/>
  <c r="BN7" i="17"/>
  <c r="BN18" i="17"/>
  <c r="BN19" i="17"/>
  <c r="BN20" i="17"/>
  <c r="BN21" i="17"/>
  <c r="BN17" i="17"/>
  <c r="BN16" i="17"/>
  <c r="BN6" i="17"/>
  <c r="BO8" i="17"/>
  <c r="BO9" i="17"/>
  <c r="BO10" i="17"/>
  <c r="BO11" i="17"/>
  <c r="BO12" i="17"/>
  <c r="BO13" i="17"/>
  <c r="BO14" i="17"/>
  <c r="BO15" i="17"/>
  <c r="BO7" i="17"/>
  <c r="BO18" i="17"/>
  <c r="BO19" i="17"/>
  <c r="BO20" i="17"/>
  <c r="BO21" i="17"/>
  <c r="BO17" i="17"/>
  <c r="BO16" i="17"/>
  <c r="BO6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D24" i="17"/>
  <c r="BE24" i="17"/>
  <c r="BF24" i="17"/>
  <c r="BG24" i="17"/>
  <c r="BH24" i="17"/>
  <c r="BI24" i="17"/>
  <c r="BJ24" i="17"/>
  <c r="BK24" i="17"/>
  <c r="BL24" i="17"/>
  <c r="BM24" i="17"/>
  <c r="BN24" i="17"/>
  <c r="BO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D8" i="16"/>
  <c r="D9" i="16"/>
  <c r="D10" i="16"/>
  <c r="D11" i="16"/>
  <c r="D12" i="16"/>
  <c r="D13" i="16"/>
  <c r="D14" i="16"/>
  <c r="D15" i="16"/>
  <c r="D7" i="16"/>
  <c r="D18" i="16"/>
  <c r="D19" i="16"/>
  <c r="D20" i="16"/>
  <c r="D21" i="16"/>
  <c r="D17" i="16"/>
  <c r="D16" i="16"/>
  <c r="D6" i="16"/>
  <c r="E8" i="16"/>
  <c r="E9" i="16"/>
  <c r="E10" i="16"/>
  <c r="E11" i="16"/>
  <c r="E12" i="16"/>
  <c r="E13" i="16"/>
  <c r="E14" i="16"/>
  <c r="E15" i="16"/>
  <c r="E7" i="16"/>
  <c r="E18" i="16"/>
  <c r="E19" i="16"/>
  <c r="E20" i="16"/>
  <c r="E21" i="16"/>
  <c r="E17" i="16"/>
  <c r="E16" i="16"/>
  <c r="E6" i="16"/>
  <c r="F8" i="16"/>
  <c r="F9" i="16"/>
  <c r="F10" i="16"/>
  <c r="F11" i="16"/>
  <c r="F12" i="16"/>
  <c r="F13" i="16"/>
  <c r="F14" i="16"/>
  <c r="F15" i="16"/>
  <c r="F7" i="16"/>
  <c r="F18" i="16"/>
  <c r="F19" i="16"/>
  <c r="F20" i="16"/>
  <c r="F21" i="16"/>
  <c r="F17" i="16"/>
  <c r="F16" i="16"/>
  <c r="F6" i="16"/>
  <c r="G8" i="16"/>
  <c r="G9" i="16"/>
  <c r="G10" i="16"/>
  <c r="G11" i="16"/>
  <c r="G12" i="16"/>
  <c r="G13" i="16"/>
  <c r="G14" i="16"/>
  <c r="G15" i="16"/>
  <c r="G7" i="16"/>
  <c r="G18" i="16"/>
  <c r="G19" i="16"/>
  <c r="G20" i="16"/>
  <c r="G21" i="16"/>
  <c r="G17" i="16"/>
  <c r="G16" i="16"/>
  <c r="G6" i="16"/>
  <c r="H8" i="16"/>
  <c r="H9" i="16"/>
  <c r="H10" i="16"/>
  <c r="H11" i="16"/>
  <c r="H12" i="16"/>
  <c r="H13" i="16"/>
  <c r="H14" i="16"/>
  <c r="H15" i="16"/>
  <c r="H7" i="16"/>
  <c r="H18" i="16"/>
  <c r="H19" i="16"/>
  <c r="H20" i="16"/>
  <c r="H21" i="16"/>
  <c r="H17" i="16"/>
  <c r="H16" i="16"/>
  <c r="H6" i="16"/>
  <c r="I8" i="16"/>
  <c r="I9" i="16"/>
  <c r="I10" i="16"/>
  <c r="I11" i="16"/>
  <c r="I12" i="16"/>
  <c r="I13" i="16"/>
  <c r="I14" i="16"/>
  <c r="I15" i="16"/>
  <c r="I7" i="16"/>
  <c r="I18" i="16"/>
  <c r="I19" i="16"/>
  <c r="I20" i="16"/>
  <c r="I21" i="16"/>
  <c r="I17" i="16"/>
  <c r="I16" i="16"/>
  <c r="I6" i="16"/>
  <c r="J8" i="16"/>
  <c r="J9" i="16"/>
  <c r="J10" i="16"/>
  <c r="J11" i="16"/>
  <c r="J12" i="16"/>
  <c r="J13" i="16"/>
  <c r="J14" i="16"/>
  <c r="J15" i="16"/>
  <c r="J7" i="16"/>
  <c r="J18" i="16"/>
  <c r="J19" i="16"/>
  <c r="J20" i="16"/>
  <c r="J21" i="16"/>
  <c r="J17" i="16"/>
  <c r="J16" i="16"/>
  <c r="J6" i="16"/>
  <c r="K8" i="16"/>
  <c r="K9" i="16"/>
  <c r="K10" i="16"/>
  <c r="K11" i="16"/>
  <c r="K12" i="16"/>
  <c r="K13" i="16"/>
  <c r="K14" i="16"/>
  <c r="K15" i="16"/>
  <c r="K7" i="16"/>
  <c r="K18" i="16"/>
  <c r="K19" i="16"/>
  <c r="K20" i="16"/>
  <c r="K21" i="16"/>
  <c r="K17" i="16"/>
  <c r="K16" i="16"/>
  <c r="K6" i="16"/>
  <c r="L8" i="16"/>
  <c r="L9" i="16"/>
  <c r="L10" i="16"/>
  <c r="L11" i="16"/>
  <c r="L12" i="16"/>
  <c r="L13" i="16"/>
  <c r="L14" i="16"/>
  <c r="L15" i="16"/>
  <c r="L7" i="16"/>
  <c r="L18" i="16"/>
  <c r="L19" i="16"/>
  <c r="L20" i="16"/>
  <c r="L21" i="16"/>
  <c r="L17" i="16"/>
  <c r="L16" i="16"/>
  <c r="L6" i="16"/>
  <c r="M8" i="16"/>
  <c r="M9" i="16"/>
  <c r="M10" i="16"/>
  <c r="M11" i="16"/>
  <c r="M12" i="16"/>
  <c r="M13" i="16"/>
  <c r="M14" i="16"/>
  <c r="M15" i="16"/>
  <c r="M7" i="16"/>
  <c r="M18" i="16"/>
  <c r="M19" i="16"/>
  <c r="M20" i="16"/>
  <c r="M21" i="16"/>
  <c r="M17" i="16"/>
  <c r="M16" i="16"/>
  <c r="M6" i="16"/>
  <c r="N8" i="16"/>
  <c r="N9" i="16"/>
  <c r="N10" i="16"/>
  <c r="N11" i="16"/>
  <c r="N12" i="16"/>
  <c r="N13" i="16"/>
  <c r="N14" i="16"/>
  <c r="N15" i="16"/>
  <c r="N7" i="16"/>
  <c r="N18" i="16"/>
  <c r="N19" i="16"/>
  <c r="N20" i="16"/>
  <c r="N21" i="16"/>
  <c r="N17" i="16"/>
  <c r="N16" i="16"/>
  <c r="N6" i="16"/>
  <c r="O8" i="16"/>
  <c r="O9" i="16"/>
  <c r="O10" i="16"/>
  <c r="O11" i="16"/>
  <c r="O12" i="16"/>
  <c r="O13" i="16"/>
  <c r="O14" i="16"/>
  <c r="O15" i="16"/>
  <c r="O7" i="16"/>
  <c r="O18" i="16"/>
  <c r="O19" i="16"/>
  <c r="O20" i="16"/>
  <c r="O21" i="16"/>
  <c r="O17" i="16"/>
  <c r="O16" i="16"/>
  <c r="O6" i="16"/>
  <c r="Q8" i="16"/>
  <c r="Q9" i="16"/>
  <c r="Q10" i="16"/>
  <c r="Q11" i="16"/>
  <c r="Q12" i="16"/>
  <c r="Q13" i="16"/>
  <c r="Q14" i="16"/>
  <c r="Q15" i="16"/>
  <c r="Q7" i="16"/>
  <c r="Q18" i="16"/>
  <c r="Q19" i="16"/>
  <c r="Q20" i="16"/>
  <c r="Q21" i="16"/>
  <c r="Q17" i="16"/>
  <c r="Q16" i="16"/>
  <c r="Q6" i="16"/>
  <c r="R8" i="16"/>
  <c r="R9" i="16"/>
  <c r="R10" i="16"/>
  <c r="R11" i="16"/>
  <c r="R12" i="16"/>
  <c r="R13" i="16"/>
  <c r="R14" i="16"/>
  <c r="R15" i="16"/>
  <c r="R7" i="16"/>
  <c r="R18" i="16"/>
  <c r="R19" i="16"/>
  <c r="R20" i="16"/>
  <c r="R21" i="16"/>
  <c r="R17" i="16"/>
  <c r="R16" i="16"/>
  <c r="R6" i="16"/>
  <c r="S8" i="16"/>
  <c r="S9" i="16"/>
  <c r="S10" i="16"/>
  <c r="S11" i="16"/>
  <c r="S12" i="16"/>
  <c r="S13" i="16"/>
  <c r="S14" i="16"/>
  <c r="S15" i="16"/>
  <c r="S7" i="16"/>
  <c r="S18" i="16"/>
  <c r="S19" i="16"/>
  <c r="S20" i="16"/>
  <c r="S21" i="16"/>
  <c r="S17" i="16"/>
  <c r="S16" i="16"/>
  <c r="S6" i="16"/>
  <c r="T8" i="16"/>
  <c r="T9" i="16"/>
  <c r="T10" i="16"/>
  <c r="T11" i="16"/>
  <c r="T12" i="16"/>
  <c r="T13" i="16"/>
  <c r="T14" i="16"/>
  <c r="T15" i="16"/>
  <c r="T7" i="16"/>
  <c r="T18" i="16"/>
  <c r="T19" i="16"/>
  <c r="T20" i="16"/>
  <c r="T21" i="16"/>
  <c r="T17" i="16"/>
  <c r="T16" i="16"/>
  <c r="T6" i="16"/>
  <c r="U8" i="16"/>
  <c r="U9" i="16"/>
  <c r="U10" i="16"/>
  <c r="U11" i="16"/>
  <c r="U12" i="16"/>
  <c r="U13" i="16"/>
  <c r="U14" i="16"/>
  <c r="U15" i="16"/>
  <c r="U7" i="16"/>
  <c r="U18" i="16"/>
  <c r="U19" i="16"/>
  <c r="U20" i="16"/>
  <c r="U21" i="16"/>
  <c r="U17" i="16"/>
  <c r="U16" i="16"/>
  <c r="U6" i="16"/>
  <c r="V8" i="16"/>
  <c r="V9" i="16"/>
  <c r="V10" i="16"/>
  <c r="V11" i="16"/>
  <c r="V12" i="16"/>
  <c r="V13" i="16"/>
  <c r="V14" i="16"/>
  <c r="V15" i="16"/>
  <c r="V7" i="16"/>
  <c r="V18" i="16"/>
  <c r="V19" i="16"/>
  <c r="V20" i="16"/>
  <c r="V21" i="16"/>
  <c r="V17" i="16"/>
  <c r="V16" i="16"/>
  <c r="V6" i="16"/>
  <c r="W8" i="16"/>
  <c r="W9" i="16"/>
  <c r="W10" i="16"/>
  <c r="W11" i="16"/>
  <c r="W12" i="16"/>
  <c r="W13" i="16"/>
  <c r="W14" i="16"/>
  <c r="W15" i="16"/>
  <c r="W7" i="16"/>
  <c r="W18" i="16"/>
  <c r="W19" i="16"/>
  <c r="W20" i="16"/>
  <c r="W21" i="16"/>
  <c r="W17" i="16"/>
  <c r="W16" i="16"/>
  <c r="W6" i="16"/>
  <c r="X8" i="16"/>
  <c r="X9" i="16"/>
  <c r="X10" i="16"/>
  <c r="X11" i="16"/>
  <c r="X12" i="16"/>
  <c r="X13" i="16"/>
  <c r="X14" i="16"/>
  <c r="X15" i="16"/>
  <c r="X7" i="16"/>
  <c r="X18" i="16"/>
  <c r="X19" i="16"/>
  <c r="X20" i="16"/>
  <c r="X21" i="16"/>
  <c r="X17" i="16"/>
  <c r="X16" i="16"/>
  <c r="X6" i="16"/>
  <c r="Y8" i="16"/>
  <c r="Y9" i="16"/>
  <c r="Y10" i="16"/>
  <c r="Y11" i="16"/>
  <c r="Y12" i="16"/>
  <c r="Y13" i="16"/>
  <c r="Y14" i="16"/>
  <c r="Y15" i="16"/>
  <c r="Y7" i="16"/>
  <c r="Y18" i="16"/>
  <c r="Y19" i="16"/>
  <c r="Y20" i="16"/>
  <c r="Y21" i="16"/>
  <c r="Y17" i="16"/>
  <c r="Y16" i="16"/>
  <c r="Y6" i="16"/>
  <c r="Z8" i="16"/>
  <c r="Z9" i="16"/>
  <c r="Z10" i="16"/>
  <c r="Z11" i="16"/>
  <c r="Z12" i="16"/>
  <c r="Z13" i="16"/>
  <c r="Z14" i="16"/>
  <c r="Z15" i="16"/>
  <c r="Z7" i="16"/>
  <c r="Z18" i="16"/>
  <c r="Z19" i="16"/>
  <c r="Z20" i="16"/>
  <c r="Z21" i="16"/>
  <c r="Z17" i="16"/>
  <c r="Z16" i="16"/>
  <c r="Z6" i="16"/>
  <c r="AA8" i="16"/>
  <c r="AA9" i="16"/>
  <c r="AA10" i="16"/>
  <c r="AA11" i="16"/>
  <c r="AA12" i="16"/>
  <c r="AA13" i="16"/>
  <c r="AA14" i="16"/>
  <c r="AA15" i="16"/>
  <c r="AA7" i="16"/>
  <c r="AA18" i="16"/>
  <c r="AA19" i="16"/>
  <c r="AA20" i="16"/>
  <c r="AA21" i="16"/>
  <c r="AA17" i="16"/>
  <c r="AA16" i="16"/>
  <c r="AA6" i="16"/>
  <c r="AB8" i="16"/>
  <c r="AB9" i="16"/>
  <c r="AB10" i="16"/>
  <c r="AB11" i="16"/>
  <c r="AB12" i="16"/>
  <c r="AB13" i="16"/>
  <c r="AB14" i="16"/>
  <c r="AB15" i="16"/>
  <c r="AB7" i="16"/>
  <c r="AB18" i="16"/>
  <c r="AB19" i="16"/>
  <c r="AB20" i="16"/>
  <c r="AB21" i="16"/>
  <c r="AB17" i="16"/>
  <c r="AB16" i="16"/>
  <c r="AB6" i="16"/>
  <c r="AD8" i="16"/>
  <c r="AD9" i="16"/>
  <c r="AD10" i="16"/>
  <c r="AD11" i="16"/>
  <c r="AD12" i="16"/>
  <c r="AD13" i="16"/>
  <c r="AD14" i="16"/>
  <c r="AD15" i="16"/>
  <c r="AD7" i="16"/>
  <c r="AD18" i="16"/>
  <c r="AD19" i="16"/>
  <c r="AD20" i="16"/>
  <c r="AD21" i="16"/>
  <c r="AD17" i="16"/>
  <c r="AD16" i="16"/>
  <c r="AD6" i="16"/>
  <c r="AE8" i="16"/>
  <c r="AE9" i="16"/>
  <c r="AE10" i="16"/>
  <c r="AE11" i="16"/>
  <c r="AE12" i="16"/>
  <c r="AE13" i="16"/>
  <c r="AE14" i="16"/>
  <c r="AE15" i="16"/>
  <c r="AE7" i="16"/>
  <c r="AE18" i="16"/>
  <c r="AE19" i="16"/>
  <c r="AE20" i="16"/>
  <c r="AE21" i="16"/>
  <c r="AE17" i="16"/>
  <c r="AE16" i="16"/>
  <c r="AE6" i="16"/>
  <c r="AF8" i="16"/>
  <c r="AF9" i="16"/>
  <c r="AF10" i="16"/>
  <c r="AF11" i="16"/>
  <c r="AF12" i="16"/>
  <c r="AF13" i="16"/>
  <c r="AF14" i="16"/>
  <c r="AF15" i="16"/>
  <c r="AF7" i="16"/>
  <c r="AF18" i="16"/>
  <c r="AF19" i="16"/>
  <c r="AF20" i="16"/>
  <c r="AF21" i="16"/>
  <c r="AF17" i="16"/>
  <c r="AF16" i="16"/>
  <c r="AF6" i="16"/>
  <c r="AG8" i="16"/>
  <c r="AG9" i="16"/>
  <c r="AG10" i="16"/>
  <c r="AG11" i="16"/>
  <c r="AG12" i="16"/>
  <c r="AG13" i="16"/>
  <c r="AG14" i="16"/>
  <c r="AG15" i="16"/>
  <c r="AG7" i="16"/>
  <c r="AG18" i="16"/>
  <c r="AG19" i="16"/>
  <c r="AG20" i="16"/>
  <c r="AG21" i="16"/>
  <c r="AG17" i="16"/>
  <c r="AG16" i="16"/>
  <c r="AG6" i="16"/>
  <c r="AH8" i="16"/>
  <c r="AH9" i="16"/>
  <c r="AH10" i="16"/>
  <c r="AH11" i="16"/>
  <c r="AH12" i="16"/>
  <c r="AH13" i="16"/>
  <c r="AH14" i="16"/>
  <c r="AH15" i="16"/>
  <c r="AH7" i="16"/>
  <c r="AH18" i="16"/>
  <c r="AH19" i="16"/>
  <c r="AH20" i="16"/>
  <c r="AH21" i="16"/>
  <c r="AH17" i="16"/>
  <c r="AH16" i="16"/>
  <c r="AH6" i="16"/>
  <c r="AI8" i="16"/>
  <c r="AI9" i="16"/>
  <c r="AI10" i="16"/>
  <c r="AI11" i="16"/>
  <c r="AI12" i="16"/>
  <c r="AI13" i="16"/>
  <c r="AI14" i="16"/>
  <c r="AI15" i="16"/>
  <c r="AI7" i="16"/>
  <c r="AI18" i="16"/>
  <c r="AI19" i="16"/>
  <c r="AI20" i="16"/>
  <c r="AI21" i="16"/>
  <c r="AI17" i="16"/>
  <c r="AI16" i="16"/>
  <c r="AI6" i="16"/>
  <c r="AJ8" i="16"/>
  <c r="AJ9" i="16"/>
  <c r="AJ10" i="16"/>
  <c r="AJ11" i="16"/>
  <c r="AJ12" i="16"/>
  <c r="AJ13" i="16"/>
  <c r="AJ14" i="16"/>
  <c r="AJ15" i="16"/>
  <c r="AJ7" i="16"/>
  <c r="AJ18" i="16"/>
  <c r="AJ19" i="16"/>
  <c r="AJ20" i="16"/>
  <c r="AJ21" i="16"/>
  <c r="AJ17" i="16"/>
  <c r="AJ16" i="16"/>
  <c r="AJ6" i="16"/>
  <c r="AK8" i="16"/>
  <c r="AK9" i="16"/>
  <c r="AK10" i="16"/>
  <c r="AK11" i="16"/>
  <c r="AK12" i="16"/>
  <c r="AK13" i="16"/>
  <c r="AK14" i="16"/>
  <c r="AK15" i="16"/>
  <c r="AK7" i="16"/>
  <c r="AK18" i="16"/>
  <c r="AK19" i="16"/>
  <c r="AK20" i="16"/>
  <c r="AK21" i="16"/>
  <c r="AK17" i="16"/>
  <c r="AK16" i="16"/>
  <c r="AK6" i="16"/>
  <c r="AL8" i="16"/>
  <c r="AL9" i="16"/>
  <c r="AL10" i="16"/>
  <c r="AL11" i="16"/>
  <c r="AL12" i="16"/>
  <c r="AL13" i="16"/>
  <c r="AL14" i="16"/>
  <c r="AL15" i="16"/>
  <c r="AL7" i="16"/>
  <c r="AL18" i="16"/>
  <c r="AL19" i="16"/>
  <c r="AL20" i="16"/>
  <c r="AL21" i="16"/>
  <c r="AL17" i="16"/>
  <c r="AL16" i="16"/>
  <c r="AL6" i="16"/>
  <c r="AM8" i="16"/>
  <c r="AM9" i="16"/>
  <c r="AM10" i="16"/>
  <c r="AM11" i="16"/>
  <c r="AM12" i="16"/>
  <c r="AM13" i="16"/>
  <c r="AM14" i="16"/>
  <c r="AM15" i="16"/>
  <c r="AM7" i="16"/>
  <c r="AM18" i="16"/>
  <c r="AM19" i="16"/>
  <c r="AM20" i="16"/>
  <c r="AM21" i="16"/>
  <c r="AM17" i="16"/>
  <c r="AM16" i="16"/>
  <c r="AM6" i="16"/>
  <c r="AN8" i="16"/>
  <c r="AN9" i="16"/>
  <c r="AN10" i="16"/>
  <c r="AN11" i="16"/>
  <c r="AN12" i="16"/>
  <c r="AN13" i="16"/>
  <c r="AN14" i="16"/>
  <c r="AN15" i="16"/>
  <c r="AN7" i="16"/>
  <c r="AN18" i="16"/>
  <c r="AN19" i="16"/>
  <c r="AN20" i="16"/>
  <c r="AN21" i="16"/>
  <c r="AN17" i="16"/>
  <c r="AN16" i="16"/>
  <c r="AN6" i="16"/>
  <c r="AO8" i="16"/>
  <c r="AO9" i="16"/>
  <c r="AO10" i="16"/>
  <c r="AO11" i="16"/>
  <c r="AO12" i="16"/>
  <c r="AO13" i="16"/>
  <c r="AO14" i="16"/>
  <c r="AO15" i="16"/>
  <c r="AO7" i="16"/>
  <c r="AO18" i="16"/>
  <c r="AO19" i="16"/>
  <c r="AO20" i="16"/>
  <c r="AO21" i="16"/>
  <c r="AO17" i="16"/>
  <c r="AO16" i="16"/>
  <c r="AO6" i="16"/>
  <c r="AQ8" i="16"/>
  <c r="AQ9" i="16"/>
  <c r="AQ10" i="16"/>
  <c r="AQ11" i="16"/>
  <c r="AQ12" i="16"/>
  <c r="AQ13" i="16"/>
  <c r="AQ14" i="16"/>
  <c r="AQ15" i="16"/>
  <c r="AQ7" i="16"/>
  <c r="AQ18" i="16"/>
  <c r="AQ19" i="16"/>
  <c r="AQ20" i="16"/>
  <c r="AQ21" i="16"/>
  <c r="AQ17" i="16"/>
  <c r="AQ16" i="16"/>
  <c r="AQ6" i="16"/>
  <c r="AR8" i="16"/>
  <c r="AR9" i="16"/>
  <c r="AR10" i="16"/>
  <c r="AR11" i="16"/>
  <c r="AR12" i="16"/>
  <c r="AR13" i="16"/>
  <c r="AR14" i="16"/>
  <c r="AR15" i="16"/>
  <c r="AR7" i="16"/>
  <c r="AR18" i="16"/>
  <c r="AR19" i="16"/>
  <c r="AR20" i="16"/>
  <c r="AR21" i="16"/>
  <c r="AR17" i="16"/>
  <c r="AR16" i="16"/>
  <c r="AR6" i="16"/>
  <c r="AS8" i="16"/>
  <c r="AS9" i="16"/>
  <c r="AS10" i="16"/>
  <c r="AS11" i="16"/>
  <c r="AS12" i="16"/>
  <c r="AS13" i="16"/>
  <c r="AS14" i="16"/>
  <c r="AS15" i="16"/>
  <c r="AS7" i="16"/>
  <c r="AS18" i="16"/>
  <c r="AS19" i="16"/>
  <c r="AS20" i="16"/>
  <c r="AS21" i="16"/>
  <c r="AS17" i="16"/>
  <c r="AS16" i="16"/>
  <c r="AS6" i="16"/>
  <c r="AT8" i="16"/>
  <c r="AT9" i="16"/>
  <c r="AT10" i="16"/>
  <c r="AT11" i="16"/>
  <c r="AT12" i="16"/>
  <c r="AT13" i="16"/>
  <c r="AT14" i="16"/>
  <c r="AT15" i="16"/>
  <c r="AT7" i="16"/>
  <c r="AT18" i="16"/>
  <c r="AT19" i="16"/>
  <c r="AT20" i="16"/>
  <c r="AT21" i="16"/>
  <c r="AT17" i="16"/>
  <c r="AT16" i="16"/>
  <c r="AT6" i="16"/>
  <c r="AU8" i="16"/>
  <c r="AU9" i="16"/>
  <c r="AU10" i="16"/>
  <c r="AU11" i="16"/>
  <c r="AU12" i="16"/>
  <c r="AU13" i="16"/>
  <c r="AU14" i="16"/>
  <c r="AU15" i="16"/>
  <c r="AU7" i="16"/>
  <c r="AU18" i="16"/>
  <c r="AU19" i="16"/>
  <c r="AU20" i="16"/>
  <c r="AU21" i="16"/>
  <c r="AU17" i="16"/>
  <c r="AU16" i="16"/>
  <c r="AU6" i="16"/>
  <c r="AV8" i="16"/>
  <c r="AV9" i="16"/>
  <c r="AV10" i="16"/>
  <c r="AV11" i="16"/>
  <c r="AV12" i="16"/>
  <c r="AV13" i="16"/>
  <c r="AV14" i="16"/>
  <c r="AV15" i="16"/>
  <c r="AV7" i="16"/>
  <c r="AV18" i="16"/>
  <c r="AV19" i="16"/>
  <c r="AV20" i="16"/>
  <c r="AV21" i="16"/>
  <c r="AV17" i="16"/>
  <c r="AV16" i="16"/>
  <c r="AV6" i="16"/>
  <c r="AW8" i="16"/>
  <c r="AW9" i="16"/>
  <c r="AW10" i="16"/>
  <c r="AW11" i="16"/>
  <c r="AW12" i="16"/>
  <c r="AW13" i="16"/>
  <c r="AW14" i="16"/>
  <c r="AW15" i="16"/>
  <c r="AW7" i="16"/>
  <c r="AW18" i="16"/>
  <c r="AW19" i="16"/>
  <c r="AW20" i="16"/>
  <c r="AW21" i="16"/>
  <c r="AW17" i="16"/>
  <c r="AW16" i="16"/>
  <c r="AW6" i="16"/>
  <c r="AX8" i="16"/>
  <c r="AX9" i="16"/>
  <c r="AX10" i="16"/>
  <c r="AX11" i="16"/>
  <c r="AX12" i="16"/>
  <c r="AX13" i="16"/>
  <c r="AX14" i="16"/>
  <c r="AX15" i="16"/>
  <c r="AX7" i="16"/>
  <c r="AX18" i="16"/>
  <c r="AX19" i="16"/>
  <c r="AX20" i="16"/>
  <c r="AX21" i="16"/>
  <c r="AX17" i="16"/>
  <c r="AX16" i="16"/>
  <c r="AX6" i="16"/>
  <c r="AY8" i="16"/>
  <c r="AY9" i="16"/>
  <c r="AY10" i="16"/>
  <c r="AY11" i="16"/>
  <c r="AY12" i="16"/>
  <c r="AY13" i="16"/>
  <c r="AY14" i="16"/>
  <c r="AY15" i="16"/>
  <c r="AY7" i="16"/>
  <c r="AY18" i="16"/>
  <c r="AY19" i="16"/>
  <c r="AY20" i="16"/>
  <c r="AY21" i="16"/>
  <c r="AY17" i="16"/>
  <c r="AY16" i="16"/>
  <c r="AY6" i="16"/>
  <c r="AZ8" i="16"/>
  <c r="AZ9" i="16"/>
  <c r="AZ10" i="16"/>
  <c r="AZ11" i="16"/>
  <c r="AZ12" i="16"/>
  <c r="AZ13" i="16"/>
  <c r="AZ14" i="16"/>
  <c r="AZ15" i="16"/>
  <c r="AZ7" i="16"/>
  <c r="AZ18" i="16"/>
  <c r="AZ19" i="16"/>
  <c r="AZ20" i="16"/>
  <c r="AZ21" i="16"/>
  <c r="AZ17" i="16"/>
  <c r="AZ16" i="16"/>
  <c r="AZ6" i="16"/>
  <c r="BA8" i="16"/>
  <c r="BA9" i="16"/>
  <c r="BA10" i="16"/>
  <c r="BA11" i="16"/>
  <c r="BA12" i="16"/>
  <c r="BA13" i="16"/>
  <c r="BA14" i="16"/>
  <c r="BA15" i="16"/>
  <c r="BA7" i="16"/>
  <c r="BA18" i="16"/>
  <c r="BA19" i="16"/>
  <c r="BA20" i="16"/>
  <c r="BA21" i="16"/>
  <c r="BA17" i="16"/>
  <c r="BA16" i="16"/>
  <c r="BA6" i="16"/>
  <c r="BB8" i="16"/>
  <c r="BB9" i="16"/>
  <c r="BB10" i="16"/>
  <c r="BB11" i="16"/>
  <c r="BB12" i="16"/>
  <c r="BB13" i="16"/>
  <c r="BB14" i="16"/>
  <c r="BB15" i="16"/>
  <c r="BB7" i="16"/>
  <c r="BB18" i="16"/>
  <c r="BB19" i="16"/>
  <c r="BB20" i="16"/>
  <c r="BB21" i="16"/>
  <c r="BB17" i="16"/>
  <c r="BB16" i="16"/>
  <c r="BB6" i="16"/>
  <c r="BD8" i="16"/>
  <c r="BD9" i="16"/>
  <c r="BD10" i="16"/>
  <c r="BD11" i="16"/>
  <c r="BD12" i="16"/>
  <c r="BD13" i="16"/>
  <c r="BD14" i="16"/>
  <c r="BD15" i="16"/>
  <c r="BD7" i="16"/>
  <c r="BD18" i="16"/>
  <c r="BD19" i="16"/>
  <c r="BD20" i="16"/>
  <c r="BD21" i="16"/>
  <c r="BD17" i="16"/>
  <c r="BD16" i="16"/>
  <c r="BD6" i="16"/>
  <c r="BE8" i="16"/>
  <c r="BE9" i="16"/>
  <c r="BE10" i="16"/>
  <c r="BE11" i="16"/>
  <c r="BE12" i="16"/>
  <c r="BE13" i="16"/>
  <c r="BE14" i="16"/>
  <c r="BE15" i="16"/>
  <c r="BE7" i="16"/>
  <c r="BE18" i="16"/>
  <c r="BE19" i="16"/>
  <c r="BE20" i="16"/>
  <c r="BE21" i="16"/>
  <c r="BE17" i="16"/>
  <c r="BE16" i="16"/>
  <c r="BE6" i="16"/>
  <c r="BF8" i="16"/>
  <c r="BF9" i="16"/>
  <c r="BF10" i="16"/>
  <c r="BF11" i="16"/>
  <c r="BF12" i="16"/>
  <c r="BF13" i="16"/>
  <c r="BF14" i="16"/>
  <c r="BF15" i="16"/>
  <c r="BF7" i="16"/>
  <c r="BF18" i="16"/>
  <c r="BF19" i="16"/>
  <c r="BF20" i="16"/>
  <c r="BF21" i="16"/>
  <c r="BF17" i="16"/>
  <c r="BF16" i="16"/>
  <c r="BF6" i="16"/>
  <c r="BG8" i="16"/>
  <c r="BG9" i="16"/>
  <c r="BG10" i="16"/>
  <c r="BG11" i="16"/>
  <c r="BG12" i="16"/>
  <c r="BG13" i="16"/>
  <c r="BG14" i="16"/>
  <c r="BG15" i="16"/>
  <c r="BG7" i="16"/>
  <c r="BG18" i="16"/>
  <c r="BG19" i="16"/>
  <c r="BG20" i="16"/>
  <c r="BG21" i="16"/>
  <c r="BG17" i="16"/>
  <c r="BG16" i="16"/>
  <c r="BG6" i="16"/>
  <c r="BH8" i="16"/>
  <c r="BH9" i="16"/>
  <c r="BH10" i="16"/>
  <c r="BH11" i="16"/>
  <c r="BH12" i="16"/>
  <c r="BH13" i="16"/>
  <c r="BH14" i="16"/>
  <c r="BH15" i="16"/>
  <c r="BH7" i="16"/>
  <c r="BH18" i="16"/>
  <c r="BH19" i="16"/>
  <c r="BH20" i="16"/>
  <c r="BH21" i="16"/>
  <c r="BH17" i="16"/>
  <c r="BH16" i="16"/>
  <c r="BH6" i="16"/>
  <c r="BI8" i="16"/>
  <c r="BI9" i="16"/>
  <c r="BI10" i="16"/>
  <c r="BI11" i="16"/>
  <c r="BI12" i="16"/>
  <c r="BI13" i="16"/>
  <c r="BI14" i="16"/>
  <c r="BI15" i="16"/>
  <c r="BI7" i="16"/>
  <c r="BI18" i="16"/>
  <c r="BI19" i="16"/>
  <c r="BI20" i="16"/>
  <c r="BI21" i="16"/>
  <c r="BI17" i="16"/>
  <c r="BI16" i="16"/>
  <c r="BI6" i="16"/>
  <c r="BJ8" i="16"/>
  <c r="BJ9" i="16"/>
  <c r="BJ10" i="16"/>
  <c r="BJ11" i="16"/>
  <c r="BJ12" i="16"/>
  <c r="BJ13" i="16"/>
  <c r="BJ14" i="16"/>
  <c r="BJ15" i="16"/>
  <c r="BJ7" i="16"/>
  <c r="BJ18" i="16"/>
  <c r="BJ19" i="16"/>
  <c r="BJ20" i="16"/>
  <c r="BJ21" i="16"/>
  <c r="BJ17" i="16"/>
  <c r="BJ16" i="16"/>
  <c r="BJ6" i="16"/>
  <c r="BK8" i="16"/>
  <c r="BK9" i="16"/>
  <c r="BK10" i="16"/>
  <c r="BK11" i="16"/>
  <c r="BK12" i="16"/>
  <c r="BK13" i="16"/>
  <c r="BK14" i="16"/>
  <c r="BK15" i="16"/>
  <c r="BK7" i="16"/>
  <c r="BK18" i="16"/>
  <c r="BK19" i="16"/>
  <c r="BK20" i="16"/>
  <c r="BK21" i="16"/>
  <c r="BK17" i="16"/>
  <c r="BK16" i="16"/>
  <c r="BK6" i="16"/>
  <c r="BL8" i="16"/>
  <c r="BL9" i="16"/>
  <c r="BL10" i="16"/>
  <c r="BL11" i="16"/>
  <c r="BL12" i="16"/>
  <c r="BL13" i="16"/>
  <c r="BL14" i="16"/>
  <c r="BL15" i="16"/>
  <c r="BL7" i="16"/>
  <c r="BL18" i="16"/>
  <c r="BL19" i="16"/>
  <c r="BL20" i="16"/>
  <c r="BL21" i="16"/>
  <c r="BL17" i="16"/>
  <c r="BL16" i="16"/>
  <c r="BL6" i="16"/>
  <c r="BM8" i="16"/>
  <c r="BM9" i="16"/>
  <c r="BM10" i="16"/>
  <c r="BM11" i="16"/>
  <c r="BM12" i="16"/>
  <c r="BM13" i="16"/>
  <c r="BM14" i="16"/>
  <c r="BM15" i="16"/>
  <c r="BM7" i="16"/>
  <c r="BM18" i="16"/>
  <c r="BM19" i="16"/>
  <c r="BM20" i="16"/>
  <c r="BM21" i="16"/>
  <c r="BM17" i="16"/>
  <c r="BM16" i="16"/>
  <c r="BM6" i="16"/>
  <c r="BN8" i="16"/>
  <c r="BN9" i="16"/>
  <c r="BN10" i="16"/>
  <c r="BN11" i="16"/>
  <c r="BN12" i="16"/>
  <c r="BN13" i="16"/>
  <c r="BN14" i="16"/>
  <c r="BN15" i="16"/>
  <c r="BN7" i="16"/>
  <c r="BN18" i="16"/>
  <c r="BN19" i="16"/>
  <c r="BN20" i="16"/>
  <c r="BN21" i="16"/>
  <c r="BN17" i="16"/>
  <c r="BN16" i="16"/>
  <c r="BN6" i="16"/>
  <c r="BO8" i="16"/>
  <c r="BO9" i="16"/>
  <c r="BO10" i="16"/>
  <c r="BO11" i="16"/>
  <c r="BO12" i="16"/>
  <c r="BO13" i="16"/>
  <c r="BO14" i="16"/>
  <c r="BO15" i="16"/>
  <c r="BO7" i="16"/>
  <c r="BO18" i="16"/>
  <c r="BO19" i="16"/>
  <c r="BO20" i="16"/>
  <c r="BO21" i="16"/>
  <c r="BO17" i="16"/>
  <c r="BO16" i="16"/>
  <c r="BO6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D24" i="16"/>
  <c r="AE24" i="16"/>
  <c r="AF24" i="16"/>
  <c r="AG24" i="16"/>
  <c r="AH24" i="16"/>
  <c r="AI24" i="16"/>
  <c r="AJ24" i="16"/>
  <c r="AK24" i="16"/>
  <c r="AL24" i="16"/>
  <c r="AM24" i="16"/>
  <c r="AN24" i="16"/>
  <c r="AO24" i="16"/>
  <c r="AQ24" i="16"/>
  <c r="AR24" i="16"/>
  <c r="AS24" i="16"/>
  <c r="AT24" i="16"/>
  <c r="AU24" i="16"/>
  <c r="AV24" i="16"/>
  <c r="AW24" i="16"/>
  <c r="AX24" i="16"/>
  <c r="AY24" i="16"/>
  <c r="AZ24" i="16"/>
  <c r="BA24" i="16"/>
  <c r="BB24" i="16"/>
  <c r="BD24" i="16"/>
  <c r="BE24" i="16"/>
  <c r="BF24" i="16"/>
  <c r="BG24" i="16"/>
  <c r="BH24" i="16"/>
  <c r="BI24" i="16"/>
  <c r="BJ24" i="16"/>
  <c r="BK24" i="16"/>
  <c r="BL24" i="16"/>
  <c r="BM24" i="16"/>
  <c r="BN24" i="16"/>
  <c r="BO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D25" i="16"/>
  <c r="AE25" i="16"/>
  <c r="AF25" i="16"/>
  <c r="AG25" i="16"/>
  <c r="AH25" i="16"/>
  <c r="AI25" i="16"/>
  <c r="AJ25" i="16"/>
  <c r="AK25" i="16"/>
  <c r="AL25" i="16"/>
  <c r="AM25" i="16"/>
  <c r="AN25" i="16"/>
  <c r="AO25" i="16"/>
  <c r="AQ25" i="16"/>
  <c r="AR25" i="16"/>
  <c r="AS25" i="16"/>
  <c r="AT25" i="16"/>
  <c r="AU25" i="16"/>
  <c r="AV25" i="16"/>
  <c r="AW25" i="16"/>
  <c r="AX25" i="16"/>
  <c r="AY25" i="16"/>
  <c r="AZ25" i="16"/>
  <c r="BA25" i="16"/>
  <c r="BB25" i="16"/>
  <c r="BD25" i="16"/>
  <c r="BE25" i="16"/>
  <c r="BF25" i="16"/>
  <c r="BG25" i="16"/>
  <c r="BH25" i="16"/>
  <c r="BI25" i="16"/>
  <c r="BJ25" i="16"/>
  <c r="BK25" i="16"/>
  <c r="BL25" i="16"/>
  <c r="BM25" i="16"/>
  <c r="BN25" i="16"/>
  <c r="BO25" i="16"/>
  <c r="D7" i="15"/>
  <c r="D17" i="15"/>
  <c r="D6" i="15"/>
  <c r="E7" i="15"/>
  <c r="E17" i="15"/>
  <c r="E6" i="15"/>
  <c r="F7" i="15"/>
  <c r="F17" i="15"/>
  <c r="F6" i="15"/>
  <c r="G7" i="15"/>
  <c r="G17" i="15"/>
  <c r="G6" i="15"/>
  <c r="H7" i="15"/>
  <c r="H17" i="15"/>
  <c r="H6" i="15"/>
  <c r="I7" i="15"/>
  <c r="I17" i="15"/>
  <c r="I6" i="15"/>
  <c r="J7" i="15"/>
  <c r="J17" i="15"/>
  <c r="J6" i="15"/>
  <c r="K7" i="15"/>
  <c r="K17" i="15"/>
  <c r="K6" i="15"/>
  <c r="L7" i="15"/>
  <c r="L17" i="15"/>
  <c r="L6" i="15"/>
  <c r="M7" i="15"/>
  <c r="M17" i="15"/>
  <c r="M6" i="15"/>
  <c r="N7" i="15"/>
  <c r="N17" i="15"/>
  <c r="N6" i="15"/>
  <c r="O7" i="15"/>
  <c r="O17" i="15"/>
  <c r="O6" i="15"/>
  <c r="Q7" i="15"/>
  <c r="Q17" i="15"/>
  <c r="Q6" i="15"/>
  <c r="R7" i="15"/>
  <c r="R17" i="15"/>
  <c r="R6" i="15"/>
  <c r="S7" i="15"/>
  <c r="S17" i="15"/>
  <c r="S6" i="15"/>
  <c r="T7" i="15"/>
  <c r="T17" i="15"/>
  <c r="T6" i="15"/>
  <c r="U7" i="15"/>
  <c r="U17" i="15"/>
  <c r="U6" i="15"/>
  <c r="V7" i="15"/>
  <c r="V17" i="15"/>
  <c r="V6" i="15"/>
  <c r="W7" i="15"/>
  <c r="W17" i="15"/>
  <c r="W6" i="15"/>
  <c r="X7" i="15"/>
  <c r="X17" i="15"/>
  <c r="X6" i="15"/>
  <c r="Y7" i="15"/>
  <c r="Y17" i="15"/>
  <c r="Y6" i="15"/>
  <c r="Z7" i="15"/>
  <c r="Z17" i="15"/>
  <c r="Z6" i="15"/>
  <c r="AA7" i="15"/>
  <c r="AA17" i="15"/>
  <c r="AA6" i="15"/>
  <c r="AB7" i="15"/>
  <c r="AB17" i="15"/>
  <c r="AB6" i="15"/>
  <c r="AD7" i="15"/>
  <c r="AD17" i="15"/>
  <c r="AD6" i="15"/>
  <c r="AE7" i="15"/>
  <c r="AE17" i="15"/>
  <c r="AE6" i="15"/>
  <c r="AF7" i="15"/>
  <c r="AF17" i="15"/>
  <c r="AF6" i="15"/>
  <c r="AG7" i="15"/>
  <c r="AG17" i="15"/>
  <c r="AG6" i="15"/>
  <c r="AH7" i="15"/>
  <c r="AH17" i="15"/>
  <c r="AH6" i="15"/>
  <c r="AI7" i="15"/>
  <c r="AI17" i="15"/>
  <c r="AI6" i="15"/>
  <c r="AJ7" i="15"/>
  <c r="AJ17" i="15"/>
  <c r="AJ6" i="15"/>
  <c r="AK7" i="15"/>
  <c r="AK17" i="15"/>
  <c r="AK6" i="15"/>
  <c r="AL7" i="15"/>
  <c r="AL17" i="15"/>
  <c r="AL6" i="15"/>
  <c r="AM7" i="15"/>
  <c r="AM17" i="15"/>
  <c r="AM6" i="15"/>
  <c r="AN7" i="15"/>
  <c r="AN17" i="15"/>
  <c r="AN6" i="15"/>
  <c r="AO7" i="15"/>
  <c r="AO17" i="15"/>
  <c r="AO6" i="15"/>
  <c r="AQ7" i="15"/>
  <c r="AQ17" i="15"/>
  <c r="AQ6" i="15"/>
  <c r="AR7" i="15"/>
  <c r="AR17" i="15"/>
  <c r="AR6" i="15"/>
  <c r="AS7" i="15"/>
  <c r="AS17" i="15"/>
  <c r="AS6" i="15"/>
  <c r="AT7" i="15"/>
  <c r="AT17" i="15"/>
  <c r="AT6" i="15"/>
  <c r="AU7" i="15"/>
  <c r="AU17" i="15"/>
  <c r="AU6" i="15"/>
  <c r="AV7" i="15"/>
  <c r="AV17" i="15"/>
  <c r="AV6" i="15"/>
  <c r="AW7" i="15"/>
  <c r="AW17" i="15"/>
  <c r="AW6" i="15"/>
  <c r="AX7" i="15"/>
  <c r="AX17" i="15"/>
  <c r="AX6" i="15"/>
  <c r="AY7" i="15"/>
  <c r="AY17" i="15"/>
  <c r="AY6" i="15"/>
  <c r="AZ7" i="15"/>
  <c r="AZ17" i="15"/>
  <c r="AZ6" i="15"/>
  <c r="BA7" i="15"/>
  <c r="BA17" i="15"/>
  <c r="BA6" i="15"/>
  <c r="BB7" i="15"/>
  <c r="BB17" i="15"/>
  <c r="BB6" i="15"/>
  <c r="BD8" i="15"/>
  <c r="BD9" i="15"/>
  <c r="BD10" i="15"/>
  <c r="BD11" i="15"/>
  <c r="BD12" i="15"/>
  <c r="BD13" i="15"/>
  <c r="BD14" i="15"/>
  <c r="BD15" i="15"/>
  <c r="BD7" i="15"/>
  <c r="BD18" i="15"/>
  <c r="BD19" i="15"/>
  <c r="BD20" i="15"/>
  <c r="BD21" i="15"/>
  <c r="BD17" i="15"/>
  <c r="BD16" i="15"/>
  <c r="BD6" i="15"/>
  <c r="BE8" i="15"/>
  <c r="BE9" i="15"/>
  <c r="BE10" i="15"/>
  <c r="BE11" i="15"/>
  <c r="BE12" i="15"/>
  <c r="BE13" i="15"/>
  <c r="BE14" i="15"/>
  <c r="BE15" i="15"/>
  <c r="BE7" i="15"/>
  <c r="BE18" i="15"/>
  <c r="BE19" i="15"/>
  <c r="BE20" i="15"/>
  <c r="BE21" i="15"/>
  <c r="BE17" i="15"/>
  <c r="BE16" i="15"/>
  <c r="BE6" i="15"/>
  <c r="BF8" i="15"/>
  <c r="BF9" i="15"/>
  <c r="BF10" i="15"/>
  <c r="BF11" i="15"/>
  <c r="BF12" i="15"/>
  <c r="BF13" i="15"/>
  <c r="BF14" i="15"/>
  <c r="BF15" i="15"/>
  <c r="BF7" i="15"/>
  <c r="BF18" i="15"/>
  <c r="BF19" i="15"/>
  <c r="BF20" i="15"/>
  <c r="BF21" i="15"/>
  <c r="BF17" i="15"/>
  <c r="BF16" i="15"/>
  <c r="BF6" i="15"/>
  <c r="BG8" i="15"/>
  <c r="BG9" i="15"/>
  <c r="BG10" i="15"/>
  <c r="BG11" i="15"/>
  <c r="BG12" i="15"/>
  <c r="BG13" i="15"/>
  <c r="BG14" i="15"/>
  <c r="BG15" i="15"/>
  <c r="BG7" i="15"/>
  <c r="BG18" i="15"/>
  <c r="BG19" i="15"/>
  <c r="BG20" i="15"/>
  <c r="BG21" i="15"/>
  <c r="BG17" i="15"/>
  <c r="BG16" i="15"/>
  <c r="BG6" i="15"/>
  <c r="BH8" i="15"/>
  <c r="BH9" i="15"/>
  <c r="BH10" i="15"/>
  <c r="BH11" i="15"/>
  <c r="BH12" i="15"/>
  <c r="BH13" i="15"/>
  <c r="BH14" i="15"/>
  <c r="BH15" i="15"/>
  <c r="BH7" i="15"/>
  <c r="BH18" i="15"/>
  <c r="BH19" i="15"/>
  <c r="BH20" i="15"/>
  <c r="BH21" i="15"/>
  <c r="BH17" i="15"/>
  <c r="BH16" i="15"/>
  <c r="BH6" i="15"/>
  <c r="BI8" i="15"/>
  <c r="BI9" i="15"/>
  <c r="BI10" i="15"/>
  <c r="BI11" i="15"/>
  <c r="BI12" i="15"/>
  <c r="BI13" i="15"/>
  <c r="BI14" i="15"/>
  <c r="BI15" i="15"/>
  <c r="BI7" i="15"/>
  <c r="BI18" i="15"/>
  <c r="BI19" i="15"/>
  <c r="BI20" i="15"/>
  <c r="BI21" i="15"/>
  <c r="BI17" i="15"/>
  <c r="BI16" i="15"/>
  <c r="BI6" i="15"/>
  <c r="BJ8" i="15"/>
  <c r="BJ9" i="15"/>
  <c r="BJ10" i="15"/>
  <c r="BJ11" i="15"/>
  <c r="BJ12" i="15"/>
  <c r="BJ13" i="15"/>
  <c r="BJ14" i="15"/>
  <c r="BJ15" i="15"/>
  <c r="BJ7" i="15"/>
  <c r="BJ18" i="15"/>
  <c r="BJ19" i="15"/>
  <c r="BJ20" i="15"/>
  <c r="BJ21" i="15"/>
  <c r="BJ17" i="15"/>
  <c r="BJ16" i="15"/>
  <c r="BJ6" i="15"/>
  <c r="BK8" i="15"/>
  <c r="BK9" i="15"/>
  <c r="BK10" i="15"/>
  <c r="BK11" i="15"/>
  <c r="BK12" i="15"/>
  <c r="BK13" i="15"/>
  <c r="BK14" i="15"/>
  <c r="BK15" i="15"/>
  <c r="BK7" i="15"/>
  <c r="BK18" i="15"/>
  <c r="BK19" i="15"/>
  <c r="BK20" i="15"/>
  <c r="BK21" i="15"/>
  <c r="BK17" i="15"/>
  <c r="BK16" i="15"/>
  <c r="BK6" i="15"/>
  <c r="BL8" i="15"/>
  <c r="BL9" i="15"/>
  <c r="BL10" i="15"/>
  <c r="BL11" i="15"/>
  <c r="BL12" i="15"/>
  <c r="BL13" i="15"/>
  <c r="BL14" i="15"/>
  <c r="BL15" i="15"/>
  <c r="BL7" i="15"/>
  <c r="BL18" i="15"/>
  <c r="BL19" i="15"/>
  <c r="BL20" i="15"/>
  <c r="BL21" i="15"/>
  <c r="BL17" i="15"/>
  <c r="BL16" i="15"/>
  <c r="BL6" i="15"/>
  <c r="BM8" i="15"/>
  <c r="BM9" i="15"/>
  <c r="BM10" i="15"/>
  <c r="BM11" i="15"/>
  <c r="BM12" i="15"/>
  <c r="BM13" i="15"/>
  <c r="BM14" i="15"/>
  <c r="BM15" i="15"/>
  <c r="BM7" i="15"/>
  <c r="BM18" i="15"/>
  <c r="BM19" i="15"/>
  <c r="BM20" i="15"/>
  <c r="BM21" i="15"/>
  <c r="BM17" i="15"/>
  <c r="BM16" i="15"/>
  <c r="BM6" i="15"/>
  <c r="BN8" i="15"/>
  <c r="BN9" i="15"/>
  <c r="BN10" i="15"/>
  <c r="BN11" i="15"/>
  <c r="BN12" i="15"/>
  <c r="BN13" i="15"/>
  <c r="BN14" i="15"/>
  <c r="BN15" i="15"/>
  <c r="BN7" i="15"/>
  <c r="BN18" i="15"/>
  <c r="BN19" i="15"/>
  <c r="BN20" i="15"/>
  <c r="BN21" i="15"/>
  <c r="BN17" i="15"/>
  <c r="BN16" i="15"/>
  <c r="BN6" i="15"/>
  <c r="BO8" i="15"/>
  <c r="BO9" i="15"/>
  <c r="BO10" i="15"/>
  <c r="BO11" i="15"/>
  <c r="BO12" i="15"/>
  <c r="BO13" i="15"/>
  <c r="BO14" i="15"/>
  <c r="BO15" i="15"/>
  <c r="BO7" i="15"/>
  <c r="BO18" i="15"/>
  <c r="BO19" i="15"/>
  <c r="BO20" i="15"/>
  <c r="BO21" i="15"/>
  <c r="BO17" i="15"/>
  <c r="BO16" i="15"/>
  <c r="BO6" i="15"/>
  <c r="D7" i="14"/>
  <c r="D17" i="14"/>
  <c r="D6" i="14"/>
  <c r="E7" i="14"/>
  <c r="E17" i="14"/>
  <c r="E6" i="14"/>
  <c r="F7" i="14"/>
  <c r="F17" i="14"/>
  <c r="F6" i="14"/>
  <c r="G7" i="14"/>
  <c r="G17" i="14"/>
  <c r="G6" i="14"/>
  <c r="H7" i="14"/>
  <c r="H17" i="14"/>
  <c r="H6" i="14"/>
  <c r="I7" i="14"/>
  <c r="I17" i="14"/>
  <c r="I6" i="14"/>
  <c r="J7" i="14"/>
  <c r="J17" i="14"/>
  <c r="J6" i="14"/>
  <c r="K7" i="14"/>
  <c r="K17" i="14"/>
  <c r="K6" i="14"/>
  <c r="L7" i="14"/>
  <c r="L17" i="14"/>
  <c r="L6" i="14"/>
  <c r="M7" i="14"/>
  <c r="M17" i="14"/>
  <c r="M6" i="14"/>
  <c r="N7" i="14"/>
  <c r="N17" i="14"/>
  <c r="N6" i="14"/>
  <c r="O7" i="14"/>
  <c r="O17" i="14"/>
  <c r="O6" i="14"/>
  <c r="Q7" i="14"/>
  <c r="Q17" i="14"/>
  <c r="Q6" i="14"/>
  <c r="R7" i="14"/>
  <c r="R17" i="14"/>
  <c r="R6" i="14"/>
  <c r="S7" i="14"/>
  <c r="S17" i="14"/>
  <c r="S6" i="14"/>
  <c r="T7" i="14"/>
  <c r="T17" i="14"/>
  <c r="T6" i="14"/>
  <c r="U7" i="14"/>
  <c r="U17" i="14"/>
  <c r="U6" i="14"/>
  <c r="V7" i="14"/>
  <c r="V17" i="14"/>
  <c r="V6" i="14"/>
  <c r="W7" i="14"/>
  <c r="W17" i="14"/>
  <c r="W6" i="14"/>
  <c r="X7" i="14"/>
  <c r="X17" i="14"/>
  <c r="X6" i="14"/>
  <c r="Y7" i="14"/>
  <c r="Y17" i="14"/>
  <c r="Y6" i="14"/>
  <c r="Z7" i="14"/>
  <c r="Z17" i="14"/>
  <c r="Z6" i="14"/>
  <c r="AA7" i="14"/>
  <c r="AA17" i="14"/>
  <c r="AA6" i="14"/>
  <c r="AB7" i="14"/>
  <c r="AB17" i="14"/>
  <c r="AB6" i="14"/>
  <c r="AD7" i="14"/>
  <c r="AD17" i="14"/>
  <c r="AD6" i="14"/>
  <c r="AE7" i="14"/>
  <c r="AE17" i="14"/>
  <c r="AE6" i="14"/>
  <c r="AF7" i="14"/>
  <c r="AF17" i="14"/>
  <c r="AF6" i="14"/>
  <c r="AG7" i="14"/>
  <c r="AG17" i="14"/>
  <c r="AG6" i="14"/>
  <c r="AH7" i="14"/>
  <c r="AH17" i="14"/>
  <c r="AH6" i="14"/>
  <c r="AI7" i="14"/>
  <c r="AI17" i="14"/>
  <c r="AI6" i="14"/>
  <c r="AJ7" i="14"/>
  <c r="AJ17" i="14"/>
  <c r="AJ6" i="14"/>
  <c r="AK7" i="14"/>
  <c r="AK17" i="14"/>
  <c r="AK6" i="14"/>
  <c r="AL7" i="14"/>
  <c r="AL17" i="14"/>
  <c r="AL6" i="14"/>
  <c r="AM7" i="14"/>
  <c r="AM17" i="14"/>
  <c r="AM6" i="14"/>
  <c r="AN7" i="14"/>
  <c r="AN17" i="14"/>
  <c r="AN6" i="14"/>
  <c r="AO7" i="14"/>
  <c r="AO17" i="14"/>
  <c r="AO6" i="14"/>
  <c r="AQ7" i="14"/>
  <c r="AQ17" i="14"/>
  <c r="AQ6" i="14"/>
  <c r="AR7" i="14"/>
  <c r="AR17" i="14"/>
  <c r="AR6" i="14"/>
  <c r="AS7" i="14"/>
  <c r="AS17" i="14"/>
  <c r="AS6" i="14"/>
  <c r="AT7" i="14"/>
  <c r="AT17" i="14"/>
  <c r="AT6" i="14"/>
  <c r="AU7" i="14"/>
  <c r="AU17" i="14"/>
  <c r="AU6" i="14"/>
  <c r="AV7" i="14"/>
  <c r="AV17" i="14"/>
  <c r="AV6" i="14"/>
  <c r="AW7" i="14"/>
  <c r="AW17" i="14"/>
  <c r="AW6" i="14"/>
  <c r="AX7" i="14"/>
  <c r="AX17" i="14"/>
  <c r="AX6" i="14"/>
  <c r="AY7" i="14"/>
  <c r="AY17" i="14"/>
  <c r="AY6" i="14"/>
  <c r="AZ7" i="14"/>
  <c r="AZ17" i="14"/>
  <c r="AZ6" i="14"/>
  <c r="BA7" i="14"/>
  <c r="BA17" i="14"/>
  <c r="BA6" i="14"/>
  <c r="BB7" i="14"/>
  <c r="BB17" i="14"/>
  <c r="BB6" i="14"/>
  <c r="BD8" i="14"/>
  <c r="BD9" i="14"/>
  <c r="BD10" i="14"/>
  <c r="BD11" i="14"/>
  <c r="BD12" i="14"/>
  <c r="BD13" i="14"/>
  <c r="BD14" i="14"/>
  <c r="BD15" i="14"/>
  <c r="BD7" i="14"/>
  <c r="BD18" i="14"/>
  <c r="BD19" i="14"/>
  <c r="BD20" i="14"/>
  <c r="BD21" i="14"/>
  <c r="BD17" i="14"/>
  <c r="BD16" i="14"/>
  <c r="BD6" i="14"/>
  <c r="BE8" i="14"/>
  <c r="BE9" i="14"/>
  <c r="BE10" i="14"/>
  <c r="BE11" i="14"/>
  <c r="BE12" i="14"/>
  <c r="BE13" i="14"/>
  <c r="BE14" i="14"/>
  <c r="BE15" i="14"/>
  <c r="BE7" i="14"/>
  <c r="BE18" i="14"/>
  <c r="BE19" i="14"/>
  <c r="BE20" i="14"/>
  <c r="BE21" i="14"/>
  <c r="BE17" i="14"/>
  <c r="BE16" i="14"/>
  <c r="BE6" i="14"/>
  <c r="BF8" i="14"/>
  <c r="BF9" i="14"/>
  <c r="BF10" i="14"/>
  <c r="BF11" i="14"/>
  <c r="BF12" i="14"/>
  <c r="BF13" i="14"/>
  <c r="BF14" i="14"/>
  <c r="BF15" i="14"/>
  <c r="BF7" i="14"/>
  <c r="BF18" i="14"/>
  <c r="BF19" i="14"/>
  <c r="BF20" i="14"/>
  <c r="BF21" i="14"/>
  <c r="BF17" i="14"/>
  <c r="BF16" i="14"/>
  <c r="BF6" i="14"/>
  <c r="BG8" i="14"/>
  <c r="BG9" i="14"/>
  <c r="BG10" i="14"/>
  <c r="BG11" i="14"/>
  <c r="BG12" i="14"/>
  <c r="BG13" i="14"/>
  <c r="BG14" i="14"/>
  <c r="BG15" i="14"/>
  <c r="BG7" i="14"/>
  <c r="BG18" i="14"/>
  <c r="BG19" i="14"/>
  <c r="BG20" i="14"/>
  <c r="BG21" i="14"/>
  <c r="BG17" i="14"/>
  <c r="BG16" i="14"/>
  <c r="BG6" i="14"/>
  <c r="BH8" i="14"/>
  <c r="BH9" i="14"/>
  <c r="BH10" i="14"/>
  <c r="BH11" i="14"/>
  <c r="BH12" i="14"/>
  <c r="BH13" i="14"/>
  <c r="BH14" i="14"/>
  <c r="BH15" i="14"/>
  <c r="BH7" i="14"/>
  <c r="BH18" i="14"/>
  <c r="BH19" i="14"/>
  <c r="BH20" i="14"/>
  <c r="BH21" i="14"/>
  <c r="BH17" i="14"/>
  <c r="BH16" i="14"/>
  <c r="BH6" i="14"/>
  <c r="BI8" i="14"/>
  <c r="BI9" i="14"/>
  <c r="BI10" i="14"/>
  <c r="BI11" i="14"/>
  <c r="BI12" i="14"/>
  <c r="BI13" i="14"/>
  <c r="BI14" i="14"/>
  <c r="BI15" i="14"/>
  <c r="BI7" i="14"/>
  <c r="BI18" i="14"/>
  <c r="BI19" i="14"/>
  <c r="BI20" i="14"/>
  <c r="BI21" i="14"/>
  <c r="BI17" i="14"/>
  <c r="BI16" i="14"/>
  <c r="BI6" i="14"/>
  <c r="BJ8" i="14"/>
  <c r="BJ9" i="14"/>
  <c r="BJ10" i="14"/>
  <c r="BJ11" i="14"/>
  <c r="BJ12" i="14"/>
  <c r="BJ13" i="14"/>
  <c r="BJ14" i="14"/>
  <c r="BJ15" i="14"/>
  <c r="BJ7" i="14"/>
  <c r="BJ18" i="14"/>
  <c r="BJ19" i="14"/>
  <c r="BJ20" i="14"/>
  <c r="BJ21" i="14"/>
  <c r="BJ17" i="14"/>
  <c r="BJ16" i="14"/>
  <c r="BJ6" i="14"/>
  <c r="BK8" i="14"/>
  <c r="BK9" i="14"/>
  <c r="BK10" i="14"/>
  <c r="BK11" i="14"/>
  <c r="BK12" i="14"/>
  <c r="BK13" i="14"/>
  <c r="BK14" i="14"/>
  <c r="BK15" i="14"/>
  <c r="BK7" i="14"/>
  <c r="BK18" i="14"/>
  <c r="BK19" i="14"/>
  <c r="BK20" i="14"/>
  <c r="BK21" i="14"/>
  <c r="BK17" i="14"/>
  <c r="BK16" i="14"/>
  <c r="BK6" i="14"/>
  <c r="BL8" i="14"/>
  <c r="BL9" i="14"/>
  <c r="BL10" i="14"/>
  <c r="BL11" i="14"/>
  <c r="BL12" i="14"/>
  <c r="BL13" i="14"/>
  <c r="BL14" i="14"/>
  <c r="BL15" i="14"/>
  <c r="BL7" i="14"/>
  <c r="BL18" i="14"/>
  <c r="BL19" i="14"/>
  <c r="BL20" i="14"/>
  <c r="BL21" i="14"/>
  <c r="BL17" i="14"/>
  <c r="BL16" i="14"/>
  <c r="BL6" i="14"/>
  <c r="BM8" i="14"/>
  <c r="BM9" i="14"/>
  <c r="BM10" i="14"/>
  <c r="BM11" i="14"/>
  <c r="BM12" i="14"/>
  <c r="BM13" i="14"/>
  <c r="BM14" i="14"/>
  <c r="BM15" i="14"/>
  <c r="BM7" i="14"/>
  <c r="BM18" i="14"/>
  <c r="BM19" i="14"/>
  <c r="BM20" i="14"/>
  <c r="BM21" i="14"/>
  <c r="BM17" i="14"/>
  <c r="BM16" i="14"/>
  <c r="BM6" i="14"/>
  <c r="BN8" i="14"/>
  <c r="BN9" i="14"/>
  <c r="BN10" i="14"/>
  <c r="BN11" i="14"/>
  <c r="BN12" i="14"/>
  <c r="BN13" i="14"/>
  <c r="BN14" i="14"/>
  <c r="BN15" i="14"/>
  <c r="BN7" i="14"/>
  <c r="BN18" i="14"/>
  <c r="BN19" i="14"/>
  <c r="BN20" i="14"/>
  <c r="BN21" i="14"/>
  <c r="BN17" i="14"/>
  <c r="BN16" i="14"/>
  <c r="BN6" i="14"/>
  <c r="BO8" i="14"/>
  <c r="BO9" i="14"/>
  <c r="BO10" i="14"/>
  <c r="BO11" i="14"/>
  <c r="BO12" i="14"/>
  <c r="BO13" i="14"/>
  <c r="BO14" i="14"/>
  <c r="BO15" i="14"/>
  <c r="BO7" i="14"/>
  <c r="BO18" i="14"/>
  <c r="BO19" i="14"/>
  <c r="BO20" i="14"/>
  <c r="BO21" i="14"/>
  <c r="BO17" i="14"/>
  <c r="BO16" i="14"/>
  <c r="BO6" i="14"/>
  <c r="D8" i="13"/>
  <c r="D9" i="13"/>
  <c r="D10" i="13"/>
  <c r="D11" i="13"/>
  <c r="D12" i="13"/>
  <c r="D13" i="13"/>
  <c r="D14" i="13"/>
  <c r="D15" i="13"/>
  <c r="D7" i="13"/>
  <c r="D18" i="13"/>
  <c r="D19" i="13"/>
  <c r="D20" i="13"/>
  <c r="D21" i="13"/>
  <c r="D17" i="13"/>
  <c r="D16" i="13"/>
  <c r="D6" i="13"/>
  <c r="E8" i="13"/>
  <c r="E9" i="13"/>
  <c r="E10" i="13"/>
  <c r="E11" i="13"/>
  <c r="E12" i="13"/>
  <c r="E13" i="13"/>
  <c r="E14" i="13"/>
  <c r="E15" i="13"/>
  <c r="E7" i="13"/>
  <c r="E18" i="13"/>
  <c r="E19" i="13"/>
  <c r="E20" i="13"/>
  <c r="E21" i="13"/>
  <c r="E17" i="13"/>
  <c r="E16" i="13"/>
  <c r="E6" i="13"/>
  <c r="F8" i="13"/>
  <c r="F9" i="13"/>
  <c r="F10" i="13"/>
  <c r="F11" i="13"/>
  <c r="F12" i="13"/>
  <c r="F13" i="13"/>
  <c r="F14" i="13"/>
  <c r="F15" i="13"/>
  <c r="F7" i="13"/>
  <c r="F18" i="13"/>
  <c r="F19" i="13"/>
  <c r="F20" i="13"/>
  <c r="F21" i="13"/>
  <c r="F17" i="13"/>
  <c r="F16" i="13"/>
  <c r="F6" i="13"/>
  <c r="G8" i="13"/>
  <c r="G9" i="13"/>
  <c r="G10" i="13"/>
  <c r="G11" i="13"/>
  <c r="G12" i="13"/>
  <c r="G13" i="13"/>
  <c r="G14" i="13"/>
  <c r="G15" i="13"/>
  <c r="G7" i="13"/>
  <c r="G18" i="13"/>
  <c r="G19" i="13"/>
  <c r="G20" i="13"/>
  <c r="G21" i="13"/>
  <c r="G17" i="13"/>
  <c r="G16" i="13"/>
  <c r="G6" i="13"/>
  <c r="H8" i="13"/>
  <c r="H9" i="13"/>
  <c r="H10" i="13"/>
  <c r="H11" i="13"/>
  <c r="H12" i="13"/>
  <c r="H13" i="13"/>
  <c r="H14" i="13"/>
  <c r="H15" i="13"/>
  <c r="H7" i="13"/>
  <c r="H18" i="13"/>
  <c r="H19" i="13"/>
  <c r="H20" i="13"/>
  <c r="H21" i="13"/>
  <c r="H17" i="13"/>
  <c r="H16" i="13"/>
  <c r="H6" i="13"/>
  <c r="I8" i="13"/>
  <c r="I9" i="13"/>
  <c r="I10" i="13"/>
  <c r="I11" i="13"/>
  <c r="I12" i="13"/>
  <c r="I13" i="13"/>
  <c r="I14" i="13"/>
  <c r="I15" i="13"/>
  <c r="I7" i="13"/>
  <c r="I18" i="13"/>
  <c r="I19" i="13"/>
  <c r="I20" i="13"/>
  <c r="I21" i="13"/>
  <c r="I17" i="13"/>
  <c r="I16" i="13"/>
  <c r="I6" i="13"/>
  <c r="J8" i="13"/>
  <c r="J9" i="13"/>
  <c r="J10" i="13"/>
  <c r="J11" i="13"/>
  <c r="J12" i="13"/>
  <c r="J13" i="13"/>
  <c r="J14" i="13"/>
  <c r="J15" i="13"/>
  <c r="J7" i="13"/>
  <c r="J18" i="13"/>
  <c r="J19" i="13"/>
  <c r="J20" i="13"/>
  <c r="J21" i="13"/>
  <c r="J17" i="13"/>
  <c r="J16" i="13"/>
  <c r="J6" i="13"/>
  <c r="K8" i="13"/>
  <c r="K9" i="13"/>
  <c r="K10" i="13"/>
  <c r="K11" i="13"/>
  <c r="K12" i="13"/>
  <c r="K13" i="13"/>
  <c r="K14" i="13"/>
  <c r="K15" i="13"/>
  <c r="K7" i="13"/>
  <c r="K18" i="13"/>
  <c r="K19" i="13"/>
  <c r="K20" i="13"/>
  <c r="K21" i="13"/>
  <c r="K17" i="13"/>
  <c r="K16" i="13"/>
  <c r="K6" i="13"/>
  <c r="L8" i="13"/>
  <c r="L9" i="13"/>
  <c r="L10" i="13"/>
  <c r="L11" i="13"/>
  <c r="L12" i="13"/>
  <c r="L13" i="13"/>
  <c r="L14" i="13"/>
  <c r="L15" i="13"/>
  <c r="L7" i="13"/>
  <c r="L18" i="13"/>
  <c r="L19" i="13"/>
  <c r="L20" i="13"/>
  <c r="L21" i="13"/>
  <c r="L17" i="13"/>
  <c r="L16" i="13"/>
  <c r="L6" i="13"/>
  <c r="M8" i="13"/>
  <c r="M9" i="13"/>
  <c r="M10" i="13"/>
  <c r="M11" i="13"/>
  <c r="M12" i="13"/>
  <c r="M13" i="13"/>
  <c r="M14" i="13"/>
  <c r="M15" i="13"/>
  <c r="M7" i="13"/>
  <c r="M18" i="13"/>
  <c r="M19" i="13"/>
  <c r="M20" i="13"/>
  <c r="M21" i="13"/>
  <c r="M17" i="13"/>
  <c r="M16" i="13"/>
  <c r="M6" i="13"/>
  <c r="N8" i="13"/>
  <c r="N9" i="13"/>
  <c r="N10" i="13"/>
  <c r="N11" i="13"/>
  <c r="N12" i="13"/>
  <c r="N13" i="13"/>
  <c r="N14" i="13"/>
  <c r="N15" i="13"/>
  <c r="N7" i="13"/>
  <c r="N18" i="13"/>
  <c r="N19" i="13"/>
  <c r="N20" i="13"/>
  <c r="N21" i="13"/>
  <c r="N17" i="13"/>
  <c r="N16" i="13"/>
  <c r="N6" i="13"/>
  <c r="O8" i="13"/>
  <c r="O9" i="13"/>
  <c r="O10" i="13"/>
  <c r="O11" i="13"/>
  <c r="O12" i="13"/>
  <c r="O13" i="13"/>
  <c r="O14" i="13"/>
  <c r="O15" i="13"/>
  <c r="O7" i="13"/>
  <c r="O18" i="13"/>
  <c r="O19" i="13"/>
  <c r="O20" i="13"/>
  <c r="O21" i="13"/>
  <c r="O17" i="13"/>
  <c r="O16" i="13"/>
  <c r="O6" i="13"/>
  <c r="Q8" i="13"/>
  <c r="Q9" i="13"/>
  <c r="Q10" i="13"/>
  <c r="Q11" i="13"/>
  <c r="Q12" i="13"/>
  <c r="Q13" i="13"/>
  <c r="Q14" i="13"/>
  <c r="Q15" i="13"/>
  <c r="Q7" i="13"/>
  <c r="Q18" i="13"/>
  <c r="Q19" i="13"/>
  <c r="Q20" i="13"/>
  <c r="Q21" i="13"/>
  <c r="Q17" i="13"/>
  <c r="Q16" i="13"/>
  <c r="Q6" i="13"/>
  <c r="R8" i="13"/>
  <c r="R9" i="13"/>
  <c r="R10" i="13"/>
  <c r="R11" i="13"/>
  <c r="R12" i="13"/>
  <c r="R13" i="13"/>
  <c r="R14" i="13"/>
  <c r="R15" i="13"/>
  <c r="R7" i="13"/>
  <c r="R18" i="13"/>
  <c r="R19" i="13"/>
  <c r="R20" i="13"/>
  <c r="R21" i="13"/>
  <c r="R17" i="13"/>
  <c r="R16" i="13"/>
  <c r="R6" i="13"/>
  <c r="S8" i="13"/>
  <c r="S9" i="13"/>
  <c r="S10" i="13"/>
  <c r="S11" i="13"/>
  <c r="S12" i="13"/>
  <c r="S13" i="13"/>
  <c r="S14" i="13"/>
  <c r="S15" i="13"/>
  <c r="S7" i="13"/>
  <c r="S18" i="13"/>
  <c r="S19" i="13"/>
  <c r="S20" i="13"/>
  <c r="S21" i="13"/>
  <c r="S17" i="13"/>
  <c r="S16" i="13"/>
  <c r="S6" i="13"/>
  <c r="T8" i="13"/>
  <c r="T9" i="13"/>
  <c r="T10" i="13"/>
  <c r="T11" i="13"/>
  <c r="T12" i="13"/>
  <c r="T13" i="13"/>
  <c r="T14" i="13"/>
  <c r="T15" i="13"/>
  <c r="T7" i="13"/>
  <c r="T18" i="13"/>
  <c r="T19" i="13"/>
  <c r="T20" i="13"/>
  <c r="T21" i="13"/>
  <c r="T17" i="13"/>
  <c r="T16" i="13"/>
  <c r="T6" i="13"/>
  <c r="U8" i="13"/>
  <c r="U9" i="13"/>
  <c r="U10" i="13"/>
  <c r="U11" i="13"/>
  <c r="U12" i="13"/>
  <c r="U13" i="13"/>
  <c r="U14" i="13"/>
  <c r="U15" i="13"/>
  <c r="U7" i="13"/>
  <c r="U18" i="13"/>
  <c r="U19" i="13"/>
  <c r="U20" i="13"/>
  <c r="U21" i="13"/>
  <c r="U17" i="13"/>
  <c r="U16" i="13"/>
  <c r="U6" i="13"/>
  <c r="V8" i="13"/>
  <c r="V9" i="13"/>
  <c r="V10" i="13"/>
  <c r="V11" i="13"/>
  <c r="V12" i="13"/>
  <c r="V13" i="13"/>
  <c r="V14" i="13"/>
  <c r="V15" i="13"/>
  <c r="V7" i="13"/>
  <c r="V18" i="13"/>
  <c r="V19" i="13"/>
  <c r="V20" i="13"/>
  <c r="V21" i="13"/>
  <c r="V17" i="13"/>
  <c r="V16" i="13"/>
  <c r="V6" i="13"/>
  <c r="W8" i="13"/>
  <c r="W9" i="13"/>
  <c r="W10" i="13"/>
  <c r="W11" i="13"/>
  <c r="W12" i="13"/>
  <c r="W13" i="13"/>
  <c r="W14" i="13"/>
  <c r="W15" i="13"/>
  <c r="W7" i="13"/>
  <c r="W18" i="13"/>
  <c r="W19" i="13"/>
  <c r="W20" i="13"/>
  <c r="W21" i="13"/>
  <c r="W17" i="13"/>
  <c r="W16" i="13"/>
  <c r="W6" i="13"/>
  <c r="X8" i="13"/>
  <c r="X9" i="13"/>
  <c r="X10" i="13"/>
  <c r="X11" i="13"/>
  <c r="X12" i="13"/>
  <c r="X13" i="13"/>
  <c r="X14" i="13"/>
  <c r="X15" i="13"/>
  <c r="X7" i="13"/>
  <c r="X18" i="13"/>
  <c r="X19" i="13"/>
  <c r="X20" i="13"/>
  <c r="X21" i="13"/>
  <c r="X17" i="13"/>
  <c r="X16" i="13"/>
  <c r="X6" i="13"/>
  <c r="Y8" i="13"/>
  <c r="Y9" i="13"/>
  <c r="Y10" i="13"/>
  <c r="Y11" i="13"/>
  <c r="Y12" i="13"/>
  <c r="Y13" i="13"/>
  <c r="Y14" i="13"/>
  <c r="Y15" i="13"/>
  <c r="Y7" i="13"/>
  <c r="Y18" i="13"/>
  <c r="Y19" i="13"/>
  <c r="Y20" i="13"/>
  <c r="Y21" i="13"/>
  <c r="Y17" i="13"/>
  <c r="Y16" i="13"/>
  <c r="Y6" i="13"/>
  <c r="Z8" i="13"/>
  <c r="Z9" i="13"/>
  <c r="Z10" i="13"/>
  <c r="Z11" i="13"/>
  <c r="Z12" i="13"/>
  <c r="Z13" i="13"/>
  <c r="Z14" i="13"/>
  <c r="Z15" i="13"/>
  <c r="Z7" i="13"/>
  <c r="Z18" i="13"/>
  <c r="Z19" i="13"/>
  <c r="Z20" i="13"/>
  <c r="Z21" i="13"/>
  <c r="Z17" i="13"/>
  <c r="Z16" i="13"/>
  <c r="Z6" i="13"/>
  <c r="AA8" i="13"/>
  <c r="AA9" i="13"/>
  <c r="AA10" i="13"/>
  <c r="AA11" i="13"/>
  <c r="AA12" i="13"/>
  <c r="AA13" i="13"/>
  <c r="AA14" i="13"/>
  <c r="AA15" i="13"/>
  <c r="AA7" i="13"/>
  <c r="AA18" i="13"/>
  <c r="AA19" i="13"/>
  <c r="AA20" i="13"/>
  <c r="AA21" i="13"/>
  <c r="AA17" i="13"/>
  <c r="AA16" i="13"/>
  <c r="AA6" i="13"/>
  <c r="AB8" i="13"/>
  <c r="AB9" i="13"/>
  <c r="AB10" i="13"/>
  <c r="AB11" i="13"/>
  <c r="AB12" i="13"/>
  <c r="AB13" i="13"/>
  <c r="AB14" i="13"/>
  <c r="AB15" i="13"/>
  <c r="AB7" i="13"/>
  <c r="AB18" i="13"/>
  <c r="AB19" i="13"/>
  <c r="AB20" i="13"/>
  <c r="AB21" i="13"/>
  <c r="AB17" i="13"/>
  <c r="AB16" i="13"/>
  <c r="AB6" i="13"/>
  <c r="AD8" i="13"/>
  <c r="AD9" i="13"/>
  <c r="AD10" i="13"/>
  <c r="AD11" i="13"/>
  <c r="AD12" i="13"/>
  <c r="AD13" i="13"/>
  <c r="AD14" i="13"/>
  <c r="AD15" i="13"/>
  <c r="AD7" i="13"/>
  <c r="AD18" i="13"/>
  <c r="AD19" i="13"/>
  <c r="AD20" i="13"/>
  <c r="AD21" i="13"/>
  <c r="AD17" i="13"/>
  <c r="AD16" i="13"/>
  <c r="AD6" i="13"/>
  <c r="AE8" i="13"/>
  <c r="AE9" i="13"/>
  <c r="AE10" i="13"/>
  <c r="AE11" i="13"/>
  <c r="AE12" i="13"/>
  <c r="AE13" i="13"/>
  <c r="AE14" i="13"/>
  <c r="AE15" i="13"/>
  <c r="AE7" i="13"/>
  <c r="AE18" i="13"/>
  <c r="AE19" i="13"/>
  <c r="AE20" i="13"/>
  <c r="AE21" i="13"/>
  <c r="AE17" i="13"/>
  <c r="AE16" i="13"/>
  <c r="AE6" i="13"/>
  <c r="AF8" i="13"/>
  <c r="AF9" i="13"/>
  <c r="AF10" i="13"/>
  <c r="AF11" i="13"/>
  <c r="AF12" i="13"/>
  <c r="AF13" i="13"/>
  <c r="AF14" i="13"/>
  <c r="AF15" i="13"/>
  <c r="AF7" i="13"/>
  <c r="AF18" i="13"/>
  <c r="AF19" i="13"/>
  <c r="AF20" i="13"/>
  <c r="AF21" i="13"/>
  <c r="AF17" i="13"/>
  <c r="AF16" i="13"/>
  <c r="AF6" i="13"/>
  <c r="AG8" i="13"/>
  <c r="AG9" i="13"/>
  <c r="AG10" i="13"/>
  <c r="AG11" i="13"/>
  <c r="AG12" i="13"/>
  <c r="AG13" i="13"/>
  <c r="AG14" i="13"/>
  <c r="AG15" i="13"/>
  <c r="AG7" i="13"/>
  <c r="AG18" i="13"/>
  <c r="AG19" i="13"/>
  <c r="AG20" i="13"/>
  <c r="AG21" i="13"/>
  <c r="AG17" i="13"/>
  <c r="AG16" i="13"/>
  <c r="AG6" i="13"/>
  <c r="AH8" i="13"/>
  <c r="AH9" i="13"/>
  <c r="AH10" i="13"/>
  <c r="AH11" i="13"/>
  <c r="AH12" i="13"/>
  <c r="AH13" i="13"/>
  <c r="AH14" i="13"/>
  <c r="AH15" i="13"/>
  <c r="AH7" i="13"/>
  <c r="AH18" i="13"/>
  <c r="AH19" i="13"/>
  <c r="AH20" i="13"/>
  <c r="AH21" i="13"/>
  <c r="AH17" i="13"/>
  <c r="AH16" i="13"/>
  <c r="AH6" i="13"/>
  <c r="AI8" i="13"/>
  <c r="AI9" i="13"/>
  <c r="AI10" i="13"/>
  <c r="AI11" i="13"/>
  <c r="AI12" i="13"/>
  <c r="AI13" i="13"/>
  <c r="AI14" i="13"/>
  <c r="AI15" i="13"/>
  <c r="AI7" i="13"/>
  <c r="AI18" i="13"/>
  <c r="AI19" i="13"/>
  <c r="AI20" i="13"/>
  <c r="AI21" i="13"/>
  <c r="AI17" i="13"/>
  <c r="AI16" i="13"/>
  <c r="AI6" i="13"/>
  <c r="AJ8" i="13"/>
  <c r="AJ9" i="13"/>
  <c r="AJ10" i="13"/>
  <c r="AJ11" i="13"/>
  <c r="AJ12" i="13"/>
  <c r="AJ13" i="13"/>
  <c r="AJ14" i="13"/>
  <c r="AJ15" i="13"/>
  <c r="AJ7" i="13"/>
  <c r="AJ18" i="13"/>
  <c r="AJ19" i="13"/>
  <c r="AJ20" i="13"/>
  <c r="AJ21" i="13"/>
  <c r="AJ17" i="13"/>
  <c r="AJ16" i="13"/>
  <c r="AJ6" i="13"/>
  <c r="AK8" i="13"/>
  <c r="AK9" i="13"/>
  <c r="AK10" i="13"/>
  <c r="AK11" i="13"/>
  <c r="AK12" i="13"/>
  <c r="AK13" i="13"/>
  <c r="AK14" i="13"/>
  <c r="AK15" i="13"/>
  <c r="AK7" i="13"/>
  <c r="AK18" i="13"/>
  <c r="AK19" i="13"/>
  <c r="AK20" i="13"/>
  <c r="AK21" i="13"/>
  <c r="AK17" i="13"/>
  <c r="AK16" i="13"/>
  <c r="AK6" i="13"/>
  <c r="AL8" i="13"/>
  <c r="AL9" i="13"/>
  <c r="AL10" i="13"/>
  <c r="AL11" i="13"/>
  <c r="AL12" i="13"/>
  <c r="AL13" i="13"/>
  <c r="AL14" i="13"/>
  <c r="AL15" i="13"/>
  <c r="AL7" i="13"/>
  <c r="AL18" i="13"/>
  <c r="AL19" i="13"/>
  <c r="AL20" i="13"/>
  <c r="AL21" i="13"/>
  <c r="AL17" i="13"/>
  <c r="AL16" i="13"/>
  <c r="AL6" i="13"/>
  <c r="AM8" i="13"/>
  <c r="AM9" i="13"/>
  <c r="AM10" i="13"/>
  <c r="AM11" i="13"/>
  <c r="AM12" i="13"/>
  <c r="AM13" i="13"/>
  <c r="AM14" i="13"/>
  <c r="AM15" i="13"/>
  <c r="AM7" i="13"/>
  <c r="AM18" i="13"/>
  <c r="AM19" i="13"/>
  <c r="AM20" i="13"/>
  <c r="AM21" i="13"/>
  <c r="AM17" i="13"/>
  <c r="AM16" i="13"/>
  <c r="AM6" i="13"/>
  <c r="AN8" i="13"/>
  <c r="AN9" i="13"/>
  <c r="AN10" i="13"/>
  <c r="AN11" i="13"/>
  <c r="AN12" i="13"/>
  <c r="AN13" i="13"/>
  <c r="AN14" i="13"/>
  <c r="AN15" i="13"/>
  <c r="AN7" i="13"/>
  <c r="AN18" i="13"/>
  <c r="AN19" i="13"/>
  <c r="AN20" i="13"/>
  <c r="AN21" i="13"/>
  <c r="AN17" i="13"/>
  <c r="AN16" i="13"/>
  <c r="AN6" i="13"/>
  <c r="AO8" i="13"/>
  <c r="AO9" i="13"/>
  <c r="AO10" i="13"/>
  <c r="AO11" i="13"/>
  <c r="AO12" i="13"/>
  <c r="AO13" i="13"/>
  <c r="AO14" i="13"/>
  <c r="AO15" i="13"/>
  <c r="AO7" i="13"/>
  <c r="AO18" i="13"/>
  <c r="AO19" i="13"/>
  <c r="AO20" i="13"/>
  <c r="AO21" i="13"/>
  <c r="AO17" i="13"/>
  <c r="AO16" i="13"/>
  <c r="AO6" i="13"/>
  <c r="AQ8" i="13"/>
  <c r="AQ9" i="13"/>
  <c r="AQ10" i="13"/>
  <c r="AQ11" i="13"/>
  <c r="AQ12" i="13"/>
  <c r="AQ13" i="13"/>
  <c r="AQ14" i="13"/>
  <c r="AQ15" i="13"/>
  <c r="AQ7" i="13"/>
  <c r="AQ18" i="13"/>
  <c r="AQ19" i="13"/>
  <c r="AQ20" i="13"/>
  <c r="AQ21" i="13"/>
  <c r="AQ17" i="13"/>
  <c r="AQ16" i="13"/>
  <c r="AQ6" i="13"/>
  <c r="AR8" i="13"/>
  <c r="AR9" i="13"/>
  <c r="AR10" i="13"/>
  <c r="AR11" i="13"/>
  <c r="AR12" i="13"/>
  <c r="AR13" i="13"/>
  <c r="AR14" i="13"/>
  <c r="AR15" i="13"/>
  <c r="AR7" i="13"/>
  <c r="AR18" i="13"/>
  <c r="AR19" i="13"/>
  <c r="AR20" i="13"/>
  <c r="AR21" i="13"/>
  <c r="AR17" i="13"/>
  <c r="AR16" i="13"/>
  <c r="AR6" i="13"/>
  <c r="AS8" i="13"/>
  <c r="AS9" i="13"/>
  <c r="AS10" i="13"/>
  <c r="AS11" i="13"/>
  <c r="AS12" i="13"/>
  <c r="AS13" i="13"/>
  <c r="AS14" i="13"/>
  <c r="AS15" i="13"/>
  <c r="AS7" i="13"/>
  <c r="AS18" i="13"/>
  <c r="AS19" i="13"/>
  <c r="AS20" i="13"/>
  <c r="AS21" i="13"/>
  <c r="AS17" i="13"/>
  <c r="AS16" i="13"/>
  <c r="AS6" i="13"/>
  <c r="AT8" i="13"/>
  <c r="AT9" i="13"/>
  <c r="AT10" i="13"/>
  <c r="AT11" i="13"/>
  <c r="AT12" i="13"/>
  <c r="AT13" i="13"/>
  <c r="AT14" i="13"/>
  <c r="AT15" i="13"/>
  <c r="AT7" i="13"/>
  <c r="AT18" i="13"/>
  <c r="AT19" i="13"/>
  <c r="AT20" i="13"/>
  <c r="AT21" i="13"/>
  <c r="AT17" i="13"/>
  <c r="AT16" i="13"/>
  <c r="AT6" i="13"/>
  <c r="AU8" i="13"/>
  <c r="AU9" i="13"/>
  <c r="AU10" i="13"/>
  <c r="AU11" i="13"/>
  <c r="AU12" i="13"/>
  <c r="AU13" i="13"/>
  <c r="AU14" i="13"/>
  <c r="AU15" i="13"/>
  <c r="AU7" i="13"/>
  <c r="AU18" i="13"/>
  <c r="AU19" i="13"/>
  <c r="AU20" i="13"/>
  <c r="AU21" i="13"/>
  <c r="AU17" i="13"/>
  <c r="AU16" i="13"/>
  <c r="AU6" i="13"/>
  <c r="AV8" i="13"/>
  <c r="AV9" i="13"/>
  <c r="AV10" i="13"/>
  <c r="AV11" i="13"/>
  <c r="AV12" i="13"/>
  <c r="AV13" i="13"/>
  <c r="AV14" i="13"/>
  <c r="AV15" i="13"/>
  <c r="AV7" i="13"/>
  <c r="AV18" i="13"/>
  <c r="AV19" i="13"/>
  <c r="AV20" i="13"/>
  <c r="AV21" i="13"/>
  <c r="AV17" i="13"/>
  <c r="AV16" i="13"/>
  <c r="AV6" i="13"/>
  <c r="AW8" i="13"/>
  <c r="AW9" i="13"/>
  <c r="AW10" i="13"/>
  <c r="AW11" i="13"/>
  <c r="AW12" i="13"/>
  <c r="AW13" i="13"/>
  <c r="AW14" i="13"/>
  <c r="AW15" i="13"/>
  <c r="AW7" i="13"/>
  <c r="AW18" i="13"/>
  <c r="AW19" i="13"/>
  <c r="AW20" i="13"/>
  <c r="AW21" i="13"/>
  <c r="AW17" i="13"/>
  <c r="AW16" i="13"/>
  <c r="AW6" i="13"/>
  <c r="AX8" i="13"/>
  <c r="AX9" i="13"/>
  <c r="AX10" i="13"/>
  <c r="AX11" i="13"/>
  <c r="AX12" i="13"/>
  <c r="AX13" i="13"/>
  <c r="AX14" i="13"/>
  <c r="AX15" i="13"/>
  <c r="AX7" i="13"/>
  <c r="AX18" i="13"/>
  <c r="AX19" i="13"/>
  <c r="AX20" i="13"/>
  <c r="AX21" i="13"/>
  <c r="AX17" i="13"/>
  <c r="AX16" i="13"/>
  <c r="AX6" i="13"/>
  <c r="AY8" i="13"/>
  <c r="AY9" i="13"/>
  <c r="AY10" i="13"/>
  <c r="AY11" i="13"/>
  <c r="AY12" i="13"/>
  <c r="AY13" i="13"/>
  <c r="AY14" i="13"/>
  <c r="AY15" i="13"/>
  <c r="AY7" i="13"/>
  <c r="AY18" i="13"/>
  <c r="AY19" i="13"/>
  <c r="AY20" i="13"/>
  <c r="AY21" i="13"/>
  <c r="AY17" i="13"/>
  <c r="AY16" i="13"/>
  <c r="AY6" i="13"/>
  <c r="AZ8" i="13"/>
  <c r="AZ9" i="13"/>
  <c r="AZ10" i="13"/>
  <c r="AZ11" i="13"/>
  <c r="AZ12" i="13"/>
  <c r="AZ13" i="13"/>
  <c r="AZ14" i="13"/>
  <c r="AZ15" i="13"/>
  <c r="AZ7" i="13"/>
  <c r="AZ18" i="13"/>
  <c r="AZ19" i="13"/>
  <c r="AZ20" i="13"/>
  <c r="AZ21" i="13"/>
  <c r="AZ17" i="13"/>
  <c r="AZ16" i="13"/>
  <c r="AZ6" i="13"/>
  <c r="BA8" i="13"/>
  <c r="BA9" i="13"/>
  <c r="BA10" i="13"/>
  <c r="BA11" i="13"/>
  <c r="BA12" i="13"/>
  <c r="BA13" i="13"/>
  <c r="BA14" i="13"/>
  <c r="BA15" i="13"/>
  <c r="BA7" i="13"/>
  <c r="BA18" i="13"/>
  <c r="BA19" i="13"/>
  <c r="BA20" i="13"/>
  <c r="BA21" i="13"/>
  <c r="BA17" i="13"/>
  <c r="BA16" i="13"/>
  <c r="BA6" i="13"/>
  <c r="BB8" i="13"/>
  <c r="BB9" i="13"/>
  <c r="BB10" i="13"/>
  <c r="BB11" i="13"/>
  <c r="BB12" i="13"/>
  <c r="BB13" i="13"/>
  <c r="BB14" i="13"/>
  <c r="BB15" i="13"/>
  <c r="BB7" i="13"/>
  <c r="BB18" i="13"/>
  <c r="BB19" i="13"/>
  <c r="BB20" i="13"/>
  <c r="BB21" i="13"/>
  <c r="BB17" i="13"/>
  <c r="BB16" i="13"/>
  <c r="BB6" i="13"/>
  <c r="BD8" i="13"/>
  <c r="BD9" i="13"/>
  <c r="BD10" i="13"/>
  <c r="BD11" i="13"/>
  <c r="BD12" i="13"/>
  <c r="BD13" i="13"/>
  <c r="BD14" i="13"/>
  <c r="BD15" i="13"/>
  <c r="BD7" i="13"/>
  <c r="BD18" i="13"/>
  <c r="BD19" i="13"/>
  <c r="BD20" i="13"/>
  <c r="BD21" i="13"/>
  <c r="BD17" i="13"/>
  <c r="BD16" i="13"/>
  <c r="BD6" i="13"/>
  <c r="BE8" i="13"/>
  <c r="BE9" i="13"/>
  <c r="BE10" i="13"/>
  <c r="BE11" i="13"/>
  <c r="BE12" i="13"/>
  <c r="BE13" i="13"/>
  <c r="BE14" i="13"/>
  <c r="BE15" i="13"/>
  <c r="BE7" i="13"/>
  <c r="BE18" i="13"/>
  <c r="BE19" i="13"/>
  <c r="BE20" i="13"/>
  <c r="BE21" i="13"/>
  <c r="BE17" i="13"/>
  <c r="BE16" i="13"/>
  <c r="BE6" i="13"/>
  <c r="BF8" i="13"/>
  <c r="BF9" i="13"/>
  <c r="BF10" i="13"/>
  <c r="BF11" i="13"/>
  <c r="BF12" i="13"/>
  <c r="BF13" i="13"/>
  <c r="BF14" i="13"/>
  <c r="BF15" i="13"/>
  <c r="BF7" i="13"/>
  <c r="BF18" i="13"/>
  <c r="BF19" i="13"/>
  <c r="BF20" i="13"/>
  <c r="BF21" i="13"/>
  <c r="BF17" i="13"/>
  <c r="BF16" i="13"/>
  <c r="BF6" i="13"/>
  <c r="BG8" i="13"/>
  <c r="BG9" i="13"/>
  <c r="BG10" i="13"/>
  <c r="BG11" i="13"/>
  <c r="BG12" i="13"/>
  <c r="BG13" i="13"/>
  <c r="BG14" i="13"/>
  <c r="BG15" i="13"/>
  <c r="BG7" i="13"/>
  <c r="BG18" i="13"/>
  <c r="BG19" i="13"/>
  <c r="BG20" i="13"/>
  <c r="BG21" i="13"/>
  <c r="BG17" i="13"/>
  <c r="BG16" i="13"/>
  <c r="BG6" i="13"/>
  <c r="BH8" i="13"/>
  <c r="BH9" i="13"/>
  <c r="BH10" i="13"/>
  <c r="BH11" i="13"/>
  <c r="BH12" i="13"/>
  <c r="BH13" i="13"/>
  <c r="BH14" i="13"/>
  <c r="BH15" i="13"/>
  <c r="BH7" i="13"/>
  <c r="BH18" i="13"/>
  <c r="BH19" i="13"/>
  <c r="BH20" i="13"/>
  <c r="BH21" i="13"/>
  <c r="BH17" i="13"/>
  <c r="BH16" i="13"/>
  <c r="BH6" i="13"/>
  <c r="BI8" i="13"/>
  <c r="BI9" i="13"/>
  <c r="BI10" i="13"/>
  <c r="BI11" i="13"/>
  <c r="BI12" i="13"/>
  <c r="BI13" i="13"/>
  <c r="BI14" i="13"/>
  <c r="BI15" i="13"/>
  <c r="BI7" i="13"/>
  <c r="BI18" i="13"/>
  <c r="BI19" i="13"/>
  <c r="BI20" i="13"/>
  <c r="BI21" i="13"/>
  <c r="BI17" i="13"/>
  <c r="BI16" i="13"/>
  <c r="BI6" i="13"/>
  <c r="BJ8" i="13"/>
  <c r="BJ9" i="13"/>
  <c r="BJ10" i="13"/>
  <c r="BJ11" i="13"/>
  <c r="BJ12" i="13"/>
  <c r="BJ13" i="13"/>
  <c r="BJ14" i="13"/>
  <c r="BJ15" i="13"/>
  <c r="BJ7" i="13"/>
  <c r="BJ18" i="13"/>
  <c r="BJ19" i="13"/>
  <c r="BJ20" i="13"/>
  <c r="BJ21" i="13"/>
  <c r="BJ17" i="13"/>
  <c r="BJ16" i="13"/>
  <c r="BJ6" i="13"/>
  <c r="BK8" i="13"/>
  <c r="BK9" i="13"/>
  <c r="BK10" i="13"/>
  <c r="BK11" i="13"/>
  <c r="BK12" i="13"/>
  <c r="BK13" i="13"/>
  <c r="BK14" i="13"/>
  <c r="BK15" i="13"/>
  <c r="BK7" i="13"/>
  <c r="BK18" i="13"/>
  <c r="BK19" i="13"/>
  <c r="BK20" i="13"/>
  <c r="BK21" i="13"/>
  <c r="BK17" i="13"/>
  <c r="BK16" i="13"/>
  <c r="BK6" i="13"/>
  <c r="BL8" i="13"/>
  <c r="BL9" i="13"/>
  <c r="BL10" i="13"/>
  <c r="BL11" i="13"/>
  <c r="BL12" i="13"/>
  <c r="BL13" i="13"/>
  <c r="BL14" i="13"/>
  <c r="BL15" i="13"/>
  <c r="BL7" i="13"/>
  <c r="BL18" i="13"/>
  <c r="BL19" i="13"/>
  <c r="BL20" i="13"/>
  <c r="BL21" i="13"/>
  <c r="BL17" i="13"/>
  <c r="BL16" i="13"/>
  <c r="BL6" i="13"/>
  <c r="BM8" i="13"/>
  <c r="BM9" i="13"/>
  <c r="BM10" i="13"/>
  <c r="BM11" i="13"/>
  <c r="BM12" i="13"/>
  <c r="BM13" i="13"/>
  <c r="BM14" i="13"/>
  <c r="BM15" i="13"/>
  <c r="BM7" i="13"/>
  <c r="BM18" i="13"/>
  <c r="BM19" i="13"/>
  <c r="BM20" i="13"/>
  <c r="BM21" i="13"/>
  <c r="BM17" i="13"/>
  <c r="BM16" i="13"/>
  <c r="BM6" i="13"/>
  <c r="BN8" i="13"/>
  <c r="BN9" i="13"/>
  <c r="BN10" i="13"/>
  <c r="BN11" i="13"/>
  <c r="BN12" i="13"/>
  <c r="BN13" i="13"/>
  <c r="BN14" i="13"/>
  <c r="BN15" i="13"/>
  <c r="BN7" i="13"/>
  <c r="BN18" i="13"/>
  <c r="BN19" i="13"/>
  <c r="BN20" i="13"/>
  <c r="BN21" i="13"/>
  <c r="BN17" i="13"/>
  <c r="BN16" i="13"/>
  <c r="BN6" i="13"/>
  <c r="BO8" i="13"/>
  <c r="BO9" i="13"/>
  <c r="BO10" i="13"/>
  <c r="BO11" i="13"/>
  <c r="BO12" i="13"/>
  <c r="BO13" i="13"/>
  <c r="BO14" i="13"/>
  <c r="BO15" i="13"/>
  <c r="BO7" i="13"/>
  <c r="BO18" i="13"/>
  <c r="BO19" i="13"/>
  <c r="BO20" i="13"/>
  <c r="BO21" i="13"/>
  <c r="BO17" i="13"/>
  <c r="BO16" i="13"/>
  <c r="BO6" i="13"/>
  <c r="BB10" i="12"/>
  <c r="BB11" i="12"/>
  <c r="AQ21" i="11"/>
  <c r="AQ22" i="11"/>
  <c r="AQ23" i="11"/>
  <c r="AQ24" i="11"/>
  <c r="AQ25" i="11"/>
  <c r="AQ26" i="11"/>
  <c r="AQ27" i="11"/>
  <c r="AQ10" i="11"/>
  <c r="D15" i="11"/>
  <c r="D11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AQ19" i="11"/>
  <c r="AQ11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6" i="11"/>
  <c r="AQ17" i="11"/>
  <c r="AQ18" i="11"/>
  <c r="AQ28" i="11"/>
  <c r="AQ39" i="11"/>
  <c r="AQ15" i="11"/>
  <c r="AR15" i="11"/>
  <c r="AS15" i="11"/>
  <c r="AT15" i="11"/>
  <c r="AU15" i="11"/>
  <c r="AV15" i="11"/>
  <c r="AW15" i="11"/>
  <c r="AX15" i="11"/>
  <c r="AY15" i="11"/>
  <c r="AZ15" i="11"/>
  <c r="BA15" i="11"/>
  <c r="BB15" i="11"/>
  <c r="BC15" i="11"/>
  <c r="BD16" i="11"/>
  <c r="BD17" i="11"/>
  <c r="BD18" i="11"/>
  <c r="BD20" i="11"/>
  <c r="BD21" i="11"/>
  <c r="BD23" i="11"/>
  <c r="BD24" i="11"/>
  <c r="BD25" i="11"/>
  <c r="BD26" i="11"/>
  <c r="BD27" i="11"/>
  <c r="BD19" i="11"/>
  <c r="BD28" i="11"/>
  <c r="BD39" i="11"/>
  <c r="BD15" i="11"/>
  <c r="BE19" i="11"/>
  <c r="BE15" i="11"/>
  <c r="BF19" i="11"/>
  <c r="BF15" i="11"/>
  <c r="BG19" i="11"/>
  <c r="BG15" i="11"/>
  <c r="BH19" i="11"/>
  <c r="BH15" i="11"/>
  <c r="BI19" i="11"/>
  <c r="BI15" i="11"/>
  <c r="BJ19" i="11"/>
  <c r="BJ15" i="11"/>
  <c r="BK19" i="11"/>
  <c r="BK15" i="11"/>
  <c r="BL19" i="11"/>
  <c r="BL15" i="11"/>
  <c r="BM19" i="11"/>
  <c r="BM15" i="11"/>
  <c r="BN19" i="11"/>
  <c r="BN15" i="11"/>
  <c r="BO19" i="11"/>
  <c r="BO15" i="11"/>
  <c r="AQ20" i="11"/>
  <c r="AQ29" i="11"/>
  <c r="BD29" i="11"/>
  <c r="AQ30" i="11"/>
  <c r="BD30" i="11"/>
  <c r="AQ31" i="11"/>
  <c r="BD31" i="11"/>
  <c r="AQ32" i="11"/>
  <c r="BD32" i="11"/>
  <c r="AQ33" i="11"/>
  <c r="BD33" i="11"/>
  <c r="AQ34" i="11"/>
  <c r="BD34" i="11"/>
  <c r="AQ35" i="11"/>
  <c r="BD35" i="11"/>
  <c r="AQ36" i="11"/>
  <c r="BD36" i="11"/>
  <c r="AQ37" i="11"/>
  <c r="BD37" i="11"/>
  <c r="AQ38" i="11"/>
  <c r="BD38" i="11"/>
  <c r="AQ40" i="11"/>
  <c r="BD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BD41" i="11"/>
  <c r="AQ42" i="11"/>
  <c r="BD42" i="11"/>
  <c r="AQ43" i="11"/>
  <c r="BD43" i="11"/>
  <c r="AQ44" i="11"/>
  <c r="BD44" i="11"/>
  <c r="AQ45" i="11"/>
  <c r="BD46" i="11"/>
  <c r="BD47" i="11"/>
  <c r="BD48" i="11"/>
  <c r="BD49" i="11"/>
  <c r="BD50" i="11"/>
  <c r="BD51" i="11"/>
  <c r="BD52" i="11"/>
  <c r="BD53" i="11"/>
  <c r="BD45" i="11"/>
  <c r="BE45" i="11"/>
  <c r="BF45" i="11"/>
  <c r="BG45" i="11"/>
  <c r="BH45" i="11"/>
  <c r="BI45" i="11"/>
  <c r="BJ45" i="11"/>
  <c r="BK45" i="11"/>
  <c r="BL45" i="11"/>
  <c r="BM45" i="11"/>
  <c r="BN45" i="11"/>
  <c r="BO45" i="11"/>
  <c r="AQ46" i="11"/>
  <c r="AQ47" i="11"/>
  <c r="AQ48" i="11"/>
  <c r="AQ49" i="11"/>
  <c r="AQ50" i="11"/>
  <c r="AQ51" i="11"/>
  <c r="AQ52" i="11"/>
  <c r="AQ53" i="11"/>
  <c r="AQ54" i="11"/>
  <c r="BD54" i="11"/>
  <c r="AQ55" i="11"/>
  <c r="BD55" i="11"/>
  <c r="AQ56" i="11"/>
  <c r="BD56" i="11"/>
  <c r="AQ57" i="11"/>
  <c r="BD57" i="11"/>
  <c r="AQ58" i="11"/>
  <c r="BD58" i="11"/>
  <c r="AQ59" i="11"/>
  <c r="BD59" i="11"/>
  <c r="AQ60" i="11"/>
  <c r="BD60" i="11"/>
  <c r="AQ61" i="11"/>
  <c r="BD61" i="11"/>
  <c r="AQ62" i="11"/>
  <c r="BD62" i="11"/>
  <c r="AQ63" i="11"/>
  <c r="BD63" i="11"/>
  <c r="AQ64" i="11"/>
  <c r="BD64" i="11"/>
  <c r="AQ65" i="11"/>
  <c r="BD65" i="11"/>
  <c r="AQ66" i="11"/>
  <c r="BD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8" i="11"/>
  <c r="AQ69" i="11"/>
  <c r="AQ70" i="11"/>
  <c r="AQ71" i="11"/>
  <c r="AQ80" i="11"/>
  <c r="AQ91" i="11"/>
  <c r="AQ67" i="11"/>
  <c r="BD67" i="11"/>
  <c r="BD68" i="11"/>
  <c r="BD69" i="11"/>
  <c r="BD70" i="11"/>
  <c r="BD71" i="11"/>
  <c r="AQ72" i="11"/>
  <c r="BD72" i="11"/>
  <c r="AQ73" i="11"/>
  <c r="BD73" i="11"/>
  <c r="AQ75" i="11"/>
  <c r="BD75" i="11"/>
  <c r="AQ76" i="11"/>
  <c r="BD76" i="11"/>
  <c r="AQ77" i="11"/>
  <c r="BD77" i="11"/>
  <c r="AQ78" i="11"/>
  <c r="BD78" i="11"/>
  <c r="AQ79" i="11"/>
  <c r="BD79" i="11"/>
  <c r="BD80" i="11"/>
  <c r="AQ81" i="11"/>
  <c r="BD81" i="11"/>
  <c r="AQ82" i="11"/>
  <c r="BD82" i="11"/>
  <c r="AQ83" i="11"/>
  <c r="BD83" i="11"/>
  <c r="AQ84" i="11"/>
  <c r="BD84" i="11"/>
  <c r="AQ85" i="11"/>
  <c r="BD85" i="11"/>
  <c r="AQ86" i="11"/>
  <c r="BD86" i="11"/>
  <c r="AQ87" i="11"/>
  <c r="BD87" i="11"/>
  <c r="AQ88" i="11"/>
  <c r="BD88" i="11"/>
  <c r="AQ89" i="11"/>
  <c r="BD89" i="11"/>
  <c r="AQ90" i="11"/>
  <c r="BD90" i="11"/>
  <c r="BD91" i="11"/>
  <c r="BD92" i="11"/>
  <c r="D19" i="10"/>
  <c r="D15" i="10"/>
  <c r="E19" i="10"/>
  <c r="E15" i="10"/>
  <c r="F19" i="10"/>
  <c r="F15" i="10"/>
  <c r="G19" i="10"/>
  <c r="G15" i="10"/>
  <c r="H19" i="10"/>
  <c r="H15" i="10"/>
  <c r="I19" i="10"/>
  <c r="I15" i="10"/>
  <c r="J19" i="10"/>
  <c r="J15" i="10"/>
  <c r="K19" i="10"/>
  <c r="K15" i="10"/>
  <c r="L19" i="10"/>
  <c r="L15" i="10"/>
  <c r="M19" i="10"/>
  <c r="M15" i="10"/>
  <c r="N19" i="10"/>
  <c r="N15" i="10"/>
  <c r="O19" i="10"/>
  <c r="O15" i="10"/>
  <c r="P19" i="10"/>
  <c r="P15" i="10"/>
  <c r="Q19" i="10"/>
  <c r="Q15" i="10"/>
  <c r="R19" i="10"/>
  <c r="R15" i="10"/>
  <c r="S19" i="10"/>
  <c r="S15" i="10"/>
  <c r="T19" i="10"/>
  <c r="T15" i="10"/>
  <c r="U19" i="10"/>
  <c r="U15" i="10"/>
  <c r="V19" i="10"/>
  <c r="V15" i="10"/>
  <c r="W19" i="10"/>
  <c r="W15" i="10"/>
  <c r="X19" i="10"/>
  <c r="X15" i="10"/>
  <c r="Y19" i="10"/>
  <c r="Y15" i="10"/>
  <c r="Z19" i="10"/>
  <c r="Z15" i="10"/>
  <c r="AA19" i="10"/>
  <c r="AA15" i="10"/>
  <c r="AB19" i="10"/>
  <c r="AB15" i="10"/>
  <c r="AC19" i="10"/>
  <c r="AC15" i="10"/>
  <c r="AD19" i="10"/>
  <c r="AD15" i="10"/>
  <c r="AE19" i="10"/>
  <c r="AE15" i="10"/>
  <c r="AF19" i="10"/>
  <c r="AF15" i="10"/>
  <c r="AG19" i="10"/>
  <c r="AG15" i="10"/>
  <c r="AH19" i="10"/>
  <c r="AH15" i="10"/>
  <c r="AI19" i="10"/>
  <c r="AI15" i="10"/>
  <c r="AJ19" i="10"/>
  <c r="AJ15" i="10"/>
  <c r="AK19" i="10"/>
  <c r="AK15" i="10"/>
  <c r="AL19" i="10"/>
  <c r="AL15" i="10"/>
  <c r="AM19" i="10"/>
  <c r="AM15" i="10"/>
  <c r="AN19" i="10"/>
  <c r="AN15" i="10"/>
  <c r="AO19" i="10"/>
  <c r="AO15" i="10"/>
  <c r="AP19" i="10"/>
  <c r="AP15" i="10"/>
  <c r="AQ16" i="10"/>
  <c r="AQ17" i="10"/>
  <c r="AQ18" i="10"/>
  <c r="AQ20" i="10"/>
  <c r="AQ21" i="10"/>
  <c r="AQ22" i="10"/>
  <c r="AQ23" i="10"/>
  <c r="AQ24" i="10"/>
  <c r="AQ25" i="10"/>
  <c r="AQ26" i="10"/>
  <c r="AQ27" i="10"/>
  <c r="AQ19" i="10"/>
  <c r="AQ28" i="10"/>
  <c r="AQ39" i="10"/>
  <c r="AQ15" i="10"/>
  <c r="AR19" i="10"/>
  <c r="AR15" i="10"/>
  <c r="AS19" i="10"/>
  <c r="AS15" i="10"/>
  <c r="AT19" i="10"/>
  <c r="AT15" i="10"/>
  <c r="AU19" i="10"/>
  <c r="AU15" i="10"/>
  <c r="AV19" i="10"/>
  <c r="AV15" i="10"/>
  <c r="AW19" i="10"/>
  <c r="AW15" i="10"/>
  <c r="AX19" i="10"/>
  <c r="AX15" i="10"/>
  <c r="AY19" i="10"/>
  <c r="AY15" i="10"/>
  <c r="AZ19" i="10"/>
  <c r="AZ15" i="10"/>
  <c r="BA19" i="10"/>
  <c r="BA15" i="10"/>
  <c r="BB19" i="10"/>
  <c r="BB15" i="10"/>
  <c r="BC19" i="10"/>
  <c r="BC15" i="10"/>
  <c r="BD16" i="10"/>
  <c r="BD17" i="10"/>
  <c r="BD18" i="10"/>
  <c r="BD20" i="10"/>
  <c r="BD21" i="10"/>
  <c r="BD22" i="10"/>
  <c r="BD23" i="10"/>
  <c r="BD24" i="10"/>
  <c r="BD25" i="10"/>
  <c r="BD26" i="10"/>
  <c r="BD27" i="10"/>
  <c r="BD19" i="10"/>
  <c r="BD28" i="10"/>
  <c r="BD39" i="10"/>
  <c r="BD15" i="10"/>
  <c r="BE15" i="10"/>
  <c r="BF15" i="10"/>
  <c r="BG15" i="10"/>
  <c r="BH15" i="10"/>
  <c r="BI15" i="10"/>
  <c r="BJ15" i="10"/>
  <c r="BK15" i="10"/>
  <c r="BL15" i="10"/>
  <c r="BM15" i="10"/>
  <c r="BN15" i="10"/>
  <c r="BO15" i="10"/>
  <c r="AQ29" i="10"/>
  <c r="BD29" i="10"/>
  <c r="AQ30" i="10"/>
  <c r="BD30" i="10"/>
  <c r="AQ31" i="10"/>
  <c r="BD31" i="10"/>
  <c r="AQ32" i="10"/>
  <c r="BD32" i="10"/>
  <c r="AQ33" i="10"/>
  <c r="BD33" i="10"/>
  <c r="AQ34" i="10"/>
  <c r="BD34" i="10"/>
  <c r="AQ35" i="10"/>
  <c r="BD35" i="10"/>
  <c r="AQ36" i="10"/>
  <c r="BD36" i="10"/>
  <c r="AQ37" i="10"/>
  <c r="BD37" i="10"/>
  <c r="AQ38" i="10"/>
  <c r="BD38" i="10"/>
  <c r="AQ40" i="10"/>
  <c r="BD40" i="10"/>
  <c r="AQ41" i="10"/>
  <c r="BD41" i="10"/>
  <c r="AQ42" i="10"/>
  <c r="BD42" i="10"/>
  <c r="AQ43" i="10"/>
  <c r="BD43" i="10"/>
  <c r="AQ44" i="10"/>
  <c r="BD44" i="10"/>
  <c r="AQ45" i="10"/>
  <c r="BD45" i="10"/>
  <c r="AQ46" i="10"/>
  <c r="BD46" i="10"/>
  <c r="AQ47" i="10"/>
  <c r="BD47" i="10"/>
  <c r="AQ48" i="10"/>
  <c r="BD48" i="10"/>
  <c r="AQ49" i="10"/>
  <c r="BD49" i="10"/>
  <c r="AQ50" i="10"/>
  <c r="BD50" i="10"/>
  <c r="AQ51" i="10"/>
  <c r="BD51" i="10"/>
  <c r="AQ52" i="10"/>
  <c r="BD52" i="10"/>
  <c r="AQ53" i="10"/>
  <c r="BD53" i="10"/>
  <c r="AQ54" i="10"/>
  <c r="BD54" i="10"/>
  <c r="AQ55" i="10"/>
  <c r="BD55" i="10"/>
  <c r="AQ56" i="10"/>
  <c r="BD56" i="10"/>
  <c r="AQ57" i="10"/>
  <c r="BD57" i="10"/>
  <c r="AQ58" i="10"/>
  <c r="BD58" i="10"/>
  <c r="AQ59" i="10"/>
  <c r="BD59" i="10"/>
  <c r="AQ60" i="10"/>
  <c r="BD60" i="10"/>
  <c r="AQ61" i="10"/>
  <c r="BD61" i="10"/>
  <c r="AQ62" i="10"/>
  <c r="BD62" i="10"/>
  <c r="AQ63" i="10"/>
  <c r="BD63" i="10"/>
  <c r="AQ64" i="10"/>
  <c r="BD64" i="10"/>
  <c r="AQ65" i="10"/>
  <c r="BD65" i="10"/>
  <c r="AQ66" i="10"/>
  <c r="BD66" i="10"/>
  <c r="D67" i="10"/>
  <c r="AQ67" i="10"/>
  <c r="BD67" i="10"/>
  <c r="AQ68" i="10"/>
  <c r="BD68" i="10"/>
  <c r="AQ69" i="10"/>
  <c r="BD69" i="10"/>
  <c r="AQ70" i="10"/>
  <c r="BD70" i="10"/>
  <c r="AQ71" i="10"/>
  <c r="BD71" i="10"/>
  <c r="AQ72" i="10"/>
  <c r="BD72" i="10"/>
  <c r="AQ73" i="10"/>
  <c r="BD73" i="10"/>
  <c r="AQ75" i="10"/>
  <c r="BD75" i="10"/>
  <c r="AQ76" i="10"/>
  <c r="BD76" i="10"/>
  <c r="AQ77" i="10"/>
  <c r="BD77" i="10"/>
  <c r="AQ78" i="10"/>
  <c r="BD78" i="10"/>
  <c r="AQ79" i="10"/>
  <c r="BD79" i="10"/>
  <c r="AQ80" i="10"/>
  <c r="BD80" i="10"/>
  <c r="AQ81" i="10"/>
  <c r="BD81" i="10"/>
  <c r="AQ82" i="10"/>
  <c r="BD82" i="10"/>
  <c r="AQ83" i="10"/>
  <c r="BD83" i="10"/>
  <c r="AQ84" i="10"/>
  <c r="BD84" i="10"/>
  <c r="AQ85" i="10"/>
  <c r="BD85" i="10"/>
  <c r="AQ86" i="10"/>
  <c r="BD86" i="10"/>
  <c r="AQ87" i="10"/>
  <c r="BD87" i="10"/>
  <c r="AQ88" i="10"/>
  <c r="BD88" i="10"/>
  <c r="AQ89" i="10"/>
  <c r="BD89" i="10"/>
  <c r="AQ90" i="10"/>
  <c r="BD90" i="10"/>
  <c r="AQ91" i="10"/>
  <c r="BD91" i="10"/>
  <c r="AQ92" i="10"/>
  <c r="BD92" i="10"/>
  <c r="BO25" i="5"/>
  <c r="BN25" i="5"/>
  <c r="BM25" i="5"/>
  <c r="BL25" i="5"/>
  <c r="BK25" i="5"/>
  <c r="BJ25" i="5"/>
  <c r="BI25" i="5"/>
  <c r="BH25" i="5"/>
  <c r="BG25" i="5"/>
  <c r="BF25" i="5"/>
  <c r="BE25" i="5"/>
  <c r="BD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B25" i="5"/>
  <c r="AA25" i="5"/>
  <c r="Z25" i="5"/>
  <c r="Y25" i="5"/>
  <c r="X25" i="5"/>
  <c r="W25" i="5"/>
  <c r="V25" i="5"/>
  <c r="U25" i="5"/>
  <c r="T25" i="5"/>
  <c r="S25" i="5"/>
  <c r="R25" i="5"/>
  <c r="Q25" i="5"/>
  <c r="O25" i="5"/>
  <c r="N25" i="5"/>
  <c r="M25" i="5"/>
  <c r="L25" i="5"/>
  <c r="K25" i="5"/>
  <c r="J25" i="5"/>
  <c r="I25" i="5"/>
  <c r="H25" i="5"/>
  <c r="G25" i="5"/>
  <c r="F25" i="5"/>
  <c r="E25" i="5"/>
  <c r="D25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B24" i="5"/>
  <c r="AA24" i="5"/>
  <c r="Z24" i="5"/>
  <c r="Y24" i="5"/>
  <c r="X24" i="5"/>
  <c r="W24" i="5"/>
  <c r="V24" i="5"/>
  <c r="U24" i="5"/>
  <c r="T24" i="5"/>
  <c r="S24" i="5"/>
  <c r="R24" i="5"/>
  <c r="Q24" i="5"/>
  <c r="O24" i="5"/>
  <c r="N24" i="5"/>
  <c r="M24" i="5"/>
  <c r="L24" i="5"/>
  <c r="K24" i="5"/>
  <c r="J24" i="5"/>
  <c r="I24" i="5"/>
  <c r="H24" i="5"/>
  <c r="G24" i="5"/>
  <c r="F24" i="5"/>
  <c r="E24" i="5"/>
  <c r="D24" i="5"/>
  <c r="BO25" i="1"/>
  <c r="BN25" i="1"/>
  <c r="BM25" i="1"/>
  <c r="BL25" i="1"/>
  <c r="BK25" i="1"/>
  <c r="BJ25" i="1"/>
  <c r="BI25" i="1"/>
  <c r="BH25" i="1"/>
  <c r="BG25" i="1"/>
  <c r="BF25" i="1"/>
  <c r="BE25" i="1"/>
  <c r="BD25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B10" i="9"/>
  <c r="BB11" i="9"/>
  <c r="BB25" i="1"/>
  <c r="BA25" i="1"/>
  <c r="AZ25" i="1"/>
  <c r="AY25" i="1"/>
  <c r="AX25" i="1"/>
  <c r="AW25" i="1"/>
  <c r="AV25" i="1"/>
  <c r="AU25" i="1"/>
  <c r="AT25" i="1"/>
  <c r="AS25" i="1"/>
  <c r="AR25" i="1"/>
  <c r="AQ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B25" i="1"/>
  <c r="AA25" i="1"/>
  <c r="Z25" i="1"/>
  <c r="Y25" i="1"/>
  <c r="X25" i="1"/>
  <c r="W25" i="1"/>
  <c r="V25" i="1"/>
  <c r="U25" i="1"/>
  <c r="T25" i="1"/>
  <c r="S25" i="1"/>
  <c r="R25" i="1"/>
  <c r="Q25" i="1"/>
  <c r="AB24" i="1"/>
  <c r="AA24" i="1"/>
  <c r="Z24" i="1"/>
  <c r="Y24" i="1"/>
  <c r="X24" i="1"/>
  <c r="W24" i="1"/>
  <c r="V24" i="1"/>
  <c r="U24" i="1"/>
  <c r="T24" i="1"/>
  <c r="S24" i="1"/>
  <c r="R24" i="1"/>
  <c r="Q24" i="1"/>
  <c r="O25" i="1"/>
  <c r="N25" i="1"/>
  <c r="M25" i="1"/>
  <c r="L25" i="1"/>
  <c r="K25" i="1"/>
  <c r="J25" i="1"/>
  <c r="I25" i="1"/>
  <c r="H25" i="1"/>
  <c r="G25" i="1"/>
  <c r="F25" i="1"/>
  <c r="E25" i="1"/>
  <c r="O24" i="1"/>
  <c r="N24" i="1"/>
  <c r="M24" i="1"/>
  <c r="L24" i="1"/>
  <c r="K24" i="1"/>
  <c r="J24" i="1"/>
  <c r="I24" i="1"/>
  <c r="H24" i="1"/>
  <c r="G24" i="1"/>
  <c r="F24" i="1"/>
  <c r="E24" i="1"/>
  <c r="D25" i="1"/>
  <c r="D24" i="1"/>
  <c r="O7" i="1"/>
  <c r="N7" i="1"/>
  <c r="M7" i="1"/>
  <c r="L7" i="1"/>
  <c r="K7" i="1"/>
  <c r="J7" i="1"/>
  <c r="I7" i="1"/>
  <c r="H7" i="1"/>
  <c r="G7" i="1"/>
  <c r="F7" i="1"/>
  <c r="E7" i="1"/>
  <c r="D7" i="1"/>
  <c r="AB7" i="1"/>
  <c r="AA7" i="1"/>
  <c r="Z7" i="1"/>
  <c r="Y7" i="1"/>
  <c r="X7" i="1"/>
  <c r="W7" i="1"/>
  <c r="V7" i="1"/>
  <c r="U7" i="1"/>
  <c r="T7" i="1"/>
  <c r="S7" i="1"/>
  <c r="R7" i="1"/>
  <c r="Q7" i="1"/>
  <c r="AO7" i="1"/>
  <c r="AN7" i="1"/>
  <c r="AM7" i="1"/>
  <c r="AL7" i="1"/>
  <c r="AK7" i="1"/>
  <c r="AJ7" i="1"/>
  <c r="AI7" i="1"/>
  <c r="AH7" i="1"/>
  <c r="AG7" i="1"/>
  <c r="AF7" i="1"/>
  <c r="AE7" i="1"/>
  <c r="AD7" i="1"/>
  <c r="BB7" i="1"/>
  <c r="BA7" i="1"/>
  <c r="AZ7" i="1"/>
  <c r="AY7" i="1"/>
  <c r="AX7" i="1"/>
  <c r="AW7" i="1"/>
  <c r="AV7" i="1"/>
  <c r="AU7" i="1"/>
  <c r="AT7" i="1"/>
  <c r="AS7" i="1"/>
  <c r="AR7" i="1"/>
  <c r="AQ7" i="1"/>
  <c r="BD7" i="1"/>
  <c r="BE7" i="1"/>
  <c r="BF7" i="1"/>
  <c r="BG7" i="1"/>
  <c r="BH7" i="1"/>
  <c r="BI7" i="1"/>
  <c r="BJ7" i="1"/>
  <c r="BK7" i="1"/>
  <c r="BL7" i="1"/>
  <c r="BM7" i="1"/>
  <c r="BN7" i="1"/>
  <c r="BO7" i="1"/>
  <c r="BD6" i="1"/>
  <c r="BE6" i="1"/>
  <c r="BF6" i="1"/>
  <c r="BG6" i="1"/>
  <c r="BH6" i="1"/>
  <c r="BI6" i="1"/>
  <c r="BJ6" i="1"/>
  <c r="BK6" i="1"/>
  <c r="BL6" i="1"/>
  <c r="BM6" i="1"/>
  <c r="BN6" i="1"/>
  <c r="BO6" i="1"/>
  <c r="AQ6" i="1"/>
  <c r="AR6" i="1"/>
  <c r="AS6" i="1"/>
  <c r="AT6" i="1"/>
  <c r="AU6" i="1"/>
  <c r="AV6" i="1"/>
  <c r="AW6" i="1"/>
  <c r="AX6" i="1"/>
  <c r="AY6" i="1"/>
  <c r="AZ6" i="1"/>
  <c r="BA6" i="1"/>
  <c r="BB6" i="1"/>
  <c r="AJ18" i="1"/>
  <c r="AK18" i="1"/>
  <c r="AL18" i="1"/>
  <c r="AM18" i="1"/>
  <c r="AN18" i="1"/>
  <c r="AO18" i="1"/>
  <c r="AQ18" i="1"/>
  <c r="AR18" i="1"/>
  <c r="AS18" i="1"/>
  <c r="AT18" i="1"/>
  <c r="AU18" i="1"/>
  <c r="AJ19" i="1"/>
  <c r="AK19" i="1"/>
  <c r="AL19" i="1"/>
  <c r="AM19" i="1"/>
  <c r="AN19" i="1"/>
  <c r="AO19" i="1"/>
  <c r="AQ19" i="1"/>
  <c r="AR19" i="1"/>
  <c r="AS19" i="1"/>
  <c r="AT19" i="1"/>
  <c r="AU19" i="1"/>
  <c r="AJ20" i="1"/>
  <c r="AK20" i="1"/>
  <c r="AL20" i="1"/>
  <c r="AM20" i="1"/>
  <c r="AN20" i="1"/>
  <c r="AO20" i="1"/>
  <c r="AQ20" i="1"/>
  <c r="AR20" i="1"/>
  <c r="AS20" i="1"/>
  <c r="AT20" i="1"/>
  <c r="AU20" i="1"/>
  <c r="AJ21" i="1"/>
  <c r="AK21" i="1"/>
  <c r="AL21" i="1"/>
  <c r="AM21" i="1"/>
  <c r="AN21" i="1"/>
  <c r="AO21" i="1"/>
  <c r="AQ21" i="1"/>
  <c r="AR21" i="1"/>
  <c r="AS21" i="1"/>
  <c r="AT21" i="1"/>
  <c r="AU21" i="1"/>
  <c r="O8" i="5"/>
  <c r="O9" i="5"/>
  <c r="O10" i="5"/>
  <c r="O11" i="5"/>
  <c r="O12" i="5"/>
  <c r="O13" i="5"/>
  <c r="O14" i="5"/>
  <c r="O15" i="5"/>
  <c r="O7" i="5"/>
  <c r="N8" i="5"/>
  <c r="N9" i="5"/>
  <c r="N10" i="5"/>
  <c r="N11" i="5"/>
  <c r="N12" i="5"/>
  <c r="N13" i="5"/>
  <c r="N14" i="5"/>
  <c r="N15" i="5"/>
  <c r="N7" i="5"/>
  <c r="M8" i="5"/>
  <c r="M9" i="5"/>
  <c r="M10" i="5"/>
  <c r="M11" i="5"/>
  <c r="M12" i="5"/>
  <c r="M13" i="5"/>
  <c r="M14" i="5"/>
  <c r="M15" i="5"/>
  <c r="M7" i="5"/>
  <c r="L8" i="5"/>
  <c r="L9" i="5"/>
  <c r="L10" i="5"/>
  <c r="L11" i="5"/>
  <c r="L12" i="5"/>
  <c r="L13" i="5"/>
  <c r="L14" i="5"/>
  <c r="L15" i="5"/>
  <c r="L7" i="5"/>
  <c r="K8" i="5"/>
  <c r="K9" i="5"/>
  <c r="K10" i="5"/>
  <c r="K11" i="5"/>
  <c r="K12" i="5"/>
  <c r="K13" i="5"/>
  <c r="K14" i="5"/>
  <c r="K15" i="5"/>
  <c r="K7" i="5"/>
  <c r="J8" i="5"/>
  <c r="J9" i="5"/>
  <c r="J10" i="5"/>
  <c r="J11" i="5"/>
  <c r="J12" i="5"/>
  <c r="J13" i="5"/>
  <c r="J14" i="5"/>
  <c r="J15" i="5"/>
  <c r="J7" i="5"/>
  <c r="I8" i="5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  <c r="G8" i="5"/>
  <c r="G9" i="5"/>
  <c r="G10" i="5"/>
  <c r="G11" i="5"/>
  <c r="G12" i="5"/>
  <c r="G13" i="5"/>
  <c r="G14" i="5"/>
  <c r="G15" i="5"/>
  <c r="G7" i="5"/>
  <c r="F8" i="5"/>
  <c r="F9" i="5"/>
  <c r="F10" i="5"/>
  <c r="F11" i="5"/>
  <c r="F12" i="5"/>
  <c r="F13" i="5"/>
  <c r="F14" i="5"/>
  <c r="F15" i="5"/>
  <c r="F7" i="5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AB8" i="5"/>
  <c r="AB9" i="5"/>
  <c r="AB10" i="5"/>
  <c r="AB11" i="5"/>
  <c r="AB12" i="5"/>
  <c r="AB13" i="5"/>
  <c r="AB14" i="5"/>
  <c r="AB15" i="5"/>
  <c r="AB7" i="5"/>
  <c r="AA8" i="5"/>
  <c r="AA9" i="5"/>
  <c r="AA10" i="5"/>
  <c r="AA11" i="5"/>
  <c r="AA12" i="5"/>
  <c r="AA13" i="5"/>
  <c r="AA14" i="5"/>
  <c r="AA15" i="5"/>
  <c r="AA7" i="5"/>
  <c r="Z8" i="5"/>
  <c r="Z9" i="5"/>
  <c r="Z10" i="5"/>
  <c r="Z11" i="5"/>
  <c r="Z12" i="5"/>
  <c r="Z13" i="5"/>
  <c r="Z14" i="5"/>
  <c r="Z15" i="5"/>
  <c r="Z7" i="5"/>
  <c r="Y8" i="5"/>
  <c r="Y9" i="5"/>
  <c r="Y10" i="5"/>
  <c r="Y11" i="5"/>
  <c r="Y12" i="5"/>
  <c r="Y13" i="5"/>
  <c r="Y14" i="5"/>
  <c r="Y15" i="5"/>
  <c r="Y7" i="5"/>
  <c r="X8" i="5"/>
  <c r="X9" i="5"/>
  <c r="X10" i="5"/>
  <c r="X11" i="5"/>
  <c r="X12" i="5"/>
  <c r="X13" i="5"/>
  <c r="X14" i="5"/>
  <c r="X15" i="5"/>
  <c r="X7" i="5"/>
  <c r="W8" i="5"/>
  <c r="W9" i="5"/>
  <c r="W10" i="5"/>
  <c r="W11" i="5"/>
  <c r="W12" i="5"/>
  <c r="W13" i="5"/>
  <c r="W14" i="5"/>
  <c r="W15" i="5"/>
  <c r="W7" i="5"/>
  <c r="V8" i="5"/>
  <c r="V9" i="5"/>
  <c r="V10" i="5"/>
  <c r="V11" i="5"/>
  <c r="V12" i="5"/>
  <c r="V13" i="5"/>
  <c r="V14" i="5"/>
  <c r="V15" i="5"/>
  <c r="V7" i="5"/>
  <c r="U8" i="5"/>
  <c r="U9" i="5"/>
  <c r="U10" i="5"/>
  <c r="U11" i="5"/>
  <c r="U12" i="5"/>
  <c r="U13" i="5"/>
  <c r="U14" i="5"/>
  <c r="U15" i="5"/>
  <c r="U7" i="5"/>
  <c r="T8" i="5"/>
  <c r="T9" i="5"/>
  <c r="T10" i="5"/>
  <c r="T11" i="5"/>
  <c r="T12" i="5"/>
  <c r="T13" i="5"/>
  <c r="T14" i="5"/>
  <c r="T15" i="5"/>
  <c r="T7" i="5"/>
  <c r="S8" i="5"/>
  <c r="S9" i="5"/>
  <c r="S10" i="5"/>
  <c r="S11" i="5"/>
  <c r="S12" i="5"/>
  <c r="S13" i="5"/>
  <c r="S14" i="5"/>
  <c r="S15" i="5"/>
  <c r="S7" i="5"/>
  <c r="R8" i="5"/>
  <c r="R9" i="5"/>
  <c r="R10" i="5"/>
  <c r="R11" i="5"/>
  <c r="R12" i="5"/>
  <c r="R13" i="5"/>
  <c r="R14" i="5"/>
  <c r="R15" i="5"/>
  <c r="R7" i="5"/>
  <c r="Q8" i="5"/>
  <c r="Q9" i="5"/>
  <c r="Q10" i="5"/>
  <c r="Q11" i="5"/>
  <c r="Q12" i="5"/>
  <c r="Q13" i="5"/>
  <c r="Q14" i="5"/>
  <c r="Q15" i="5"/>
  <c r="Q7" i="5"/>
  <c r="BB8" i="5"/>
  <c r="BB9" i="5"/>
  <c r="BB10" i="5"/>
  <c r="BB11" i="5"/>
  <c r="BB12" i="5"/>
  <c r="BB13" i="5"/>
  <c r="BB14" i="5"/>
  <c r="BB15" i="5"/>
  <c r="BB7" i="5"/>
  <c r="BA8" i="5"/>
  <c r="BA9" i="5"/>
  <c r="BA10" i="5"/>
  <c r="BA11" i="5"/>
  <c r="BA12" i="5"/>
  <c r="BA13" i="5"/>
  <c r="BA14" i="5"/>
  <c r="BA15" i="5"/>
  <c r="BA7" i="5"/>
  <c r="AZ8" i="5"/>
  <c r="AZ9" i="5"/>
  <c r="AZ10" i="5"/>
  <c r="AZ11" i="5"/>
  <c r="AZ12" i="5"/>
  <c r="AZ13" i="5"/>
  <c r="AZ14" i="5"/>
  <c r="AZ15" i="5"/>
  <c r="AZ7" i="5"/>
  <c r="AY8" i="5"/>
  <c r="AY9" i="5"/>
  <c r="AY10" i="5"/>
  <c r="AY11" i="5"/>
  <c r="AY12" i="5"/>
  <c r="AY13" i="5"/>
  <c r="AY14" i="5"/>
  <c r="AY15" i="5"/>
  <c r="AY7" i="5"/>
  <c r="AX8" i="5"/>
  <c r="AX9" i="5"/>
  <c r="AX10" i="5"/>
  <c r="AX11" i="5"/>
  <c r="AX12" i="5"/>
  <c r="AX13" i="5"/>
  <c r="AX14" i="5"/>
  <c r="AX15" i="5"/>
  <c r="AX7" i="5"/>
  <c r="AW8" i="5"/>
  <c r="AW9" i="5"/>
  <c r="AW10" i="5"/>
  <c r="AW11" i="5"/>
  <c r="AW12" i="5"/>
  <c r="AW13" i="5"/>
  <c r="AW14" i="5"/>
  <c r="AW15" i="5"/>
  <c r="AW7" i="5"/>
  <c r="AV8" i="5"/>
  <c r="AV9" i="5"/>
  <c r="AV10" i="5"/>
  <c r="AV11" i="5"/>
  <c r="AV12" i="5"/>
  <c r="AV13" i="5"/>
  <c r="AV14" i="5"/>
  <c r="AV15" i="5"/>
  <c r="AV7" i="5"/>
  <c r="AU8" i="5"/>
  <c r="AU9" i="5"/>
  <c r="AU10" i="5"/>
  <c r="AU11" i="5"/>
  <c r="AU12" i="5"/>
  <c r="AU13" i="5"/>
  <c r="AU14" i="5"/>
  <c r="AU15" i="5"/>
  <c r="AU7" i="5"/>
  <c r="AT8" i="5"/>
  <c r="AT9" i="5"/>
  <c r="AT10" i="5"/>
  <c r="AT11" i="5"/>
  <c r="AT12" i="5"/>
  <c r="AT13" i="5"/>
  <c r="AT14" i="5"/>
  <c r="AT15" i="5"/>
  <c r="AT7" i="5"/>
  <c r="AS8" i="5"/>
  <c r="AS9" i="5"/>
  <c r="AS10" i="5"/>
  <c r="AS11" i="5"/>
  <c r="AS12" i="5"/>
  <c r="AS13" i="5"/>
  <c r="AS14" i="5"/>
  <c r="AS15" i="5"/>
  <c r="AS7" i="5"/>
  <c r="AR8" i="5"/>
  <c r="AR9" i="5"/>
  <c r="AR10" i="5"/>
  <c r="AR11" i="5"/>
  <c r="AR12" i="5"/>
  <c r="AR13" i="5"/>
  <c r="AR14" i="5"/>
  <c r="AR15" i="5"/>
  <c r="AR7" i="5"/>
  <c r="AQ8" i="5"/>
  <c r="AQ9" i="5"/>
  <c r="AQ10" i="5"/>
  <c r="AQ11" i="5"/>
  <c r="AQ12" i="5"/>
  <c r="AQ13" i="5"/>
  <c r="AQ14" i="5"/>
  <c r="AQ15" i="5"/>
  <c r="AQ7" i="5"/>
  <c r="BD8" i="5"/>
  <c r="BD9" i="5"/>
  <c r="BD10" i="5"/>
  <c r="BD11" i="5"/>
  <c r="BD12" i="5"/>
  <c r="BD13" i="5"/>
  <c r="BD14" i="5"/>
  <c r="BD15" i="5"/>
  <c r="BD7" i="5"/>
  <c r="BE8" i="5"/>
  <c r="BE9" i="5"/>
  <c r="BE10" i="5"/>
  <c r="BE11" i="5"/>
  <c r="BE12" i="5"/>
  <c r="BE13" i="5"/>
  <c r="BE14" i="5"/>
  <c r="BE15" i="5"/>
  <c r="BE7" i="5"/>
  <c r="BF8" i="5"/>
  <c r="BF9" i="5"/>
  <c r="BF10" i="5"/>
  <c r="BF11" i="5"/>
  <c r="BF12" i="5"/>
  <c r="BF13" i="5"/>
  <c r="BF14" i="5"/>
  <c r="BF15" i="5"/>
  <c r="BF7" i="5"/>
  <c r="BG8" i="5"/>
  <c r="BG9" i="5"/>
  <c r="BG10" i="5"/>
  <c r="BG11" i="5"/>
  <c r="BG12" i="5"/>
  <c r="BG13" i="5"/>
  <c r="BG14" i="5"/>
  <c r="BG15" i="5"/>
  <c r="BG7" i="5"/>
  <c r="BH8" i="5"/>
  <c r="BH9" i="5"/>
  <c r="BH10" i="5"/>
  <c r="BH11" i="5"/>
  <c r="BH12" i="5"/>
  <c r="BH13" i="5"/>
  <c r="BH14" i="5"/>
  <c r="BH15" i="5"/>
  <c r="BH7" i="5"/>
  <c r="BI8" i="5"/>
  <c r="BI9" i="5"/>
  <c r="BI10" i="5"/>
  <c r="BI11" i="5"/>
  <c r="BI12" i="5"/>
  <c r="BI13" i="5"/>
  <c r="BI14" i="5"/>
  <c r="BI15" i="5"/>
  <c r="BI7" i="5"/>
  <c r="BJ8" i="5"/>
  <c r="BJ9" i="5"/>
  <c r="BJ10" i="5"/>
  <c r="BJ11" i="5"/>
  <c r="BJ12" i="5"/>
  <c r="BJ13" i="5"/>
  <c r="BJ14" i="5"/>
  <c r="BJ15" i="5"/>
  <c r="BJ7" i="5"/>
  <c r="BK8" i="5"/>
  <c r="BK9" i="5"/>
  <c r="BK10" i="5"/>
  <c r="BK11" i="5"/>
  <c r="BK12" i="5"/>
  <c r="BK13" i="5"/>
  <c r="BK14" i="5"/>
  <c r="BK15" i="5"/>
  <c r="BK7" i="5"/>
  <c r="BL8" i="5"/>
  <c r="BL9" i="5"/>
  <c r="BL10" i="5"/>
  <c r="BL11" i="5"/>
  <c r="BL12" i="5"/>
  <c r="BL13" i="5"/>
  <c r="BL14" i="5"/>
  <c r="BL15" i="5"/>
  <c r="BL7" i="5"/>
  <c r="BM8" i="5"/>
  <c r="BM9" i="5"/>
  <c r="BM10" i="5"/>
  <c r="BM11" i="5"/>
  <c r="BM12" i="5"/>
  <c r="BM13" i="5"/>
  <c r="BM14" i="5"/>
  <c r="BM15" i="5"/>
  <c r="BM7" i="5"/>
  <c r="BN8" i="5"/>
  <c r="BN9" i="5"/>
  <c r="BN10" i="5"/>
  <c r="BN11" i="5"/>
  <c r="BN12" i="5"/>
  <c r="BN13" i="5"/>
  <c r="BN14" i="5"/>
  <c r="BN15" i="5"/>
  <c r="BN7" i="5"/>
  <c r="BO8" i="5"/>
  <c r="BO9" i="5"/>
  <c r="BO10" i="5"/>
  <c r="BO11" i="5"/>
  <c r="BO12" i="5"/>
  <c r="BO13" i="5"/>
  <c r="BO14" i="5"/>
  <c r="BO15" i="5"/>
  <c r="BO7" i="5"/>
  <c r="BE45" i="7"/>
  <c r="BE19" i="7"/>
  <c r="BE15" i="7"/>
  <c r="BD18" i="5"/>
  <c r="BD19" i="5"/>
  <c r="BD20" i="5"/>
  <c r="BD21" i="5"/>
  <c r="BD17" i="5"/>
  <c r="BD16" i="5"/>
  <c r="BD6" i="5"/>
  <c r="BE18" i="5"/>
  <c r="BE19" i="5"/>
  <c r="BE20" i="5"/>
  <c r="BE21" i="5"/>
  <c r="BE17" i="5"/>
  <c r="BE16" i="5"/>
  <c r="BE6" i="5"/>
  <c r="BF18" i="5"/>
  <c r="BF19" i="5"/>
  <c r="BF20" i="5"/>
  <c r="BF21" i="5"/>
  <c r="BF17" i="5"/>
  <c r="BF16" i="5"/>
  <c r="BF6" i="5"/>
  <c r="BG18" i="5"/>
  <c r="BG19" i="5"/>
  <c r="BG20" i="5"/>
  <c r="BG21" i="5"/>
  <c r="BG17" i="5"/>
  <c r="BG16" i="5"/>
  <c r="BG6" i="5"/>
  <c r="BH18" i="5"/>
  <c r="BH19" i="5"/>
  <c r="BH20" i="5"/>
  <c r="BH21" i="5"/>
  <c r="BH17" i="5"/>
  <c r="BH16" i="5"/>
  <c r="BH6" i="5"/>
  <c r="BI18" i="5"/>
  <c r="BI19" i="5"/>
  <c r="BI20" i="5"/>
  <c r="BI21" i="5"/>
  <c r="BI17" i="5"/>
  <c r="BI16" i="5"/>
  <c r="BI6" i="5"/>
  <c r="BJ18" i="5"/>
  <c r="BJ19" i="5"/>
  <c r="BJ20" i="5"/>
  <c r="BJ21" i="5"/>
  <c r="BJ17" i="5"/>
  <c r="BJ16" i="5"/>
  <c r="BJ6" i="5"/>
  <c r="BK18" i="5"/>
  <c r="BK19" i="5"/>
  <c r="BK20" i="5"/>
  <c r="BK21" i="5"/>
  <c r="BK17" i="5"/>
  <c r="BK16" i="5"/>
  <c r="BK6" i="5"/>
  <c r="BL18" i="5"/>
  <c r="BL19" i="5"/>
  <c r="BL20" i="5"/>
  <c r="BL21" i="5"/>
  <c r="BL17" i="5"/>
  <c r="BL16" i="5"/>
  <c r="BL6" i="5"/>
  <c r="BM18" i="5"/>
  <c r="BM19" i="5"/>
  <c r="BM20" i="5"/>
  <c r="BM21" i="5"/>
  <c r="BM17" i="5"/>
  <c r="BM16" i="5"/>
  <c r="BM6" i="5"/>
  <c r="BN18" i="5"/>
  <c r="BN19" i="5"/>
  <c r="BN20" i="5"/>
  <c r="BN21" i="5"/>
  <c r="BN17" i="5"/>
  <c r="BN16" i="5"/>
  <c r="BN6" i="5"/>
  <c r="BO18" i="5"/>
  <c r="BO19" i="5"/>
  <c r="BO20" i="5"/>
  <c r="BO21" i="5"/>
  <c r="BO17" i="5"/>
  <c r="BO16" i="5"/>
  <c r="BO6" i="5"/>
  <c r="BD8" i="6"/>
  <c r="BD9" i="6"/>
  <c r="BD10" i="6"/>
  <c r="BD11" i="6"/>
  <c r="BD12" i="6"/>
  <c r="BD13" i="6"/>
  <c r="BD14" i="6"/>
  <c r="BD15" i="6"/>
  <c r="BD7" i="6"/>
  <c r="BD18" i="6"/>
  <c r="BD19" i="6"/>
  <c r="BD20" i="6"/>
  <c r="BD21" i="6"/>
  <c r="BD17" i="6"/>
  <c r="BD16" i="6"/>
  <c r="BD6" i="6"/>
  <c r="BE8" i="6"/>
  <c r="BE9" i="6"/>
  <c r="BE10" i="6"/>
  <c r="BE11" i="6"/>
  <c r="BE12" i="6"/>
  <c r="BE13" i="6"/>
  <c r="BE14" i="6"/>
  <c r="BE15" i="6"/>
  <c r="BE7" i="6"/>
  <c r="BE18" i="6"/>
  <c r="BE19" i="6"/>
  <c r="BE20" i="6"/>
  <c r="BE21" i="6"/>
  <c r="BE17" i="6"/>
  <c r="BE16" i="6"/>
  <c r="BE6" i="6"/>
  <c r="BF8" i="6"/>
  <c r="BF9" i="6"/>
  <c r="BF10" i="6"/>
  <c r="BF11" i="6"/>
  <c r="BF12" i="6"/>
  <c r="BF13" i="6"/>
  <c r="BF14" i="6"/>
  <c r="BF15" i="6"/>
  <c r="BF7" i="6"/>
  <c r="BF18" i="6"/>
  <c r="BF19" i="6"/>
  <c r="BF20" i="6"/>
  <c r="BF21" i="6"/>
  <c r="BF17" i="6"/>
  <c r="BF16" i="6"/>
  <c r="BF6" i="6"/>
  <c r="BG8" i="6"/>
  <c r="BG9" i="6"/>
  <c r="BG10" i="6"/>
  <c r="BG11" i="6"/>
  <c r="BG12" i="6"/>
  <c r="BG13" i="6"/>
  <c r="BG14" i="6"/>
  <c r="BG15" i="6"/>
  <c r="BG7" i="6"/>
  <c r="BG18" i="6"/>
  <c r="BG19" i="6"/>
  <c r="BG20" i="6"/>
  <c r="BG21" i="6"/>
  <c r="BG17" i="6"/>
  <c r="BG16" i="6"/>
  <c r="BG6" i="6"/>
  <c r="BH8" i="6"/>
  <c r="BH9" i="6"/>
  <c r="BH10" i="6"/>
  <c r="BH11" i="6"/>
  <c r="BH12" i="6"/>
  <c r="BH13" i="6"/>
  <c r="BH14" i="6"/>
  <c r="BH15" i="6"/>
  <c r="BH7" i="6"/>
  <c r="BH18" i="6"/>
  <c r="BH19" i="6"/>
  <c r="BH20" i="6"/>
  <c r="BH21" i="6"/>
  <c r="BH17" i="6"/>
  <c r="BH16" i="6"/>
  <c r="BH6" i="6"/>
  <c r="BI8" i="6"/>
  <c r="BI9" i="6"/>
  <c r="BI10" i="6"/>
  <c r="BI11" i="6"/>
  <c r="BI12" i="6"/>
  <c r="BI13" i="6"/>
  <c r="BI14" i="6"/>
  <c r="BI15" i="6"/>
  <c r="BI7" i="6"/>
  <c r="BI18" i="6"/>
  <c r="BI19" i="6"/>
  <c r="BI20" i="6"/>
  <c r="BI21" i="6"/>
  <c r="BI17" i="6"/>
  <c r="BI16" i="6"/>
  <c r="BI6" i="6"/>
  <c r="BJ8" i="6"/>
  <c r="BJ9" i="6"/>
  <c r="BJ10" i="6"/>
  <c r="BJ11" i="6"/>
  <c r="BJ12" i="6"/>
  <c r="BJ13" i="6"/>
  <c r="BJ14" i="6"/>
  <c r="BJ15" i="6"/>
  <c r="BJ7" i="6"/>
  <c r="BJ18" i="6"/>
  <c r="BJ19" i="6"/>
  <c r="BJ20" i="6"/>
  <c r="BJ21" i="6"/>
  <c r="BJ17" i="6"/>
  <c r="BJ16" i="6"/>
  <c r="BJ6" i="6"/>
  <c r="BK8" i="6"/>
  <c r="BK9" i="6"/>
  <c r="BK10" i="6"/>
  <c r="BK11" i="6"/>
  <c r="BK12" i="6"/>
  <c r="BK13" i="6"/>
  <c r="BK14" i="6"/>
  <c r="BK15" i="6"/>
  <c r="BK7" i="6"/>
  <c r="BK18" i="6"/>
  <c r="BK19" i="6"/>
  <c r="BK20" i="6"/>
  <c r="BK21" i="6"/>
  <c r="BK17" i="6"/>
  <c r="BK16" i="6"/>
  <c r="BK6" i="6"/>
  <c r="BL8" i="6"/>
  <c r="BL9" i="6"/>
  <c r="BL10" i="6"/>
  <c r="BL11" i="6"/>
  <c r="BL12" i="6"/>
  <c r="BL13" i="6"/>
  <c r="BL14" i="6"/>
  <c r="BL15" i="6"/>
  <c r="BL7" i="6"/>
  <c r="BL18" i="6"/>
  <c r="BL19" i="6"/>
  <c r="BL20" i="6"/>
  <c r="BL21" i="6"/>
  <c r="BL17" i="6"/>
  <c r="BL16" i="6"/>
  <c r="BL6" i="6"/>
  <c r="BM8" i="6"/>
  <c r="BM9" i="6"/>
  <c r="BM10" i="6"/>
  <c r="BM11" i="6"/>
  <c r="BM12" i="6"/>
  <c r="BM13" i="6"/>
  <c r="BM14" i="6"/>
  <c r="BM15" i="6"/>
  <c r="BM7" i="6"/>
  <c r="BM18" i="6"/>
  <c r="BM19" i="6"/>
  <c r="BM20" i="6"/>
  <c r="BM21" i="6"/>
  <c r="BM17" i="6"/>
  <c r="BM16" i="6"/>
  <c r="BM6" i="6"/>
  <c r="BN8" i="6"/>
  <c r="BN9" i="6"/>
  <c r="BN10" i="6"/>
  <c r="BN11" i="6"/>
  <c r="BN12" i="6"/>
  <c r="BN13" i="6"/>
  <c r="BN14" i="6"/>
  <c r="BN15" i="6"/>
  <c r="BN7" i="6"/>
  <c r="BN18" i="6"/>
  <c r="BN19" i="6"/>
  <c r="BN20" i="6"/>
  <c r="BN21" i="6"/>
  <c r="BN17" i="6"/>
  <c r="BN16" i="6"/>
  <c r="BN6" i="6"/>
  <c r="BO8" i="6"/>
  <c r="BO9" i="6"/>
  <c r="BO10" i="6"/>
  <c r="BO11" i="6"/>
  <c r="BO12" i="6"/>
  <c r="BO13" i="6"/>
  <c r="BO14" i="6"/>
  <c r="BO15" i="6"/>
  <c r="BO7" i="6"/>
  <c r="BO18" i="6"/>
  <c r="BO19" i="6"/>
  <c r="BO20" i="6"/>
  <c r="BO21" i="6"/>
  <c r="BO17" i="6"/>
  <c r="BO16" i="6"/>
  <c r="BO6" i="6"/>
  <c r="D15" i="7"/>
  <c r="D11" i="7"/>
  <c r="AC17" i="3"/>
  <c r="AC6" i="3"/>
  <c r="AC17" i="5"/>
  <c r="AC17" i="2"/>
  <c r="AC17" i="6"/>
  <c r="AC6" i="6"/>
  <c r="AC7" i="5"/>
  <c r="AC6" i="5"/>
  <c r="BO16" i="2"/>
  <c r="BE16" i="2"/>
  <c r="BF16" i="2"/>
  <c r="BG16" i="2"/>
  <c r="BH16" i="2"/>
  <c r="BI16" i="2"/>
  <c r="BJ16" i="2"/>
  <c r="BK16" i="2"/>
  <c r="BL16" i="2"/>
  <c r="BM16" i="2"/>
  <c r="BN16" i="2"/>
  <c r="BD16" i="2"/>
  <c r="D67" i="8"/>
  <c r="D21" i="4"/>
  <c r="D20" i="4"/>
  <c r="D19" i="4"/>
  <c r="D16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B18" i="4"/>
  <c r="AA18" i="4"/>
  <c r="Z18" i="4"/>
  <c r="Y18" i="4"/>
  <c r="X18" i="4"/>
  <c r="W18" i="4"/>
  <c r="V18" i="4"/>
  <c r="U18" i="4"/>
  <c r="T18" i="4"/>
  <c r="S18" i="4"/>
  <c r="R18" i="4"/>
  <c r="Q18" i="4"/>
  <c r="O18" i="4"/>
  <c r="N18" i="4"/>
  <c r="M18" i="4"/>
  <c r="L18" i="4"/>
  <c r="K18" i="4"/>
  <c r="J18" i="4"/>
  <c r="I18" i="4"/>
  <c r="H18" i="4"/>
  <c r="G18" i="4"/>
  <c r="F18" i="4"/>
  <c r="E18" i="4"/>
  <c r="D18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B16" i="4"/>
  <c r="AA16" i="4"/>
  <c r="Z16" i="4"/>
  <c r="Y16" i="4"/>
  <c r="X16" i="4"/>
  <c r="W16" i="4"/>
  <c r="V16" i="4"/>
  <c r="U16" i="4"/>
  <c r="T16" i="4"/>
  <c r="S16" i="4"/>
  <c r="R16" i="4"/>
  <c r="Q16" i="4"/>
  <c r="O16" i="4"/>
  <c r="N16" i="4"/>
  <c r="M16" i="4"/>
  <c r="L16" i="4"/>
  <c r="K16" i="4"/>
  <c r="J16" i="4"/>
  <c r="I16" i="4"/>
  <c r="H16" i="4"/>
  <c r="G16" i="4"/>
  <c r="F16" i="4"/>
  <c r="E16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B15" i="4"/>
  <c r="AA15" i="4"/>
  <c r="Z15" i="4"/>
  <c r="Y15" i="4"/>
  <c r="X15" i="4"/>
  <c r="W15" i="4"/>
  <c r="V15" i="4"/>
  <c r="U15" i="4"/>
  <c r="T15" i="4"/>
  <c r="S15" i="4"/>
  <c r="R15" i="4"/>
  <c r="Q15" i="4"/>
  <c r="O15" i="4"/>
  <c r="N15" i="4"/>
  <c r="M15" i="4"/>
  <c r="L15" i="4"/>
  <c r="K15" i="4"/>
  <c r="J15" i="4"/>
  <c r="I15" i="4"/>
  <c r="H15" i="4"/>
  <c r="G15" i="4"/>
  <c r="F15" i="4"/>
  <c r="E15" i="4"/>
  <c r="D15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B14" i="4"/>
  <c r="AA14" i="4"/>
  <c r="Z14" i="4"/>
  <c r="Y14" i="4"/>
  <c r="X14" i="4"/>
  <c r="W14" i="4"/>
  <c r="V14" i="4"/>
  <c r="U14" i="4"/>
  <c r="T14" i="4"/>
  <c r="S14" i="4"/>
  <c r="R14" i="4"/>
  <c r="Q14" i="4"/>
  <c r="O14" i="4"/>
  <c r="N14" i="4"/>
  <c r="M14" i="4"/>
  <c r="L14" i="4"/>
  <c r="K14" i="4"/>
  <c r="J14" i="4"/>
  <c r="I14" i="4"/>
  <c r="H14" i="4"/>
  <c r="G14" i="4"/>
  <c r="F14" i="4"/>
  <c r="E14" i="4"/>
  <c r="D14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B13" i="4"/>
  <c r="AA13" i="4"/>
  <c r="Z13" i="4"/>
  <c r="Y13" i="4"/>
  <c r="X13" i="4"/>
  <c r="W13" i="4"/>
  <c r="V13" i="4"/>
  <c r="U13" i="4"/>
  <c r="T13" i="4"/>
  <c r="S13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B12" i="4"/>
  <c r="AA12" i="4"/>
  <c r="Z12" i="4"/>
  <c r="Y12" i="4"/>
  <c r="X12" i="4"/>
  <c r="W12" i="4"/>
  <c r="V12" i="4"/>
  <c r="U12" i="4"/>
  <c r="T12" i="4"/>
  <c r="S12" i="4"/>
  <c r="R12" i="4"/>
  <c r="Q12" i="4"/>
  <c r="O12" i="4"/>
  <c r="N12" i="4"/>
  <c r="M12" i="4"/>
  <c r="L12" i="4"/>
  <c r="K12" i="4"/>
  <c r="J12" i="4"/>
  <c r="I12" i="4"/>
  <c r="H12" i="4"/>
  <c r="G12" i="4"/>
  <c r="F12" i="4"/>
  <c r="E12" i="4"/>
  <c r="D12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B11" i="4"/>
  <c r="AA11" i="4"/>
  <c r="Z11" i="4"/>
  <c r="Y11" i="4"/>
  <c r="X11" i="4"/>
  <c r="W11" i="4"/>
  <c r="V11" i="4"/>
  <c r="U11" i="4"/>
  <c r="T11" i="4"/>
  <c r="S11" i="4"/>
  <c r="R11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B10" i="4"/>
  <c r="AA10" i="4"/>
  <c r="Z10" i="4"/>
  <c r="Y10" i="4"/>
  <c r="X10" i="4"/>
  <c r="W10" i="4"/>
  <c r="V10" i="4"/>
  <c r="U10" i="4"/>
  <c r="T10" i="4"/>
  <c r="S10" i="4"/>
  <c r="R10" i="4"/>
  <c r="Q10" i="4"/>
  <c r="O10" i="4"/>
  <c r="N10" i="4"/>
  <c r="M10" i="4"/>
  <c r="L10" i="4"/>
  <c r="K10" i="4"/>
  <c r="J10" i="4"/>
  <c r="I10" i="4"/>
  <c r="H10" i="4"/>
  <c r="G10" i="4"/>
  <c r="F10" i="4"/>
  <c r="E10" i="4"/>
  <c r="D10" i="4"/>
  <c r="BO9" i="4"/>
  <c r="BN9" i="4"/>
  <c r="BM9" i="4"/>
  <c r="BL9" i="4"/>
  <c r="BK9" i="4"/>
  <c r="BJ9" i="4"/>
  <c r="BI9" i="4"/>
  <c r="BH9" i="4"/>
  <c r="BG9" i="4"/>
  <c r="BF9" i="4"/>
  <c r="BE9" i="4"/>
  <c r="BD9" i="4"/>
  <c r="BB9" i="4"/>
  <c r="BA9" i="4"/>
  <c r="AZ9" i="4"/>
  <c r="AY9" i="4"/>
  <c r="AX9" i="4"/>
  <c r="AW9" i="4"/>
  <c r="AV9" i="4"/>
  <c r="AU9" i="4"/>
  <c r="AT9" i="4"/>
  <c r="AS9" i="4"/>
  <c r="AR9" i="4"/>
  <c r="AQ9" i="4"/>
  <c r="AO9" i="4"/>
  <c r="AN9" i="4"/>
  <c r="AM9" i="4"/>
  <c r="AL9" i="4"/>
  <c r="AK9" i="4"/>
  <c r="AJ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T9" i="4"/>
  <c r="S9" i="4"/>
  <c r="R9" i="4"/>
  <c r="Q9" i="4"/>
  <c r="O9" i="4"/>
  <c r="N9" i="4"/>
  <c r="M9" i="4"/>
  <c r="L9" i="4"/>
  <c r="K9" i="4"/>
  <c r="J9" i="4"/>
  <c r="I9" i="4"/>
  <c r="H9" i="4"/>
  <c r="G9" i="4"/>
  <c r="F9" i="4"/>
  <c r="E9" i="4"/>
  <c r="D9" i="4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W20" i="3"/>
  <c r="X20" i="3"/>
  <c r="Y20" i="3"/>
  <c r="Z20" i="3"/>
  <c r="AA20" i="3"/>
  <c r="AB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W21" i="3"/>
  <c r="X21" i="3"/>
  <c r="Y21" i="3"/>
  <c r="Z21" i="3"/>
  <c r="AA21" i="3"/>
  <c r="AB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W18" i="3"/>
  <c r="X18" i="3"/>
  <c r="Y18" i="3"/>
  <c r="Z18" i="3"/>
  <c r="AA18" i="3"/>
  <c r="AB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D16" i="8"/>
  <c r="BI15" i="8"/>
  <c r="BC19" i="8"/>
  <c r="BB19" i="8"/>
  <c r="BB15" i="8"/>
  <c r="BA19" i="8"/>
  <c r="BA15" i="8"/>
  <c r="AZ19" i="8"/>
  <c r="AZ15" i="8"/>
  <c r="AY19" i="8"/>
  <c r="AX19" i="8"/>
  <c r="AW19" i="8"/>
  <c r="AW15" i="8"/>
  <c r="AV19" i="8"/>
  <c r="AV15" i="8"/>
  <c r="AU19" i="8"/>
  <c r="AT19" i="8"/>
  <c r="AT15" i="8"/>
  <c r="AS19" i="8"/>
  <c r="AS15" i="8"/>
  <c r="AR19" i="8"/>
  <c r="AR15" i="8"/>
  <c r="AP19" i="8"/>
  <c r="AO19" i="8"/>
  <c r="AN19" i="8"/>
  <c r="AM19" i="8"/>
  <c r="AM15" i="8"/>
  <c r="AL19" i="8"/>
  <c r="AK19" i="8"/>
  <c r="AK15" i="8"/>
  <c r="AJ19" i="8"/>
  <c r="AJ15" i="8"/>
  <c r="AI19" i="8"/>
  <c r="AH19" i="8"/>
  <c r="AG19" i="8"/>
  <c r="AF19" i="8"/>
  <c r="AF15" i="8"/>
  <c r="AE19" i="8"/>
  <c r="AE15" i="8"/>
  <c r="AD19" i="8"/>
  <c r="AC19" i="8"/>
  <c r="AC15" i="8"/>
  <c r="AB19" i="8"/>
  <c r="AB15" i="8"/>
  <c r="AA19" i="8"/>
  <c r="Z19" i="8"/>
  <c r="Y19" i="8"/>
  <c r="X19" i="8"/>
  <c r="X15" i="8"/>
  <c r="W19" i="8"/>
  <c r="W15" i="8"/>
  <c r="V19" i="8"/>
  <c r="U19" i="8"/>
  <c r="U15" i="8"/>
  <c r="T19" i="8"/>
  <c r="T15" i="8"/>
  <c r="S19" i="8"/>
  <c r="R19" i="8"/>
  <c r="Q19" i="8"/>
  <c r="P19" i="8"/>
  <c r="P15" i="8"/>
  <c r="O19" i="8"/>
  <c r="O15" i="8"/>
  <c r="N19" i="8"/>
  <c r="N15" i="8"/>
  <c r="M19" i="8"/>
  <c r="M15" i="8"/>
  <c r="L19" i="8"/>
  <c r="K19" i="8"/>
  <c r="J19" i="8"/>
  <c r="I19" i="8"/>
  <c r="H19" i="8"/>
  <c r="H15" i="8"/>
  <c r="G19" i="8"/>
  <c r="G15" i="8"/>
  <c r="F19" i="8"/>
  <c r="F15" i="8"/>
  <c r="E19" i="8"/>
  <c r="E15" i="8"/>
  <c r="D19" i="8"/>
  <c r="D15" i="8"/>
  <c r="AC7" i="2"/>
  <c r="AC6" i="2"/>
  <c r="G20" i="1"/>
  <c r="D21" i="1"/>
  <c r="D20" i="1"/>
  <c r="D19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D15" i="1"/>
  <c r="D10" i="1"/>
  <c r="D8" i="1"/>
  <c r="E19" i="1"/>
  <c r="F19" i="1"/>
  <c r="G19" i="1"/>
  <c r="H19" i="1"/>
  <c r="I19" i="1"/>
  <c r="J19" i="1"/>
  <c r="K19" i="1"/>
  <c r="L19" i="1"/>
  <c r="M19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AD19" i="1"/>
  <c r="AE19" i="1"/>
  <c r="AF19" i="1"/>
  <c r="AG19" i="1"/>
  <c r="AH19" i="1"/>
  <c r="AI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E20" i="1"/>
  <c r="F20" i="1"/>
  <c r="H20" i="1"/>
  <c r="I20" i="1"/>
  <c r="J20" i="1"/>
  <c r="K20" i="1"/>
  <c r="L20" i="1"/>
  <c r="M20" i="1"/>
  <c r="N20" i="1"/>
  <c r="O20" i="1"/>
  <c r="Q20" i="1"/>
  <c r="R20" i="1"/>
  <c r="S20" i="1"/>
  <c r="T20" i="1"/>
  <c r="U20" i="1"/>
  <c r="V20" i="1"/>
  <c r="W20" i="1"/>
  <c r="X20" i="1"/>
  <c r="Y20" i="1"/>
  <c r="Z20" i="1"/>
  <c r="AA20" i="1"/>
  <c r="AB20" i="1"/>
  <c r="AD20" i="1"/>
  <c r="AE20" i="1"/>
  <c r="AF20" i="1"/>
  <c r="AG20" i="1"/>
  <c r="AH20" i="1"/>
  <c r="AI20" i="1"/>
  <c r="AV20" i="1"/>
  <c r="AW20" i="1"/>
  <c r="AX20" i="1"/>
  <c r="AY20" i="1"/>
  <c r="AZ20" i="1"/>
  <c r="BA20" i="1"/>
  <c r="BB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E21" i="1"/>
  <c r="F21" i="1"/>
  <c r="G21" i="1"/>
  <c r="H21" i="1"/>
  <c r="I21" i="1"/>
  <c r="J21" i="1"/>
  <c r="K21" i="1"/>
  <c r="L21" i="1"/>
  <c r="M21" i="1"/>
  <c r="N21" i="1"/>
  <c r="O21" i="1"/>
  <c r="Q21" i="1"/>
  <c r="R21" i="1"/>
  <c r="S21" i="1"/>
  <c r="T21" i="1"/>
  <c r="U21" i="1"/>
  <c r="V21" i="1"/>
  <c r="W21" i="1"/>
  <c r="X21" i="1"/>
  <c r="Y21" i="1"/>
  <c r="Z21" i="1"/>
  <c r="AA21" i="1"/>
  <c r="AB21" i="1"/>
  <c r="AD21" i="1"/>
  <c r="AE21" i="1"/>
  <c r="AF21" i="1"/>
  <c r="AG21" i="1"/>
  <c r="AH21" i="1"/>
  <c r="AI21" i="1"/>
  <c r="AV21" i="1"/>
  <c r="AW21" i="1"/>
  <c r="AX21" i="1"/>
  <c r="AY21" i="1"/>
  <c r="AZ21" i="1"/>
  <c r="BA21" i="1"/>
  <c r="BB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D18" i="1"/>
  <c r="E18" i="1"/>
  <c r="E17" i="1"/>
  <c r="F18" i="1"/>
  <c r="G18" i="1"/>
  <c r="H18" i="1"/>
  <c r="I18" i="1"/>
  <c r="J18" i="1"/>
  <c r="K18" i="1"/>
  <c r="L18" i="1"/>
  <c r="M18" i="1"/>
  <c r="N18" i="1"/>
  <c r="N17" i="1"/>
  <c r="O18" i="1"/>
  <c r="Q18" i="1"/>
  <c r="R18" i="1"/>
  <c r="S18" i="1"/>
  <c r="T18" i="1"/>
  <c r="U18" i="1"/>
  <c r="V18" i="1"/>
  <c r="W18" i="1"/>
  <c r="W17" i="1"/>
  <c r="X18" i="1"/>
  <c r="Y18" i="1"/>
  <c r="Z18" i="1"/>
  <c r="AA18" i="1"/>
  <c r="AB18" i="1"/>
  <c r="AD18" i="1"/>
  <c r="AE18" i="1"/>
  <c r="AF18" i="1"/>
  <c r="AG18" i="1"/>
  <c r="AH18" i="1"/>
  <c r="AI18" i="1"/>
  <c r="AM17" i="1"/>
  <c r="AV18" i="1"/>
  <c r="AV17" i="1"/>
  <c r="AW18" i="1"/>
  <c r="AX18" i="1"/>
  <c r="AY18" i="1"/>
  <c r="AZ18" i="1"/>
  <c r="BA18" i="1"/>
  <c r="BB18" i="1"/>
  <c r="BD18" i="1"/>
  <c r="BE18" i="1"/>
  <c r="BF18" i="1"/>
  <c r="BG18" i="1"/>
  <c r="BH18" i="1"/>
  <c r="BI18" i="1"/>
  <c r="BJ18" i="1"/>
  <c r="BK18" i="1"/>
  <c r="BL18" i="1"/>
  <c r="BM18" i="1"/>
  <c r="BM17" i="1"/>
  <c r="BN18" i="1"/>
  <c r="BO18" i="1"/>
  <c r="BO16" i="3"/>
  <c r="BN16" i="3"/>
  <c r="BM16" i="3"/>
  <c r="BL16" i="3"/>
  <c r="BK16" i="3"/>
  <c r="BJ16" i="3"/>
  <c r="BI16" i="3"/>
  <c r="BH16" i="3"/>
  <c r="BG16" i="3"/>
  <c r="BF16" i="3"/>
  <c r="BE16" i="3"/>
  <c r="BD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B16" i="3"/>
  <c r="AA16" i="3"/>
  <c r="Z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H16" i="3"/>
  <c r="G16" i="3"/>
  <c r="F16" i="3"/>
  <c r="E16" i="3"/>
  <c r="D16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B15" i="3"/>
  <c r="AA15" i="3"/>
  <c r="Z15" i="3"/>
  <c r="Y15" i="3"/>
  <c r="X15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H15" i="3"/>
  <c r="G15" i="3"/>
  <c r="F15" i="3"/>
  <c r="E15" i="3"/>
  <c r="D15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B14" i="3"/>
  <c r="AA14" i="3"/>
  <c r="Z14" i="3"/>
  <c r="Y14" i="3"/>
  <c r="X14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H14" i="3"/>
  <c r="G14" i="3"/>
  <c r="F14" i="3"/>
  <c r="E14" i="3"/>
  <c r="D14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BB16" i="6"/>
  <c r="BA16" i="6"/>
  <c r="AZ16" i="6"/>
  <c r="AY16" i="6"/>
  <c r="AX16" i="6"/>
  <c r="AW16" i="6"/>
  <c r="AV16" i="6"/>
  <c r="AU16" i="6"/>
  <c r="AT16" i="6"/>
  <c r="AS16" i="6"/>
  <c r="AR16" i="6"/>
  <c r="AQ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B16" i="6"/>
  <c r="AA16" i="6"/>
  <c r="Z16" i="6"/>
  <c r="Y16" i="6"/>
  <c r="X16" i="6"/>
  <c r="W16" i="6"/>
  <c r="V16" i="6"/>
  <c r="U16" i="6"/>
  <c r="T16" i="6"/>
  <c r="S16" i="6"/>
  <c r="R16" i="6"/>
  <c r="Q16" i="6"/>
  <c r="O16" i="6"/>
  <c r="N16" i="6"/>
  <c r="M16" i="6"/>
  <c r="L16" i="6"/>
  <c r="K16" i="6"/>
  <c r="J16" i="6"/>
  <c r="I16" i="6"/>
  <c r="H16" i="6"/>
  <c r="G16" i="6"/>
  <c r="F16" i="6"/>
  <c r="E16" i="6"/>
  <c r="D16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B15" i="6"/>
  <c r="AA15" i="6"/>
  <c r="Z15" i="6"/>
  <c r="Y15" i="6"/>
  <c r="X15" i="6"/>
  <c r="W15" i="6"/>
  <c r="V15" i="6"/>
  <c r="U15" i="6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D14" i="6"/>
  <c r="BB16" i="2"/>
  <c r="BA16" i="2"/>
  <c r="AZ16" i="2"/>
  <c r="AY16" i="2"/>
  <c r="AX16" i="2"/>
  <c r="AW16" i="2"/>
  <c r="AV16" i="2"/>
  <c r="AU16" i="2"/>
  <c r="AT16" i="2"/>
  <c r="AS16" i="2"/>
  <c r="AR16" i="2"/>
  <c r="AQ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B16" i="2"/>
  <c r="AA16" i="2"/>
  <c r="Z16" i="2"/>
  <c r="Y16" i="2"/>
  <c r="X16" i="2"/>
  <c r="W16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H16" i="2"/>
  <c r="G16" i="2"/>
  <c r="F16" i="2"/>
  <c r="E16" i="2"/>
  <c r="D16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B15" i="2"/>
  <c r="AA15" i="2"/>
  <c r="Z15" i="2"/>
  <c r="Y15" i="2"/>
  <c r="X15" i="2"/>
  <c r="W15" i="2"/>
  <c r="V15" i="2"/>
  <c r="U15" i="2"/>
  <c r="T15" i="2"/>
  <c r="S15" i="2"/>
  <c r="R15" i="2"/>
  <c r="Q15" i="2"/>
  <c r="O15" i="2"/>
  <c r="N15" i="2"/>
  <c r="M15" i="2"/>
  <c r="L15" i="2"/>
  <c r="K15" i="2"/>
  <c r="J15" i="2"/>
  <c r="I15" i="2"/>
  <c r="H15" i="2"/>
  <c r="G15" i="2"/>
  <c r="F15" i="2"/>
  <c r="E15" i="2"/>
  <c r="D15" i="2"/>
  <c r="BO15" i="1"/>
  <c r="BN15" i="1"/>
  <c r="BM15" i="1"/>
  <c r="BL15" i="1"/>
  <c r="BK15" i="1"/>
  <c r="BJ15" i="1"/>
  <c r="BI15" i="1"/>
  <c r="BH15" i="1"/>
  <c r="BG15" i="1"/>
  <c r="BF15" i="1"/>
  <c r="BE15" i="1"/>
  <c r="BD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BD92" i="8"/>
  <c r="BD91" i="8"/>
  <c r="BD90" i="8"/>
  <c r="BD89" i="8"/>
  <c r="BD88" i="8"/>
  <c r="BD87" i="8"/>
  <c r="BD86" i="8"/>
  <c r="BD85" i="8"/>
  <c r="BD84" i="8"/>
  <c r="BD83" i="8"/>
  <c r="BD82" i="8"/>
  <c r="BD81" i="8"/>
  <c r="BD80" i="8"/>
  <c r="BD79" i="8"/>
  <c r="BD78" i="8"/>
  <c r="BD77" i="8"/>
  <c r="BD76" i="8"/>
  <c r="BD75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8" i="8"/>
  <c r="BD17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8" i="8"/>
  <c r="AQ17" i="8"/>
  <c r="AQ16" i="8"/>
  <c r="BK15" i="8"/>
  <c r="BJ15" i="8"/>
  <c r="BH15" i="8"/>
  <c r="BF15" i="8"/>
  <c r="BE15" i="8"/>
  <c r="BC15" i="8"/>
  <c r="AU15" i="8"/>
  <c r="BF19" i="7"/>
  <c r="BF45" i="7"/>
  <c r="BG45" i="7"/>
  <c r="BH45" i="7"/>
  <c r="BI45" i="7"/>
  <c r="BJ45" i="7"/>
  <c r="BK45" i="7"/>
  <c r="BL45" i="7"/>
  <c r="BM45" i="7"/>
  <c r="BN45" i="7"/>
  <c r="BO45" i="7"/>
  <c r="BD47" i="7"/>
  <c r="BD48" i="7"/>
  <c r="BD49" i="7"/>
  <c r="BD50" i="7"/>
  <c r="BD51" i="7"/>
  <c r="BD52" i="7"/>
  <c r="BD53" i="7"/>
  <c r="AQ48" i="7"/>
  <c r="AQ22" i="7"/>
  <c r="AO15" i="5"/>
  <c r="AN15" i="5"/>
  <c r="AM15" i="5"/>
  <c r="AL15" i="5"/>
  <c r="AK15" i="5"/>
  <c r="AJ15" i="5"/>
  <c r="AI15" i="5"/>
  <c r="AH15" i="5"/>
  <c r="AG15" i="5"/>
  <c r="AF15" i="5"/>
  <c r="AE15" i="5"/>
  <c r="AD15" i="5"/>
  <c r="AQ27" i="7"/>
  <c r="AQ26" i="7"/>
  <c r="AQ25" i="7"/>
  <c r="AQ24" i="7"/>
  <c r="AQ23" i="7"/>
  <c r="AQ20" i="7"/>
  <c r="BO19" i="7"/>
  <c r="BN19" i="7"/>
  <c r="BM19" i="7"/>
  <c r="BL19" i="7"/>
  <c r="BK19" i="7"/>
  <c r="BJ19" i="7"/>
  <c r="BI19" i="7"/>
  <c r="BH19" i="7"/>
  <c r="BG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BD92" i="7"/>
  <c r="BD91" i="7"/>
  <c r="BD90" i="7"/>
  <c r="BD89" i="7"/>
  <c r="BD88" i="7"/>
  <c r="BD87" i="7"/>
  <c r="BD86" i="7"/>
  <c r="BD85" i="7"/>
  <c r="BD84" i="7"/>
  <c r="BD83" i="7"/>
  <c r="BD82" i="7"/>
  <c r="BD81" i="7"/>
  <c r="BD80" i="7"/>
  <c r="BD79" i="7"/>
  <c r="BD78" i="7"/>
  <c r="BD77" i="7"/>
  <c r="BD76" i="7"/>
  <c r="BD75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46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1" i="7"/>
  <c r="BD20" i="7"/>
  <c r="BD18" i="7"/>
  <c r="BD17" i="7"/>
  <c r="BD16" i="7"/>
  <c r="AQ91" i="7"/>
  <c r="AQ90" i="7"/>
  <c r="AQ89" i="7"/>
  <c r="AQ88" i="7"/>
  <c r="AQ87" i="7"/>
  <c r="AQ86" i="7"/>
  <c r="AQ85" i="7"/>
  <c r="AQ84" i="7"/>
  <c r="AQ83" i="7"/>
  <c r="AQ82" i="7"/>
  <c r="AQ81" i="7"/>
  <c r="AQ80" i="7"/>
  <c r="AQ79" i="7"/>
  <c r="AQ78" i="7"/>
  <c r="AQ77" i="7"/>
  <c r="AQ76" i="7"/>
  <c r="AQ75" i="7"/>
  <c r="AQ73" i="7"/>
  <c r="AQ72" i="7"/>
  <c r="AQ71" i="7"/>
  <c r="AQ70" i="7"/>
  <c r="AQ69" i="7"/>
  <c r="AQ68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1" i="7"/>
  <c r="AQ18" i="7"/>
  <c r="AQ17" i="7"/>
  <c r="AQ16" i="7"/>
  <c r="BO15" i="8"/>
  <c r="BN15" i="8"/>
  <c r="BM15" i="8"/>
  <c r="BL15" i="8"/>
  <c r="BG15" i="8"/>
  <c r="AY15" i="8"/>
  <c r="AX15" i="8"/>
  <c r="AP15" i="8"/>
  <c r="AO15" i="8"/>
  <c r="AN15" i="8"/>
  <c r="AL15" i="8"/>
  <c r="AI15" i="8"/>
  <c r="AH15" i="8"/>
  <c r="AG15" i="8"/>
  <c r="AD15" i="8"/>
  <c r="AA15" i="8"/>
  <c r="Z15" i="8"/>
  <c r="Y15" i="8"/>
  <c r="V15" i="8"/>
  <c r="S15" i="8"/>
  <c r="R15" i="8"/>
  <c r="Q15" i="8"/>
  <c r="L15" i="8"/>
  <c r="K15" i="8"/>
  <c r="J15" i="8"/>
  <c r="I15" i="8"/>
  <c r="BD13" i="1"/>
  <c r="BO13" i="1"/>
  <c r="BN13" i="1"/>
  <c r="BM13" i="1"/>
  <c r="BL13" i="1"/>
  <c r="BK13" i="1"/>
  <c r="BJ13" i="1"/>
  <c r="BI13" i="1"/>
  <c r="BH13" i="1"/>
  <c r="BG13" i="1"/>
  <c r="BF13" i="1"/>
  <c r="BE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BO14" i="2"/>
  <c r="BN14" i="2"/>
  <c r="BM14" i="2"/>
  <c r="BL14" i="2"/>
  <c r="BK14" i="2"/>
  <c r="BJ14" i="2"/>
  <c r="BI14" i="2"/>
  <c r="BH14" i="2"/>
  <c r="BG14" i="2"/>
  <c r="BF14" i="2"/>
  <c r="BE14" i="2"/>
  <c r="BD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B14" i="2"/>
  <c r="AA14" i="2"/>
  <c r="Z14" i="2"/>
  <c r="Y14" i="2"/>
  <c r="X14" i="2"/>
  <c r="W14" i="2"/>
  <c r="V14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AD14" i="5"/>
  <c r="AE14" i="5"/>
  <c r="AF14" i="5"/>
  <c r="AG14" i="5"/>
  <c r="AH14" i="5"/>
  <c r="AI14" i="5"/>
  <c r="AJ14" i="5"/>
  <c r="AK14" i="5"/>
  <c r="AL14" i="5"/>
  <c r="AM14" i="5"/>
  <c r="AN14" i="5"/>
  <c r="AO14" i="5"/>
  <c r="BG13" i="2"/>
  <c r="BE17" i="1"/>
  <c r="AE17" i="1"/>
  <c r="AX17" i="1"/>
  <c r="Q17" i="1"/>
  <c r="AW17" i="1"/>
  <c r="O17" i="1"/>
  <c r="F17" i="1"/>
  <c r="BL17" i="1"/>
  <c r="BD17" i="1"/>
  <c r="AU17" i="1"/>
  <c r="AL17" i="1"/>
  <c r="AD17" i="1"/>
  <c r="V17" i="1"/>
  <c r="M17" i="1"/>
  <c r="BO17" i="1"/>
  <c r="AG17" i="1"/>
  <c r="BN17" i="1"/>
  <c r="G17" i="1"/>
  <c r="BK17" i="1"/>
  <c r="BB17" i="1"/>
  <c r="AT17" i="1"/>
  <c r="AK17" i="1"/>
  <c r="U17" i="1"/>
  <c r="L17" i="1"/>
  <c r="D17" i="1"/>
  <c r="AN17" i="1"/>
  <c r="BJ17" i="1"/>
  <c r="BA17" i="1"/>
  <c r="AS17" i="1"/>
  <c r="AJ17" i="1"/>
  <c r="AB17" i="1"/>
  <c r="T17" i="1"/>
  <c r="K17" i="1"/>
  <c r="BG17" i="1"/>
  <c r="Y17" i="1"/>
  <c r="BF17" i="1"/>
  <c r="X17" i="1"/>
  <c r="BI17" i="1"/>
  <c r="AZ17" i="1"/>
  <c r="AR17" i="1"/>
  <c r="AI17" i="1"/>
  <c r="AA17" i="1"/>
  <c r="S17" i="1"/>
  <c r="J17" i="1"/>
  <c r="D17" i="4"/>
  <c r="AO17" i="1"/>
  <c r="AF17" i="1"/>
  <c r="BH17" i="1"/>
  <c r="AY17" i="1"/>
  <c r="AQ17" i="1"/>
  <c r="AH17" i="1"/>
  <c r="Z17" i="1"/>
  <c r="R17" i="1"/>
  <c r="I17" i="1"/>
  <c r="H17" i="1"/>
  <c r="AQ67" i="7"/>
  <c r="BD45" i="7"/>
  <c r="AQ19" i="7"/>
  <c r="BD19" i="7"/>
  <c r="BD15" i="7"/>
  <c r="AQ10" i="7"/>
  <c r="AQ19" i="8"/>
  <c r="AQ15" i="8"/>
  <c r="BD19" i="8"/>
  <c r="BD15" i="8"/>
  <c r="AQ11" i="7"/>
  <c r="BO19" i="3"/>
  <c r="BO17" i="3"/>
  <c r="BN19" i="3"/>
  <c r="BN17" i="3"/>
  <c r="BM19" i="3"/>
  <c r="BM17" i="3"/>
  <c r="BL19" i="3"/>
  <c r="BL17" i="3"/>
  <c r="BK19" i="3"/>
  <c r="BK17" i="3"/>
  <c r="BJ19" i="3"/>
  <c r="BJ17" i="3"/>
  <c r="BI19" i="3"/>
  <c r="BI17" i="3"/>
  <c r="BH19" i="3"/>
  <c r="BH17" i="3"/>
  <c r="BG19" i="3"/>
  <c r="BG17" i="3"/>
  <c r="BF19" i="3"/>
  <c r="BF17" i="3"/>
  <c r="BE19" i="3"/>
  <c r="BE17" i="3"/>
  <c r="BD19" i="3"/>
  <c r="BD17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O9" i="3"/>
  <c r="BN9" i="3"/>
  <c r="BM9" i="3"/>
  <c r="BL9" i="3"/>
  <c r="BK9" i="3"/>
  <c r="BJ9" i="3"/>
  <c r="BI9" i="3"/>
  <c r="BH9" i="3"/>
  <c r="BG9" i="3"/>
  <c r="BF9" i="3"/>
  <c r="BE9" i="3"/>
  <c r="BD9" i="3"/>
  <c r="BO8" i="3"/>
  <c r="BN8" i="3"/>
  <c r="BM8" i="3"/>
  <c r="BL8" i="3"/>
  <c r="BK8" i="3"/>
  <c r="BJ8" i="3"/>
  <c r="BI8" i="3"/>
  <c r="BH8" i="3"/>
  <c r="BG8" i="3"/>
  <c r="BF8" i="3"/>
  <c r="BE8" i="3"/>
  <c r="BD8" i="3"/>
  <c r="BO21" i="4"/>
  <c r="BN21" i="4"/>
  <c r="BM21" i="4"/>
  <c r="BL21" i="4"/>
  <c r="BK21" i="4"/>
  <c r="BJ21" i="4"/>
  <c r="BI21" i="4"/>
  <c r="BH21" i="4"/>
  <c r="BG21" i="4"/>
  <c r="BF21" i="4"/>
  <c r="BE21" i="4"/>
  <c r="BD21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O19" i="4"/>
  <c r="BO17" i="4"/>
  <c r="BN19" i="4"/>
  <c r="BN17" i="4"/>
  <c r="BM19" i="4"/>
  <c r="BM17" i="4"/>
  <c r="BL19" i="4"/>
  <c r="BL17" i="4"/>
  <c r="BK19" i="4"/>
  <c r="BK17" i="4"/>
  <c r="BJ19" i="4"/>
  <c r="BJ17" i="4"/>
  <c r="BI19" i="4"/>
  <c r="BI17" i="4"/>
  <c r="BH19" i="4"/>
  <c r="BH17" i="4"/>
  <c r="BG19" i="4"/>
  <c r="BG17" i="4"/>
  <c r="BF19" i="4"/>
  <c r="BF17" i="4"/>
  <c r="BE19" i="4"/>
  <c r="BE17" i="4"/>
  <c r="BD19" i="4"/>
  <c r="BD17" i="4"/>
  <c r="BO8" i="4"/>
  <c r="BN8" i="4"/>
  <c r="BM8" i="4"/>
  <c r="BL8" i="4"/>
  <c r="BK8" i="4"/>
  <c r="BJ8" i="4"/>
  <c r="BI8" i="4"/>
  <c r="BH8" i="4"/>
  <c r="BG8" i="4"/>
  <c r="BF8" i="4"/>
  <c r="BE8" i="4"/>
  <c r="BD8" i="4"/>
  <c r="BO21" i="2"/>
  <c r="BN21" i="2"/>
  <c r="BM21" i="2"/>
  <c r="BL21" i="2"/>
  <c r="BK21" i="2"/>
  <c r="BJ21" i="2"/>
  <c r="BI21" i="2"/>
  <c r="BH21" i="2"/>
  <c r="BG21" i="2"/>
  <c r="BF21" i="2"/>
  <c r="BE21" i="2"/>
  <c r="BD21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O13" i="2"/>
  <c r="BN13" i="2"/>
  <c r="BM13" i="2"/>
  <c r="BL13" i="2"/>
  <c r="BK13" i="2"/>
  <c r="BJ13" i="2"/>
  <c r="BI13" i="2"/>
  <c r="BH13" i="2"/>
  <c r="BF13" i="2"/>
  <c r="BE13" i="2"/>
  <c r="BD13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O9" i="2"/>
  <c r="BN9" i="2"/>
  <c r="BM9" i="2"/>
  <c r="BL9" i="2"/>
  <c r="BK9" i="2"/>
  <c r="BJ9" i="2"/>
  <c r="BI9" i="2"/>
  <c r="BH9" i="2"/>
  <c r="BG9" i="2"/>
  <c r="BF9" i="2"/>
  <c r="BE9" i="2"/>
  <c r="BD9" i="2"/>
  <c r="BO8" i="2"/>
  <c r="BN8" i="2"/>
  <c r="BM8" i="2"/>
  <c r="BM7" i="2"/>
  <c r="BL8" i="2"/>
  <c r="BK8" i="2"/>
  <c r="BJ8" i="2"/>
  <c r="BI8" i="2"/>
  <c r="BH8" i="2"/>
  <c r="BG8" i="2"/>
  <c r="BF8" i="2"/>
  <c r="BE8" i="2"/>
  <c r="BE7" i="2"/>
  <c r="BD8" i="2"/>
  <c r="BO12" i="1"/>
  <c r="BN12" i="1"/>
  <c r="BM12" i="1"/>
  <c r="BL12" i="1"/>
  <c r="BK12" i="1"/>
  <c r="BJ12" i="1"/>
  <c r="BI12" i="1"/>
  <c r="BH12" i="1"/>
  <c r="BG12" i="1"/>
  <c r="BF12" i="1"/>
  <c r="BE12" i="1"/>
  <c r="BD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O9" i="1"/>
  <c r="BN9" i="1"/>
  <c r="BM9" i="1"/>
  <c r="BL9" i="1"/>
  <c r="BK9" i="1"/>
  <c r="BJ9" i="1"/>
  <c r="BI9" i="1"/>
  <c r="BH9" i="1"/>
  <c r="BG9" i="1"/>
  <c r="BF9" i="1"/>
  <c r="BE9" i="1"/>
  <c r="BD9" i="1"/>
  <c r="BO8" i="1"/>
  <c r="BN8" i="1"/>
  <c r="BM8" i="1"/>
  <c r="BL8" i="1"/>
  <c r="BK8" i="1"/>
  <c r="BJ8" i="1"/>
  <c r="BI8" i="1"/>
  <c r="BH8" i="1"/>
  <c r="BG8" i="1"/>
  <c r="BF8" i="1"/>
  <c r="BE8" i="1"/>
  <c r="BD8" i="1"/>
  <c r="BO15" i="7"/>
  <c r="BN15" i="7"/>
  <c r="BM15" i="7"/>
  <c r="BL15" i="7"/>
  <c r="BK15" i="7"/>
  <c r="BJ15" i="7"/>
  <c r="BI15" i="7"/>
  <c r="BH15" i="7"/>
  <c r="BG15" i="7"/>
  <c r="BF15" i="7"/>
  <c r="BD17" i="2"/>
  <c r="BL17" i="2"/>
  <c r="BF17" i="2"/>
  <c r="BN17" i="2"/>
  <c r="BG17" i="2"/>
  <c r="BO17" i="2"/>
  <c r="BH17" i="2"/>
  <c r="BI17" i="2"/>
  <c r="BM17" i="2"/>
  <c r="BM6" i="2"/>
  <c r="BJ17" i="2"/>
  <c r="BE17" i="2"/>
  <c r="BE6" i="2"/>
  <c r="BK17" i="2"/>
  <c r="BG7" i="2"/>
  <c r="BG6" i="2"/>
  <c r="BF7" i="4"/>
  <c r="BF6" i="4"/>
  <c r="BN7" i="4"/>
  <c r="BN6" i="4"/>
  <c r="BF7" i="3"/>
  <c r="BF6" i="3"/>
  <c r="BN7" i="3"/>
  <c r="BN6" i="3"/>
  <c r="BG7" i="3"/>
  <c r="BG6" i="3"/>
  <c r="BH7" i="4"/>
  <c r="BH6" i="4"/>
  <c r="BO7" i="4"/>
  <c r="BO6" i="4"/>
  <c r="BO7" i="3"/>
  <c r="BO6" i="3"/>
  <c r="BI7" i="4"/>
  <c r="BI6" i="4"/>
  <c r="BI7" i="3"/>
  <c r="BI6" i="3"/>
  <c r="BG7" i="4"/>
  <c r="BG6" i="4"/>
  <c r="BK7" i="4"/>
  <c r="BK6" i="4"/>
  <c r="BL7" i="4"/>
  <c r="BL6" i="4"/>
  <c r="BL7" i="3"/>
  <c r="BL6" i="3"/>
  <c r="BJ7" i="4"/>
  <c r="BJ6" i="4"/>
  <c r="BE7" i="4"/>
  <c r="BE6" i="4"/>
  <c r="BM7" i="4"/>
  <c r="BM6" i="4"/>
  <c r="BL7" i="2"/>
  <c r="BL6" i="2"/>
  <c r="BF7" i="2"/>
  <c r="BF6" i="2"/>
  <c r="BN7" i="2"/>
  <c r="BN6" i="2"/>
  <c r="BH7" i="2"/>
  <c r="BI7" i="2"/>
  <c r="BI6" i="2"/>
  <c r="BJ7" i="2"/>
  <c r="BJ6" i="2"/>
  <c r="BK7" i="2"/>
  <c r="BK6" i="2"/>
  <c r="BO7" i="2"/>
  <c r="BO6" i="2"/>
  <c r="BH7" i="3"/>
  <c r="BH6" i="3"/>
  <c r="BJ7" i="3"/>
  <c r="BJ6" i="3"/>
  <c r="BK7" i="3"/>
  <c r="BK6" i="3"/>
  <c r="BE7" i="3"/>
  <c r="BE6" i="3"/>
  <c r="BM7" i="3"/>
  <c r="BM6" i="3"/>
  <c r="BD7" i="4"/>
  <c r="BD6" i="4"/>
  <c r="BD7" i="3"/>
  <c r="BD6" i="3"/>
  <c r="BD7" i="2"/>
  <c r="BH6" i="2"/>
  <c r="BD6" i="2"/>
  <c r="AU21" i="4"/>
  <c r="AT21" i="4"/>
  <c r="AS21" i="4"/>
  <c r="AR21" i="4"/>
  <c r="AQ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B21" i="4"/>
  <c r="AA21" i="4"/>
  <c r="Z21" i="4"/>
  <c r="Y21" i="4"/>
  <c r="X21" i="4"/>
  <c r="W21" i="4"/>
  <c r="V21" i="4"/>
  <c r="U21" i="4"/>
  <c r="T21" i="4"/>
  <c r="S21" i="4"/>
  <c r="R21" i="4"/>
  <c r="Q21" i="4"/>
  <c r="O21" i="4"/>
  <c r="N21" i="4"/>
  <c r="M21" i="4"/>
  <c r="L21" i="4"/>
  <c r="K21" i="4"/>
  <c r="J21" i="4"/>
  <c r="I21" i="4"/>
  <c r="H21" i="4"/>
  <c r="G21" i="4"/>
  <c r="F21" i="4"/>
  <c r="E21" i="4"/>
  <c r="AU20" i="4"/>
  <c r="AT20" i="4"/>
  <c r="AS20" i="4"/>
  <c r="AR20" i="4"/>
  <c r="AQ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B20" i="4"/>
  <c r="AA20" i="4"/>
  <c r="Z20" i="4"/>
  <c r="Y20" i="4"/>
  <c r="X20" i="4"/>
  <c r="W20" i="4"/>
  <c r="V20" i="4"/>
  <c r="U20" i="4"/>
  <c r="T20" i="4"/>
  <c r="S20" i="4"/>
  <c r="R20" i="4"/>
  <c r="Q20" i="4"/>
  <c r="O20" i="4"/>
  <c r="N20" i="4"/>
  <c r="M20" i="4"/>
  <c r="L20" i="4"/>
  <c r="K20" i="4"/>
  <c r="J20" i="4"/>
  <c r="I20" i="4"/>
  <c r="H20" i="4"/>
  <c r="G20" i="4"/>
  <c r="F20" i="4"/>
  <c r="E20" i="4"/>
  <c r="AU19" i="4"/>
  <c r="AT19" i="4"/>
  <c r="AT17" i="4"/>
  <c r="AS19" i="4"/>
  <c r="AS17" i="4"/>
  <c r="AR19" i="4"/>
  <c r="AQ19" i="4"/>
  <c r="AO19" i="4"/>
  <c r="AO17" i="4"/>
  <c r="AN19" i="4"/>
  <c r="AM19" i="4"/>
  <c r="AM17" i="4"/>
  <c r="AL19" i="4"/>
  <c r="AL17" i="4"/>
  <c r="AK19" i="4"/>
  <c r="AJ19" i="4"/>
  <c r="AI19" i="4"/>
  <c r="AI17" i="4"/>
  <c r="AH19" i="4"/>
  <c r="AG19" i="4"/>
  <c r="AG17" i="4"/>
  <c r="AF19" i="4"/>
  <c r="AF17" i="4"/>
  <c r="AE19" i="4"/>
  <c r="AD19" i="4"/>
  <c r="AB19" i="4"/>
  <c r="AB17" i="4"/>
  <c r="AA19" i="4"/>
  <c r="Z19" i="4"/>
  <c r="Z17" i="4"/>
  <c r="Y19" i="4"/>
  <c r="Y17" i="4"/>
  <c r="X19" i="4"/>
  <c r="W19" i="4"/>
  <c r="V19" i="4"/>
  <c r="V17" i="4"/>
  <c r="U19" i="4"/>
  <c r="T19" i="4"/>
  <c r="T17" i="4"/>
  <c r="S19" i="4"/>
  <c r="S17" i="4"/>
  <c r="R19" i="4"/>
  <c r="Q19" i="4"/>
  <c r="O19" i="4"/>
  <c r="O17" i="4"/>
  <c r="N19" i="4"/>
  <c r="M19" i="4"/>
  <c r="M17" i="4"/>
  <c r="L19" i="4"/>
  <c r="L17" i="4"/>
  <c r="K19" i="4"/>
  <c r="J19" i="4"/>
  <c r="I19" i="4"/>
  <c r="I17" i="4"/>
  <c r="H19" i="4"/>
  <c r="G19" i="4"/>
  <c r="G17" i="4"/>
  <c r="F19" i="4"/>
  <c r="F17" i="4"/>
  <c r="E19" i="4"/>
  <c r="E17" i="4"/>
  <c r="AU8" i="4"/>
  <c r="AT8" i="4"/>
  <c r="AS8" i="4"/>
  <c r="AR8" i="4"/>
  <c r="AQ8" i="4"/>
  <c r="AO8" i="4"/>
  <c r="AN8" i="4"/>
  <c r="AM8" i="4"/>
  <c r="AL8" i="4"/>
  <c r="AK8" i="4"/>
  <c r="AJ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U8" i="4"/>
  <c r="T8" i="4"/>
  <c r="S8" i="4"/>
  <c r="R8" i="4"/>
  <c r="Q8" i="4"/>
  <c r="O8" i="4"/>
  <c r="N8" i="4"/>
  <c r="M8" i="4"/>
  <c r="L8" i="4"/>
  <c r="K8" i="4"/>
  <c r="J8" i="4"/>
  <c r="I8" i="4"/>
  <c r="H8" i="4"/>
  <c r="G8" i="4"/>
  <c r="F8" i="4"/>
  <c r="E8" i="4"/>
  <c r="D8" i="4"/>
  <c r="E8" i="3"/>
  <c r="E9" i="3"/>
  <c r="E10" i="3"/>
  <c r="E11" i="3"/>
  <c r="E12" i="3"/>
  <c r="E19" i="3"/>
  <c r="E17" i="3"/>
  <c r="F8" i="3"/>
  <c r="F9" i="3"/>
  <c r="F10" i="3"/>
  <c r="F11" i="3"/>
  <c r="F12" i="3"/>
  <c r="F19" i="3"/>
  <c r="F17" i="3"/>
  <c r="G8" i="3"/>
  <c r="G9" i="3"/>
  <c r="G10" i="3"/>
  <c r="G11" i="3"/>
  <c r="G12" i="3"/>
  <c r="G19" i="3"/>
  <c r="G17" i="3"/>
  <c r="H8" i="3"/>
  <c r="H9" i="3"/>
  <c r="H10" i="3"/>
  <c r="H11" i="3"/>
  <c r="H12" i="3"/>
  <c r="H19" i="3"/>
  <c r="H17" i="3"/>
  <c r="I8" i="3"/>
  <c r="I9" i="3"/>
  <c r="I10" i="3"/>
  <c r="I11" i="3"/>
  <c r="I12" i="3"/>
  <c r="I19" i="3"/>
  <c r="I17" i="3"/>
  <c r="J8" i="3"/>
  <c r="J9" i="3"/>
  <c r="J10" i="3"/>
  <c r="J11" i="3"/>
  <c r="J12" i="3"/>
  <c r="J19" i="3"/>
  <c r="J17" i="3"/>
  <c r="K8" i="3"/>
  <c r="K9" i="3"/>
  <c r="K10" i="3"/>
  <c r="K11" i="3"/>
  <c r="K12" i="3"/>
  <c r="K19" i="3"/>
  <c r="K17" i="3"/>
  <c r="L8" i="3"/>
  <c r="L9" i="3"/>
  <c r="L10" i="3"/>
  <c r="L11" i="3"/>
  <c r="L12" i="3"/>
  <c r="L19" i="3"/>
  <c r="L17" i="3"/>
  <c r="M8" i="3"/>
  <c r="M9" i="3"/>
  <c r="M10" i="3"/>
  <c r="M11" i="3"/>
  <c r="M12" i="3"/>
  <c r="M19" i="3"/>
  <c r="M17" i="3"/>
  <c r="N8" i="3"/>
  <c r="N9" i="3"/>
  <c r="N10" i="3"/>
  <c r="N11" i="3"/>
  <c r="N12" i="3"/>
  <c r="N19" i="3"/>
  <c r="N17" i="3"/>
  <c r="O8" i="3"/>
  <c r="O9" i="3"/>
  <c r="O10" i="3"/>
  <c r="O11" i="3"/>
  <c r="O12" i="3"/>
  <c r="O19" i="3"/>
  <c r="O17" i="3"/>
  <c r="Q8" i="3"/>
  <c r="Q9" i="3"/>
  <c r="Q10" i="3"/>
  <c r="Q11" i="3"/>
  <c r="Q12" i="3"/>
  <c r="Q19" i="3"/>
  <c r="Q17" i="3"/>
  <c r="R8" i="3"/>
  <c r="R9" i="3"/>
  <c r="R10" i="3"/>
  <c r="R11" i="3"/>
  <c r="R12" i="3"/>
  <c r="R19" i="3"/>
  <c r="R17" i="3"/>
  <c r="S8" i="3"/>
  <c r="S9" i="3"/>
  <c r="S10" i="3"/>
  <c r="S11" i="3"/>
  <c r="S12" i="3"/>
  <c r="S19" i="3"/>
  <c r="S17" i="3"/>
  <c r="T8" i="3"/>
  <c r="T9" i="3"/>
  <c r="T10" i="3"/>
  <c r="T11" i="3"/>
  <c r="T12" i="3"/>
  <c r="T19" i="3"/>
  <c r="T17" i="3"/>
  <c r="U8" i="3"/>
  <c r="U9" i="3"/>
  <c r="U10" i="3"/>
  <c r="U11" i="3"/>
  <c r="U12" i="3"/>
  <c r="U19" i="3"/>
  <c r="U17" i="3"/>
  <c r="V8" i="3"/>
  <c r="V9" i="3"/>
  <c r="V10" i="3"/>
  <c r="V11" i="3"/>
  <c r="V12" i="3"/>
  <c r="V19" i="3"/>
  <c r="V17" i="3"/>
  <c r="W8" i="3"/>
  <c r="W9" i="3"/>
  <c r="W10" i="3"/>
  <c r="W11" i="3"/>
  <c r="W12" i="3"/>
  <c r="W19" i="3"/>
  <c r="W17" i="3"/>
  <c r="X8" i="3"/>
  <c r="X9" i="3"/>
  <c r="X10" i="3"/>
  <c r="X11" i="3"/>
  <c r="X12" i="3"/>
  <c r="X19" i="3"/>
  <c r="X17" i="3"/>
  <c r="Y8" i="3"/>
  <c r="Y9" i="3"/>
  <c r="Y10" i="3"/>
  <c r="Y11" i="3"/>
  <c r="Y12" i="3"/>
  <c r="Y19" i="3"/>
  <c r="Y17" i="3"/>
  <c r="Z8" i="3"/>
  <c r="Z9" i="3"/>
  <c r="Z10" i="3"/>
  <c r="Z11" i="3"/>
  <c r="Z12" i="3"/>
  <c r="Z19" i="3"/>
  <c r="Z17" i="3"/>
  <c r="AA8" i="3"/>
  <c r="AA9" i="3"/>
  <c r="AA10" i="3"/>
  <c r="AA11" i="3"/>
  <c r="AA12" i="3"/>
  <c r="AA19" i="3"/>
  <c r="AA17" i="3"/>
  <c r="AB8" i="3"/>
  <c r="AB9" i="3"/>
  <c r="AB10" i="3"/>
  <c r="AB11" i="3"/>
  <c r="AB12" i="3"/>
  <c r="AB19" i="3"/>
  <c r="AB17" i="3"/>
  <c r="AD8" i="3"/>
  <c r="AD9" i="3"/>
  <c r="AD10" i="3"/>
  <c r="AD11" i="3"/>
  <c r="AD12" i="3"/>
  <c r="AD19" i="3"/>
  <c r="AD17" i="3"/>
  <c r="AE8" i="3"/>
  <c r="AE9" i="3"/>
  <c r="AE10" i="3"/>
  <c r="AE11" i="3"/>
  <c r="AE12" i="3"/>
  <c r="AE19" i="3"/>
  <c r="AE17" i="3"/>
  <c r="AF8" i="3"/>
  <c r="AF9" i="3"/>
  <c r="AF10" i="3"/>
  <c r="AF11" i="3"/>
  <c r="AF12" i="3"/>
  <c r="AF19" i="3"/>
  <c r="AF17" i="3"/>
  <c r="AG8" i="3"/>
  <c r="AG9" i="3"/>
  <c r="AG10" i="3"/>
  <c r="AG11" i="3"/>
  <c r="AG12" i="3"/>
  <c r="AG19" i="3"/>
  <c r="AG17" i="3"/>
  <c r="AH8" i="3"/>
  <c r="AH9" i="3"/>
  <c r="AH10" i="3"/>
  <c r="AH11" i="3"/>
  <c r="AH12" i="3"/>
  <c r="AH19" i="3"/>
  <c r="AH17" i="3"/>
  <c r="AI8" i="3"/>
  <c r="AI9" i="3"/>
  <c r="AI10" i="3"/>
  <c r="AI11" i="3"/>
  <c r="AI12" i="3"/>
  <c r="AI19" i="3"/>
  <c r="AI17" i="3"/>
  <c r="AJ8" i="3"/>
  <c r="AJ9" i="3"/>
  <c r="AJ10" i="3"/>
  <c r="AJ11" i="3"/>
  <c r="AJ12" i="3"/>
  <c r="AJ19" i="3"/>
  <c r="AJ17" i="3"/>
  <c r="AK8" i="3"/>
  <c r="AK9" i="3"/>
  <c r="AK10" i="3"/>
  <c r="AK11" i="3"/>
  <c r="AK12" i="3"/>
  <c r="AK19" i="3"/>
  <c r="AK17" i="3"/>
  <c r="AL8" i="3"/>
  <c r="AL9" i="3"/>
  <c r="AL10" i="3"/>
  <c r="AL11" i="3"/>
  <c r="AL12" i="3"/>
  <c r="AL19" i="3"/>
  <c r="AL17" i="3"/>
  <c r="AM8" i="3"/>
  <c r="AM9" i="3"/>
  <c r="AM10" i="3"/>
  <c r="AM11" i="3"/>
  <c r="AM12" i="3"/>
  <c r="AM19" i="3"/>
  <c r="AM17" i="3"/>
  <c r="AN8" i="3"/>
  <c r="AN9" i="3"/>
  <c r="AN10" i="3"/>
  <c r="AN11" i="3"/>
  <c r="AN12" i="3"/>
  <c r="AN19" i="3"/>
  <c r="AN17" i="3"/>
  <c r="AO8" i="3"/>
  <c r="AO9" i="3"/>
  <c r="AO10" i="3"/>
  <c r="AO11" i="3"/>
  <c r="AO12" i="3"/>
  <c r="AO19" i="3"/>
  <c r="AO17" i="3"/>
  <c r="AQ8" i="3"/>
  <c r="AQ9" i="3"/>
  <c r="AQ10" i="3"/>
  <c r="AQ11" i="3"/>
  <c r="AQ12" i="3"/>
  <c r="AQ19" i="3"/>
  <c r="AQ17" i="3"/>
  <c r="AR8" i="3"/>
  <c r="AR9" i="3"/>
  <c r="AR10" i="3"/>
  <c r="AR11" i="3"/>
  <c r="AR12" i="3"/>
  <c r="AR19" i="3"/>
  <c r="AR17" i="3"/>
  <c r="AS8" i="3"/>
  <c r="AS9" i="3"/>
  <c r="AS10" i="3"/>
  <c r="AS11" i="3"/>
  <c r="AS12" i="3"/>
  <c r="AS19" i="3"/>
  <c r="AS17" i="3"/>
  <c r="AT8" i="3"/>
  <c r="AT9" i="3"/>
  <c r="AT10" i="3"/>
  <c r="AT11" i="3"/>
  <c r="AT12" i="3"/>
  <c r="AT19" i="3"/>
  <c r="AT17" i="3"/>
  <c r="AU8" i="3"/>
  <c r="AU9" i="3"/>
  <c r="AU10" i="3"/>
  <c r="AU11" i="3"/>
  <c r="AU12" i="3"/>
  <c r="AU19" i="3"/>
  <c r="AU17" i="3"/>
  <c r="D19" i="3"/>
  <c r="D17" i="3"/>
  <c r="D12" i="3"/>
  <c r="D11" i="3"/>
  <c r="D10" i="3"/>
  <c r="D9" i="3"/>
  <c r="D8" i="3"/>
  <c r="E8" i="6"/>
  <c r="E9" i="6"/>
  <c r="E10" i="6"/>
  <c r="E11" i="6"/>
  <c r="E12" i="6"/>
  <c r="E13" i="6"/>
  <c r="E18" i="6"/>
  <c r="E19" i="6"/>
  <c r="E20" i="6"/>
  <c r="E21" i="6"/>
  <c r="F8" i="6"/>
  <c r="F9" i="6"/>
  <c r="F10" i="6"/>
  <c r="F11" i="6"/>
  <c r="F12" i="6"/>
  <c r="F13" i="6"/>
  <c r="F18" i="6"/>
  <c r="F19" i="6"/>
  <c r="F20" i="6"/>
  <c r="F21" i="6"/>
  <c r="G8" i="6"/>
  <c r="G9" i="6"/>
  <c r="G10" i="6"/>
  <c r="G11" i="6"/>
  <c r="G12" i="6"/>
  <c r="G13" i="6"/>
  <c r="G18" i="6"/>
  <c r="G19" i="6"/>
  <c r="G20" i="6"/>
  <c r="G21" i="6"/>
  <c r="H8" i="6"/>
  <c r="H9" i="6"/>
  <c r="H10" i="6"/>
  <c r="H11" i="6"/>
  <c r="H12" i="6"/>
  <c r="H13" i="6"/>
  <c r="H18" i="6"/>
  <c r="H19" i="6"/>
  <c r="H20" i="6"/>
  <c r="H21" i="6"/>
  <c r="I8" i="6"/>
  <c r="I9" i="6"/>
  <c r="I10" i="6"/>
  <c r="I11" i="6"/>
  <c r="I12" i="6"/>
  <c r="I13" i="6"/>
  <c r="I18" i="6"/>
  <c r="I19" i="6"/>
  <c r="I20" i="6"/>
  <c r="I21" i="6"/>
  <c r="J8" i="6"/>
  <c r="J9" i="6"/>
  <c r="J10" i="6"/>
  <c r="J11" i="6"/>
  <c r="J12" i="6"/>
  <c r="J13" i="6"/>
  <c r="J18" i="6"/>
  <c r="J19" i="6"/>
  <c r="J20" i="6"/>
  <c r="J21" i="6"/>
  <c r="K8" i="6"/>
  <c r="K9" i="6"/>
  <c r="K10" i="6"/>
  <c r="K11" i="6"/>
  <c r="K12" i="6"/>
  <c r="K13" i="6"/>
  <c r="K18" i="6"/>
  <c r="K19" i="6"/>
  <c r="K20" i="6"/>
  <c r="K21" i="6"/>
  <c r="L8" i="6"/>
  <c r="L9" i="6"/>
  <c r="L10" i="6"/>
  <c r="L11" i="6"/>
  <c r="L12" i="6"/>
  <c r="L13" i="6"/>
  <c r="L18" i="6"/>
  <c r="L19" i="6"/>
  <c r="L20" i="6"/>
  <c r="L21" i="6"/>
  <c r="M8" i="6"/>
  <c r="M9" i="6"/>
  <c r="M10" i="6"/>
  <c r="M11" i="6"/>
  <c r="M12" i="6"/>
  <c r="M13" i="6"/>
  <c r="M18" i="6"/>
  <c r="M19" i="6"/>
  <c r="M20" i="6"/>
  <c r="M21" i="6"/>
  <c r="N8" i="6"/>
  <c r="N9" i="6"/>
  <c r="N10" i="6"/>
  <c r="N11" i="6"/>
  <c r="N12" i="6"/>
  <c r="N13" i="6"/>
  <c r="N18" i="6"/>
  <c r="N19" i="6"/>
  <c r="N20" i="6"/>
  <c r="N21" i="6"/>
  <c r="O8" i="6"/>
  <c r="O9" i="6"/>
  <c r="O10" i="6"/>
  <c r="O11" i="6"/>
  <c r="O12" i="6"/>
  <c r="O13" i="6"/>
  <c r="O18" i="6"/>
  <c r="O19" i="6"/>
  <c r="O20" i="6"/>
  <c r="O21" i="6"/>
  <c r="Q8" i="6"/>
  <c r="Q9" i="6"/>
  <c r="Q10" i="6"/>
  <c r="Q11" i="6"/>
  <c r="Q12" i="6"/>
  <c r="Q13" i="6"/>
  <c r="Q18" i="6"/>
  <c r="Q19" i="6"/>
  <c r="Q20" i="6"/>
  <c r="Q21" i="6"/>
  <c r="R8" i="6"/>
  <c r="R9" i="6"/>
  <c r="R10" i="6"/>
  <c r="R11" i="6"/>
  <c r="R12" i="6"/>
  <c r="R13" i="6"/>
  <c r="R18" i="6"/>
  <c r="R19" i="6"/>
  <c r="R20" i="6"/>
  <c r="R21" i="6"/>
  <c r="S8" i="6"/>
  <c r="S9" i="6"/>
  <c r="S10" i="6"/>
  <c r="S11" i="6"/>
  <c r="S12" i="6"/>
  <c r="S13" i="6"/>
  <c r="S18" i="6"/>
  <c r="S19" i="6"/>
  <c r="S20" i="6"/>
  <c r="S21" i="6"/>
  <c r="T8" i="6"/>
  <c r="T9" i="6"/>
  <c r="T10" i="6"/>
  <c r="T11" i="6"/>
  <c r="T12" i="6"/>
  <c r="T13" i="6"/>
  <c r="T18" i="6"/>
  <c r="T19" i="6"/>
  <c r="T20" i="6"/>
  <c r="T21" i="6"/>
  <c r="U8" i="6"/>
  <c r="U9" i="6"/>
  <c r="U10" i="6"/>
  <c r="U11" i="6"/>
  <c r="U12" i="6"/>
  <c r="U13" i="6"/>
  <c r="U18" i="6"/>
  <c r="U19" i="6"/>
  <c r="U20" i="6"/>
  <c r="U21" i="6"/>
  <c r="V8" i="6"/>
  <c r="V9" i="6"/>
  <c r="V10" i="6"/>
  <c r="V11" i="6"/>
  <c r="V12" i="6"/>
  <c r="V13" i="6"/>
  <c r="V18" i="6"/>
  <c r="V19" i="6"/>
  <c r="V20" i="6"/>
  <c r="V21" i="6"/>
  <c r="W8" i="6"/>
  <c r="W9" i="6"/>
  <c r="W10" i="6"/>
  <c r="W11" i="6"/>
  <c r="W12" i="6"/>
  <c r="W13" i="6"/>
  <c r="W18" i="6"/>
  <c r="W19" i="6"/>
  <c r="W20" i="6"/>
  <c r="W21" i="6"/>
  <c r="X8" i="6"/>
  <c r="X9" i="6"/>
  <c r="X10" i="6"/>
  <c r="X11" i="6"/>
  <c r="X12" i="6"/>
  <c r="X13" i="6"/>
  <c r="X18" i="6"/>
  <c r="X19" i="6"/>
  <c r="X20" i="6"/>
  <c r="X21" i="6"/>
  <c r="Y8" i="6"/>
  <c r="Y9" i="6"/>
  <c r="Y10" i="6"/>
  <c r="Y11" i="6"/>
  <c r="Y12" i="6"/>
  <c r="Y13" i="6"/>
  <c r="Y18" i="6"/>
  <c r="Y19" i="6"/>
  <c r="Y20" i="6"/>
  <c r="Y21" i="6"/>
  <c r="Z8" i="6"/>
  <c r="Z9" i="6"/>
  <c r="Z10" i="6"/>
  <c r="Z11" i="6"/>
  <c r="Z12" i="6"/>
  <c r="Z13" i="6"/>
  <c r="Z18" i="6"/>
  <c r="Z19" i="6"/>
  <c r="Z20" i="6"/>
  <c r="Z21" i="6"/>
  <c r="AA8" i="6"/>
  <c r="AA9" i="6"/>
  <c r="AA10" i="6"/>
  <c r="AA11" i="6"/>
  <c r="AA12" i="6"/>
  <c r="AA13" i="6"/>
  <c r="AA18" i="6"/>
  <c r="AA19" i="6"/>
  <c r="AA20" i="6"/>
  <c r="AA21" i="6"/>
  <c r="AB8" i="6"/>
  <c r="AB9" i="6"/>
  <c r="AB10" i="6"/>
  <c r="AB11" i="6"/>
  <c r="AB12" i="6"/>
  <c r="AB13" i="6"/>
  <c r="AB18" i="6"/>
  <c r="AB19" i="6"/>
  <c r="AB20" i="6"/>
  <c r="AB21" i="6"/>
  <c r="AD8" i="6"/>
  <c r="AD9" i="6"/>
  <c r="AD10" i="6"/>
  <c r="AD11" i="6"/>
  <c r="AD12" i="6"/>
  <c r="AD13" i="6"/>
  <c r="AD18" i="6"/>
  <c r="AD19" i="6"/>
  <c r="AD20" i="6"/>
  <c r="AD21" i="6"/>
  <c r="AE8" i="6"/>
  <c r="AE9" i="6"/>
  <c r="AE10" i="6"/>
  <c r="AE11" i="6"/>
  <c r="AE12" i="6"/>
  <c r="AE13" i="6"/>
  <c r="AE18" i="6"/>
  <c r="AE19" i="6"/>
  <c r="AE20" i="6"/>
  <c r="AE21" i="6"/>
  <c r="AF8" i="6"/>
  <c r="AF9" i="6"/>
  <c r="AF10" i="6"/>
  <c r="AF11" i="6"/>
  <c r="AF12" i="6"/>
  <c r="AF13" i="6"/>
  <c r="AF18" i="6"/>
  <c r="AF19" i="6"/>
  <c r="AF20" i="6"/>
  <c r="AF21" i="6"/>
  <c r="AG8" i="6"/>
  <c r="AG9" i="6"/>
  <c r="AG10" i="6"/>
  <c r="AG11" i="6"/>
  <c r="AG12" i="6"/>
  <c r="AG13" i="6"/>
  <c r="AG18" i="6"/>
  <c r="AG19" i="6"/>
  <c r="AG20" i="6"/>
  <c r="AG21" i="6"/>
  <c r="AH8" i="6"/>
  <c r="AH9" i="6"/>
  <c r="AH10" i="6"/>
  <c r="AH11" i="6"/>
  <c r="AH12" i="6"/>
  <c r="AH13" i="6"/>
  <c r="AH18" i="6"/>
  <c r="AH19" i="6"/>
  <c r="AH20" i="6"/>
  <c r="AH21" i="6"/>
  <c r="AI8" i="6"/>
  <c r="AI9" i="6"/>
  <c r="AI10" i="6"/>
  <c r="AI11" i="6"/>
  <c r="AI12" i="6"/>
  <c r="AI13" i="6"/>
  <c r="AI18" i="6"/>
  <c r="AI19" i="6"/>
  <c r="AI20" i="6"/>
  <c r="AI21" i="6"/>
  <c r="AJ8" i="6"/>
  <c r="AJ9" i="6"/>
  <c r="AJ10" i="6"/>
  <c r="AJ11" i="6"/>
  <c r="AJ12" i="6"/>
  <c r="AJ13" i="6"/>
  <c r="AJ18" i="6"/>
  <c r="AJ19" i="6"/>
  <c r="AJ20" i="6"/>
  <c r="AJ21" i="6"/>
  <c r="AK8" i="6"/>
  <c r="AK9" i="6"/>
  <c r="AK10" i="6"/>
  <c r="AK11" i="6"/>
  <c r="AK12" i="6"/>
  <c r="AK13" i="6"/>
  <c r="AK18" i="6"/>
  <c r="AK19" i="6"/>
  <c r="AK20" i="6"/>
  <c r="AK21" i="6"/>
  <c r="AL8" i="6"/>
  <c r="AL9" i="6"/>
  <c r="AL10" i="6"/>
  <c r="AL11" i="6"/>
  <c r="AL12" i="6"/>
  <c r="AL13" i="6"/>
  <c r="AL18" i="6"/>
  <c r="AL19" i="6"/>
  <c r="AL20" i="6"/>
  <c r="AL21" i="6"/>
  <c r="AM8" i="6"/>
  <c r="AM9" i="6"/>
  <c r="AM10" i="6"/>
  <c r="AM11" i="6"/>
  <c r="AM12" i="6"/>
  <c r="AM13" i="6"/>
  <c r="AM18" i="6"/>
  <c r="AM19" i="6"/>
  <c r="AM20" i="6"/>
  <c r="AM21" i="6"/>
  <c r="AN8" i="6"/>
  <c r="AN9" i="6"/>
  <c r="AN10" i="6"/>
  <c r="AN11" i="6"/>
  <c r="AN12" i="6"/>
  <c r="AN13" i="6"/>
  <c r="AN18" i="6"/>
  <c r="AN19" i="6"/>
  <c r="AN20" i="6"/>
  <c r="AN21" i="6"/>
  <c r="AO8" i="6"/>
  <c r="AO9" i="6"/>
  <c r="AO10" i="6"/>
  <c r="AO11" i="6"/>
  <c r="AO12" i="6"/>
  <c r="AO13" i="6"/>
  <c r="AO18" i="6"/>
  <c r="AO19" i="6"/>
  <c r="AO20" i="6"/>
  <c r="AO21" i="6"/>
  <c r="AQ8" i="6"/>
  <c r="AQ9" i="6"/>
  <c r="AQ10" i="6"/>
  <c r="AQ11" i="6"/>
  <c r="AQ12" i="6"/>
  <c r="AQ13" i="6"/>
  <c r="AQ18" i="6"/>
  <c r="AQ19" i="6"/>
  <c r="AQ20" i="6"/>
  <c r="AQ21" i="6"/>
  <c r="AR8" i="6"/>
  <c r="AR9" i="6"/>
  <c r="AR10" i="6"/>
  <c r="AR11" i="6"/>
  <c r="AR12" i="6"/>
  <c r="AR13" i="6"/>
  <c r="AR18" i="6"/>
  <c r="AR19" i="6"/>
  <c r="AR20" i="6"/>
  <c r="AR21" i="6"/>
  <c r="AS8" i="6"/>
  <c r="AS9" i="6"/>
  <c r="AS10" i="6"/>
  <c r="AS11" i="6"/>
  <c r="AS12" i="6"/>
  <c r="AS13" i="6"/>
  <c r="AS18" i="6"/>
  <c r="AS19" i="6"/>
  <c r="AS20" i="6"/>
  <c r="AS21" i="6"/>
  <c r="AT8" i="6"/>
  <c r="AT9" i="6"/>
  <c r="AT10" i="6"/>
  <c r="AT11" i="6"/>
  <c r="AT12" i="6"/>
  <c r="AT13" i="6"/>
  <c r="AT18" i="6"/>
  <c r="AT19" i="6"/>
  <c r="AT20" i="6"/>
  <c r="AT21" i="6"/>
  <c r="AU8" i="6"/>
  <c r="AU9" i="6"/>
  <c r="AU10" i="6"/>
  <c r="AU11" i="6"/>
  <c r="AU12" i="6"/>
  <c r="AU13" i="6"/>
  <c r="AU18" i="6"/>
  <c r="AU19" i="6"/>
  <c r="AU20" i="6"/>
  <c r="AU21" i="6"/>
  <c r="AV8" i="6"/>
  <c r="AV9" i="6"/>
  <c r="AV10" i="6"/>
  <c r="AV11" i="6"/>
  <c r="AV12" i="6"/>
  <c r="AV13" i="6"/>
  <c r="AV18" i="6"/>
  <c r="AV19" i="6"/>
  <c r="AV20" i="6"/>
  <c r="AV21" i="6"/>
  <c r="AW8" i="6"/>
  <c r="AW9" i="6"/>
  <c r="AW10" i="6"/>
  <c r="AW11" i="6"/>
  <c r="AW12" i="6"/>
  <c r="AW13" i="6"/>
  <c r="AW18" i="6"/>
  <c r="AW19" i="6"/>
  <c r="AW20" i="6"/>
  <c r="AW21" i="6"/>
  <c r="AX8" i="6"/>
  <c r="AX9" i="6"/>
  <c r="AX10" i="6"/>
  <c r="AX11" i="6"/>
  <c r="AX12" i="6"/>
  <c r="AX13" i="6"/>
  <c r="AX18" i="6"/>
  <c r="AX19" i="6"/>
  <c r="AX20" i="6"/>
  <c r="AX21" i="6"/>
  <c r="AY8" i="6"/>
  <c r="AY9" i="6"/>
  <c r="AY10" i="6"/>
  <c r="AY11" i="6"/>
  <c r="AY12" i="6"/>
  <c r="AY13" i="6"/>
  <c r="AY18" i="6"/>
  <c r="AY19" i="6"/>
  <c r="AY20" i="6"/>
  <c r="AY21" i="6"/>
  <c r="AZ8" i="6"/>
  <c r="AZ9" i="6"/>
  <c r="AZ10" i="6"/>
  <c r="AZ11" i="6"/>
  <c r="AZ12" i="6"/>
  <c r="AZ13" i="6"/>
  <c r="AZ18" i="6"/>
  <c r="AZ19" i="6"/>
  <c r="AZ20" i="6"/>
  <c r="AZ21" i="6"/>
  <c r="BA8" i="6"/>
  <c r="BA9" i="6"/>
  <c r="BA10" i="6"/>
  <c r="BA11" i="6"/>
  <c r="BA12" i="6"/>
  <c r="BA13" i="6"/>
  <c r="BA18" i="6"/>
  <c r="BA19" i="6"/>
  <c r="BA20" i="6"/>
  <c r="BA21" i="6"/>
  <c r="BB8" i="6"/>
  <c r="BB9" i="6"/>
  <c r="BB10" i="6"/>
  <c r="BB11" i="6"/>
  <c r="BB12" i="6"/>
  <c r="BB13" i="6"/>
  <c r="BB18" i="6"/>
  <c r="BB19" i="6"/>
  <c r="BB20" i="6"/>
  <c r="BB21" i="6"/>
  <c r="D21" i="6"/>
  <c r="D20" i="6"/>
  <c r="D19" i="6"/>
  <c r="D18" i="6"/>
  <c r="D11" i="6"/>
  <c r="D12" i="6"/>
  <c r="D13" i="6"/>
  <c r="D10" i="6"/>
  <c r="D9" i="6"/>
  <c r="D8" i="6"/>
  <c r="E8" i="2"/>
  <c r="E9" i="2"/>
  <c r="E10" i="2"/>
  <c r="E11" i="2"/>
  <c r="E12" i="2"/>
  <c r="E13" i="2"/>
  <c r="E18" i="2"/>
  <c r="E19" i="2"/>
  <c r="E20" i="2"/>
  <c r="E21" i="2"/>
  <c r="F8" i="2"/>
  <c r="F9" i="2"/>
  <c r="F10" i="2"/>
  <c r="F11" i="2"/>
  <c r="F12" i="2"/>
  <c r="F13" i="2"/>
  <c r="F18" i="2"/>
  <c r="F19" i="2"/>
  <c r="F20" i="2"/>
  <c r="F21" i="2"/>
  <c r="G8" i="2"/>
  <c r="G9" i="2"/>
  <c r="G10" i="2"/>
  <c r="G11" i="2"/>
  <c r="G12" i="2"/>
  <c r="G13" i="2"/>
  <c r="G18" i="2"/>
  <c r="G19" i="2"/>
  <c r="G20" i="2"/>
  <c r="G21" i="2"/>
  <c r="H8" i="2"/>
  <c r="H9" i="2"/>
  <c r="H10" i="2"/>
  <c r="H11" i="2"/>
  <c r="H12" i="2"/>
  <c r="H13" i="2"/>
  <c r="H18" i="2"/>
  <c r="H19" i="2"/>
  <c r="H20" i="2"/>
  <c r="H21" i="2"/>
  <c r="I8" i="2"/>
  <c r="I9" i="2"/>
  <c r="I10" i="2"/>
  <c r="I11" i="2"/>
  <c r="I12" i="2"/>
  <c r="I13" i="2"/>
  <c r="I18" i="2"/>
  <c r="I19" i="2"/>
  <c r="I20" i="2"/>
  <c r="I21" i="2"/>
  <c r="J8" i="2"/>
  <c r="J9" i="2"/>
  <c r="J10" i="2"/>
  <c r="J11" i="2"/>
  <c r="J12" i="2"/>
  <c r="J13" i="2"/>
  <c r="J18" i="2"/>
  <c r="J19" i="2"/>
  <c r="J20" i="2"/>
  <c r="J21" i="2"/>
  <c r="K8" i="2"/>
  <c r="K9" i="2"/>
  <c r="K10" i="2"/>
  <c r="K11" i="2"/>
  <c r="K12" i="2"/>
  <c r="K13" i="2"/>
  <c r="K18" i="2"/>
  <c r="K19" i="2"/>
  <c r="K20" i="2"/>
  <c r="K21" i="2"/>
  <c r="L8" i="2"/>
  <c r="L9" i="2"/>
  <c r="L10" i="2"/>
  <c r="L11" i="2"/>
  <c r="L12" i="2"/>
  <c r="L13" i="2"/>
  <c r="L18" i="2"/>
  <c r="L19" i="2"/>
  <c r="L20" i="2"/>
  <c r="L21" i="2"/>
  <c r="M8" i="2"/>
  <c r="M9" i="2"/>
  <c r="M10" i="2"/>
  <c r="M11" i="2"/>
  <c r="M12" i="2"/>
  <c r="M13" i="2"/>
  <c r="M18" i="2"/>
  <c r="M19" i="2"/>
  <c r="M20" i="2"/>
  <c r="M21" i="2"/>
  <c r="N8" i="2"/>
  <c r="N9" i="2"/>
  <c r="N10" i="2"/>
  <c r="N11" i="2"/>
  <c r="N12" i="2"/>
  <c r="N13" i="2"/>
  <c r="N18" i="2"/>
  <c r="N19" i="2"/>
  <c r="N20" i="2"/>
  <c r="N21" i="2"/>
  <c r="O8" i="2"/>
  <c r="O9" i="2"/>
  <c r="O10" i="2"/>
  <c r="O11" i="2"/>
  <c r="O12" i="2"/>
  <c r="O13" i="2"/>
  <c r="O18" i="2"/>
  <c r="O19" i="2"/>
  <c r="O20" i="2"/>
  <c r="O21" i="2"/>
  <c r="Q8" i="2"/>
  <c r="Q9" i="2"/>
  <c r="Q10" i="2"/>
  <c r="Q11" i="2"/>
  <c r="Q12" i="2"/>
  <c r="Q13" i="2"/>
  <c r="Q18" i="2"/>
  <c r="Q19" i="2"/>
  <c r="Q20" i="2"/>
  <c r="Q21" i="2"/>
  <c r="R8" i="2"/>
  <c r="R9" i="2"/>
  <c r="R10" i="2"/>
  <c r="R11" i="2"/>
  <c r="R12" i="2"/>
  <c r="R13" i="2"/>
  <c r="R18" i="2"/>
  <c r="R19" i="2"/>
  <c r="R20" i="2"/>
  <c r="R21" i="2"/>
  <c r="S8" i="2"/>
  <c r="S9" i="2"/>
  <c r="S10" i="2"/>
  <c r="S11" i="2"/>
  <c r="S12" i="2"/>
  <c r="S13" i="2"/>
  <c r="S18" i="2"/>
  <c r="S19" i="2"/>
  <c r="S20" i="2"/>
  <c r="S21" i="2"/>
  <c r="T8" i="2"/>
  <c r="T9" i="2"/>
  <c r="T10" i="2"/>
  <c r="T11" i="2"/>
  <c r="T12" i="2"/>
  <c r="T13" i="2"/>
  <c r="T18" i="2"/>
  <c r="T19" i="2"/>
  <c r="T20" i="2"/>
  <c r="T21" i="2"/>
  <c r="U8" i="2"/>
  <c r="U9" i="2"/>
  <c r="U10" i="2"/>
  <c r="U11" i="2"/>
  <c r="U12" i="2"/>
  <c r="U13" i="2"/>
  <c r="U18" i="2"/>
  <c r="U19" i="2"/>
  <c r="U20" i="2"/>
  <c r="U21" i="2"/>
  <c r="V8" i="2"/>
  <c r="V9" i="2"/>
  <c r="V10" i="2"/>
  <c r="V11" i="2"/>
  <c r="V12" i="2"/>
  <c r="V13" i="2"/>
  <c r="V18" i="2"/>
  <c r="V19" i="2"/>
  <c r="V20" i="2"/>
  <c r="V21" i="2"/>
  <c r="W8" i="2"/>
  <c r="W9" i="2"/>
  <c r="W10" i="2"/>
  <c r="W11" i="2"/>
  <c r="W12" i="2"/>
  <c r="W13" i="2"/>
  <c r="W18" i="2"/>
  <c r="W19" i="2"/>
  <c r="W20" i="2"/>
  <c r="W21" i="2"/>
  <c r="X8" i="2"/>
  <c r="X9" i="2"/>
  <c r="X10" i="2"/>
  <c r="X11" i="2"/>
  <c r="X12" i="2"/>
  <c r="X13" i="2"/>
  <c r="X18" i="2"/>
  <c r="X19" i="2"/>
  <c r="X20" i="2"/>
  <c r="X21" i="2"/>
  <c r="Y8" i="2"/>
  <c r="Y9" i="2"/>
  <c r="Y10" i="2"/>
  <c r="Y11" i="2"/>
  <c r="Y12" i="2"/>
  <c r="Y13" i="2"/>
  <c r="Y18" i="2"/>
  <c r="Y19" i="2"/>
  <c r="Y20" i="2"/>
  <c r="Y21" i="2"/>
  <c r="Z8" i="2"/>
  <c r="Z9" i="2"/>
  <c r="Z10" i="2"/>
  <c r="Z11" i="2"/>
  <c r="Z12" i="2"/>
  <c r="Z13" i="2"/>
  <c r="Z18" i="2"/>
  <c r="Z19" i="2"/>
  <c r="Z20" i="2"/>
  <c r="Z21" i="2"/>
  <c r="AA8" i="2"/>
  <c r="AA9" i="2"/>
  <c r="AA10" i="2"/>
  <c r="AA11" i="2"/>
  <c r="AA12" i="2"/>
  <c r="AA13" i="2"/>
  <c r="AA18" i="2"/>
  <c r="AA19" i="2"/>
  <c r="AA20" i="2"/>
  <c r="AA21" i="2"/>
  <c r="AB8" i="2"/>
  <c r="AB9" i="2"/>
  <c r="AB10" i="2"/>
  <c r="AB11" i="2"/>
  <c r="AB12" i="2"/>
  <c r="AB13" i="2"/>
  <c r="AB18" i="2"/>
  <c r="AB19" i="2"/>
  <c r="AB20" i="2"/>
  <c r="AB21" i="2"/>
  <c r="AD8" i="2"/>
  <c r="AD9" i="2"/>
  <c r="AD10" i="2"/>
  <c r="AD11" i="2"/>
  <c r="AD12" i="2"/>
  <c r="AD13" i="2"/>
  <c r="AD18" i="2"/>
  <c r="AD19" i="2"/>
  <c r="AD20" i="2"/>
  <c r="AD21" i="2"/>
  <c r="AE8" i="2"/>
  <c r="AE9" i="2"/>
  <c r="AE10" i="2"/>
  <c r="AE11" i="2"/>
  <c r="AE12" i="2"/>
  <c r="AE13" i="2"/>
  <c r="AE18" i="2"/>
  <c r="AE19" i="2"/>
  <c r="AE20" i="2"/>
  <c r="AE21" i="2"/>
  <c r="AF8" i="2"/>
  <c r="AF9" i="2"/>
  <c r="AF10" i="2"/>
  <c r="AF11" i="2"/>
  <c r="AF12" i="2"/>
  <c r="AF13" i="2"/>
  <c r="AF18" i="2"/>
  <c r="AF19" i="2"/>
  <c r="AF20" i="2"/>
  <c r="AF21" i="2"/>
  <c r="AG8" i="2"/>
  <c r="AG9" i="2"/>
  <c r="AG10" i="2"/>
  <c r="AG11" i="2"/>
  <c r="AG12" i="2"/>
  <c r="AG13" i="2"/>
  <c r="AG18" i="2"/>
  <c r="AG19" i="2"/>
  <c r="AG20" i="2"/>
  <c r="AG21" i="2"/>
  <c r="AH8" i="2"/>
  <c r="AH9" i="2"/>
  <c r="AH10" i="2"/>
  <c r="AH11" i="2"/>
  <c r="AH12" i="2"/>
  <c r="AH13" i="2"/>
  <c r="AH18" i="2"/>
  <c r="AH19" i="2"/>
  <c r="AH20" i="2"/>
  <c r="AH21" i="2"/>
  <c r="AI8" i="2"/>
  <c r="AI9" i="2"/>
  <c r="AI10" i="2"/>
  <c r="AI11" i="2"/>
  <c r="AI12" i="2"/>
  <c r="AI13" i="2"/>
  <c r="AI18" i="2"/>
  <c r="AI19" i="2"/>
  <c r="AI20" i="2"/>
  <c r="AI21" i="2"/>
  <c r="AJ8" i="2"/>
  <c r="AJ9" i="2"/>
  <c r="AJ10" i="2"/>
  <c r="AJ11" i="2"/>
  <c r="AJ12" i="2"/>
  <c r="AJ13" i="2"/>
  <c r="AJ18" i="2"/>
  <c r="AJ19" i="2"/>
  <c r="AJ20" i="2"/>
  <c r="AJ21" i="2"/>
  <c r="AK8" i="2"/>
  <c r="AK9" i="2"/>
  <c r="AK10" i="2"/>
  <c r="AK11" i="2"/>
  <c r="AK12" i="2"/>
  <c r="AK13" i="2"/>
  <c r="AK18" i="2"/>
  <c r="AK19" i="2"/>
  <c r="AK20" i="2"/>
  <c r="AK21" i="2"/>
  <c r="AL8" i="2"/>
  <c r="AL9" i="2"/>
  <c r="AL10" i="2"/>
  <c r="AL11" i="2"/>
  <c r="AL12" i="2"/>
  <c r="AL13" i="2"/>
  <c r="AL18" i="2"/>
  <c r="AL19" i="2"/>
  <c r="AL20" i="2"/>
  <c r="AL21" i="2"/>
  <c r="AM8" i="2"/>
  <c r="AM9" i="2"/>
  <c r="AM10" i="2"/>
  <c r="AM11" i="2"/>
  <c r="AM12" i="2"/>
  <c r="AM13" i="2"/>
  <c r="AM18" i="2"/>
  <c r="AM19" i="2"/>
  <c r="AM20" i="2"/>
  <c r="AM21" i="2"/>
  <c r="AN8" i="2"/>
  <c r="AN9" i="2"/>
  <c r="AN10" i="2"/>
  <c r="AN11" i="2"/>
  <c r="AN12" i="2"/>
  <c r="AN13" i="2"/>
  <c r="AN18" i="2"/>
  <c r="AN19" i="2"/>
  <c r="AN20" i="2"/>
  <c r="AN21" i="2"/>
  <c r="AO8" i="2"/>
  <c r="AO9" i="2"/>
  <c r="AO10" i="2"/>
  <c r="AO11" i="2"/>
  <c r="AO12" i="2"/>
  <c r="AO13" i="2"/>
  <c r="AO18" i="2"/>
  <c r="AO19" i="2"/>
  <c r="AO20" i="2"/>
  <c r="AO21" i="2"/>
  <c r="AQ8" i="2"/>
  <c r="AQ9" i="2"/>
  <c r="AQ10" i="2"/>
  <c r="AQ11" i="2"/>
  <c r="AQ12" i="2"/>
  <c r="AQ13" i="2"/>
  <c r="AQ18" i="2"/>
  <c r="AQ19" i="2"/>
  <c r="AQ20" i="2"/>
  <c r="AQ21" i="2"/>
  <c r="AR8" i="2"/>
  <c r="AR9" i="2"/>
  <c r="AR10" i="2"/>
  <c r="AR11" i="2"/>
  <c r="AR12" i="2"/>
  <c r="AR13" i="2"/>
  <c r="AR18" i="2"/>
  <c r="AR19" i="2"/>
  <c r="AR20" i="2"/>
  <c r="AR21" i="2"/>
  <c r="AS8" i="2"/>
  <c r="AS9" i="2"/>
  <c r="AS10" i="2"/>
  <c r="AS11" i="2"/>
  <c r="AS12" i="2"/>
  <c r="AS13" i="2"/>
  <c r="AS18" i="2"/>
  <c r="AS19" i="2"/>
  <c r="AS20" i="2"/>
  <c r="AS21" i="2"/>
  <c r="AT8" i="2"/>
  <c r="AT9" i="2"/>
  <c r="AT10" i="2"/>
  <c r="AT11" i="2"/>
  <c r="AT12" i="2"/>
  <c r="AT13" i="2"/>
  <c r="AT18" i="2"/>
  <c r="AT19" i="2"/>
  <c r="AT20" i="2"/>
  <c r="AT21" i="2"/>
  <c r="AU8" i="2"/>
  <c r="AU9" i="2"/>
  <c r="AU10" i="2"/>
  <c r="AU11" i="2"/>
  <c r="AU12" i="2"/>
  <c r="AU13" i="2"/>
  <c r="AU18" i="2"/>
  <c r="AU19" i="2"/>
  <c r="AU20" i="2"/>
  <c r="AU21" i="2"/>
  <c r="D21" i="2"/>
  <c r="D20" i="2"/>
  <c r="D19" i="2"/>
  <c r="D18" i="2"/>
  <c r="D9" i="2"/>
  <c r="D10" i="2"/>
  <c r="D11" i="2"/>
  <c r="D12" i="2"/>
  <c r="D13" i="2"/>
  <c r="D8" i="2"/>
  <c r="AU12" i="1"/>
  <c r="AT12" i="1"/>
  <c r="AS12" i="1"/>
  <c r="AR12" i="1"/>
  <c r="AQ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AU11" i="1"/>
  <c r="AT11" i="1"/>
  <c r="AS11" i="1"/>
  <c r="AR11" i="1"/>
  <c r="AQ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M11" i="1"/>
  <c r="L11" i="1"/>
  <c r="K11" i="1"/>
  <c r="J11" i="1"/>
  <c r="I11" i="1"/>
  <c r="H11" i="1"/>
  <c r="G11" i="1"/>
  <c r="F11" i="1"/>
  <c r="E11" i="1"/>
  <c r="AU10" i="1"/>
  <c r="AT10" i="1"/>
  <c r="AS10" i="1"/>
  <c r="AR10" i="1"/>
  <c r="AQ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AU9" i="1"/>
  <c r="AT9" i="1"/>
  <c r="AS9" i="1"/>
  <c r="AR9" i="1"/>
  <c r="AQ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AU8" i="1"/>
  <c r="AT8" i="1"/>
  <c r="AS8" i="1"/>
  <c r="AR8" i="1"/>
  <c r="AQ8" i="1"/>
  <c r="AO8" i="1"/>
  <c r="AN8" i="1"/>
  <c r="AM8" i="1"/>
  <c r="AL8" i="1"/>
  <c r="AK8" i="1"/>
  <c r="AJ8" i="1"/>
  <c r="AI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9" i="1"/>
  <c r="D11" i="1"/>
  <c r="D12" i="1"/>
  <c r="E18" i="5"/>
  <c r="E16" i="5"/>
  <c r="E19" i="5"/>
  <c r="E20" i="5"/>
  <c r="E21" i="5"/>
  <c r="F18" i="5"/>
  <c r="F16" i="5"/>
  <c r="F19" i="5"/>
  <c r="F20" i="5"/>
  <c r="F21" i="5"/>
  <c r="G18" i="5"/>
  <c r="G16" i="5"/>
  <c r="G19" i="5"/>
  <c r="G20" i="5"/>
  <c r="G21" i="5"/>
  <c r="H18" i="5"/>
  <c r="H16" i="5"/>
  <c r="H19" i="5"/>
  <c r="H20" i="5"/>
  <c r="H21" i="5"/>
  <c r="I18" i="5"/>
  <c r="I16" i="5"/>
  <c r="I19" i="5"/>
  <c r="I20" i="5"/>
  <c r="I21" i="5"/>
  <c r="J18" i="5"/>
  <c r="J16" i="5"/>
  <c r="J19" i="5"/>
  <c r="J20" i="5"/>
  <c r="J21" i="5"/>
  <c r="K18" i="5"/>
  <c r="K16" i="5"/>
  <c r="K19" i="5"/>
  <c r="K20" i="5"/>
  <c r="K21" i="5"/>
  <c r="L18" i="5"/>
  <c r="L16" i="5"/>
  <c r="L19" i="5"/>
  <c r="L20" i="5"/>
  <c r="L21" i="5"/>
  <c r="M18" i="5"/>
  <c r="M16" i="5"/>
  <c r="M19" i="5"/>
  <c r="M20" i="5"/>
  <c r="M21" i="5"/>
  <c r="N18" i="5"/>
  <c r="N16" i="5"/>
  <c r="N19" i="5"/>
  <c r="N20" i="5"/>
  <c r="N21" i="5"/>
  <c r="O18" i="5"/>
  <c r="O16" i="5"/>
  <c r="O19" i="5"/>
  <c r="O20" i="5"/>
  <c r="O21" i="5"/>
  <c r="Q18" i="5"/>
  <c r="Q16" i="5"/>
  <c r="Q19" i="5"/>
  <c r="Q20" i="5"/>
  <c r="Q21" i="5"/>
  <c r="R18" i="5"/>
  <c r="R16" i="5"/>
  <c r="R19" i="5"/>
  <c r="R20" i="5"/>
  <c r="R21" i="5"/>
  <c r="S18" i="5"/>
  <c r="S16" i="5"/>
  <c r="S19" i="5"/>
  <c r="S20" i="5"/>
  <c r="S21" i="5"/>
  <c r="T18" i="5"/>
  <c r="T16" i="5"/>
  <c r="T19" i="5"/>
  <c r="T20" i="5"/>
  <c r="T21" i="5"/>
  <c r="U18" i="5"/>
  <c r="U16" i="5"/>
  <c r="U19" i="5"/>
  <c r="U20" i="5"/>
  <c r="U21" i="5"/>
  <c r="V18" i="5"/>
  <c r="V16" i="5"/>
  <c r="V19" i="5"/>
  <c r="V20" i="5"/>
  <c r="V21" i="5"/>
  <c r="W18" i="5"/>
  <c r="W16" i="5"/>
  <c r="W19" i="5"/>
  <c r="W20" i="5"/>
  <c r="W21" i="5"/>
  <c r="X18" i="5"/>
  <c r="X16" i="5"/>
  <c r="X19" i="5"/>
  <c r="X20" i="5"/>
  <c r="X21" i="5"/>
  <c r="Y18" i="5"/>
  <c r="Y16" i="5"/>
  <c r="Y19" i="5"/>
  <c r="Y20" i="5"/>
  <c r="Y21" i="5"/>
  <c r="Z18" i="5"/>
  <c r="Z16" i="5"/>
  <c r="Z19" i="5"/>
  <c r="Z20" i="5"/>
  <c r="Z21" i="5"/>
  <c r="AA18" i="5"/>
  <c r="AA16" i="5"/>
  <c r="AA19" i="5"/>
  <c r="AA20" i="5"/>
  <c r="AA21" i="5"/>
  <c r="AB18" i="5"/>
  <c r="AB16" i="5"/>
  <c r="AB19" i="5"/>
  <c r="AB20" i="5"/>
  <c r="AB21" i="5"/>
  <c r="AD8" i="5"/>
  <c r="AD9" i="5"/>
  <c r="AD10" i="5"/>
  <c r="AD11" i="5"/>
  <c r="AD12" i="5"/>
  <c r="AD13" i="5"/>
  <c r="AD18" i="5"/>
  <c r="AD16" i="5"/>
  <c r="AD19" i="5"/>
  <c r="AD20" i="5"/>
  <c r="AD21" i="5"/>
  <c r="AE8" i="5"/>
  <c r="AE9" i="5"/>
  <c r="AE10" i="5"/>
  <c r="AE11" i="5"/>
  <c r="AE12" i="5"/>
  <c r="AE13" i="5"/>
  <c r="AE18" i="5"/>
  <c r="AE16" i="5"/>
  <c r="AE19" i="5"/>
  <c r="AE20" i="5"/>
  <c r="AE21" i="5"/>
  <c r="AF8" i="5"/>
  <c r="AF9" i="5"/>
  <c r="AF10" i="5"/>
  <c r="AF11" i="5"/>
  <c r="AF12" i="5"/>
  <c r="AF13" i="5"/>
  <c r="AF18" i="5"/>
  <c r="AF16" i="5"/>
  <c r="AF19" i="5"/>
  <c r="AF20" i="5"/>
  <c r="AF21" i="5"/>
  <c r="AG8" i="5"/>
  <c r="AG9" i="5"/>
  <c r="AG10" i="5"/>
  <c r="AG11" i="5"/>
  <c r="AG12" i="5"/>
  <c r="AG13" i="5"/>
  <c r="AG18" i="5"/>
  <c r="AG16" i="5"/>
  <c r="AG19" i="5"/>
  <c r="AG20" i="5"/>
  <c r="AG21" i="5"/>
  <c r="AH8" i="5"/>
  <c r="AH9" i="5"/>
  <c r="AH10" i="5"/>
  <c r="AH11" i="5"/>
  <c r="AH12" i="5"/>
  <c r="AH13" i="5"/>
  <c r="AH18" i="5"/>
  <c r="AH16" i="5"/>
  <c r="AH19" i="5"/>
  <c r="AH20" i="5"/>
  <c r="AH21" i="5"/>
  <c r="AI8" i="5"/>
  <c r="AI9" i="5"/>
  <c r="AI10" i="5"/>
  <c r="AI11" i="5"/>
  <c r="AI12" i="5"/>
  <c r="AI13" i="5"/>
  <c r="AI18" i="5"/>
  <c r="AI16" i="5"/>
  <c r="AI19" i="5"/>
  <c r="AI20" i="5"/>
  <c r="AI21" i="5"/>
  <c r="AJ8" i="5"/>
  <c r="AJ9" i="5"/>
  <c r="AJ10" i="5"/>
  <c r="AJ11" i="5"/>
  <c r="AJ12" i="5"/>
  <c r="AJ13" i="5"/>
  <c r="AJ18" i="5"/>
  <c r="AJ16" i="5"/>
  <c r="AJ19" i="5"/>
  <c r="AJ20" i="5"/>
  <c r="AJ21" i="5"/>
  <c r="AK8" i="5"/>
  <c r="AK9" i="5"/>
  <c r="AK10" i="5"/>
  <c r="AK11" i="5"/>
  <c r="AK12" i="5"/>
  <c r="AK13" i="5"/>
  <c r="AK18" i="5"/>
  <c r="AK16" i="5"/>
  <c r="AK19" i="5"/>
  <c r="AK20" i="5"/>
  <c r="AK21" i="5"/>
  <c r="AL8" i="5"/>
  <c r="AL9" i="5"/>
  <c r="AL10" i="5"/>
  <c r="AL11" i="5"/>
  <c r="AL12" i="5"/>
  <c r="AL13" i="5"/>
  <c r="AL18" i="5"/>
  <c r="AL16" i="5"/>
  <c r="AL19" i="5"/>
  <c r="AL20" i="5"/>
  <c r="AL21" i="5"/>
  <c r="AM8" i="5"/>
  <c r="AM9" i="5"/>
  <c r="AM10" i="5"/>
  <c r="AM11" i="5"/>
  <c r="AM12" i="5"/>
  <c r="AM13" i="5"/>
  <c r="AM18" i="5"/>
  <c r="AM16" i="5"/>
  <c r="AM19" i="5"/>
  <c r="AM20" i="5"/>
  <c r="AM21" i="5"/>
  <c r="AN8" i="5"/>
  <c r="AN9" i="5"/>
  <c r="AN10" i="5"/>
  <c r="AN11" i="5"/>
  <c r="AN12" i="5"/>
  <c r="AN13" i="5"/>
  <c r="AN18" i="5"/>
  <c r="AN16" i="5"/>
  <c r="AN19" i="5"/>
  <c r="AN20" i="5"/>
  <c r="AN21" i="5"/>
  <c r="AO8" i="5"/>
  <c r="AO9" i="5"/>
  <c r="AO10" i="5"/>
  <c r="AO11" i="5"/>
  <c r="AO12" i="5"/>
  <c r="AO13" i="5"/>
  <c r="AO18" i="5"/>
  <c r="AO16" i="5"/>
  <c r="AO19" i="5"/>
  <c r="AO20" i="5"/>
  <c r="AO21" i="5"/>
  <c r="AQ18" i="5"/>
  <c r="AQ16" i="5"/>
  <c r="AQ19" i="5"/>
  <c r="AQ20" i="5"/>
  <c r="AQ21" i="5"/>
  <c r="AR18" i="5"/>
  <c r="AR16" i="5"/>
  <c r="AR19" i="5"/>
  <c r="AR20" i="5"/>
  <c r="AR21" i="5"/>
  <c r="AS18" i="5"/>
  <c r="AS16" i="5"/>
  <c r="AS19" i="5"/>
  <c r="AS20" i="5"/>
  <c r="AS21" i="5"/>
  <c r="AT18" i="5"/>
  <c r="AT16" i="5"/>
  <c r="AT19" i="5"/>
  <c r="AT20" i="5"/>
  <c r="AT21" i="5"/>
  <c r="AU18" i="5"/>
  <c r="AU16" i="5"/>
  <c r="AU19" i="5"/>
  <c r="AU20" i="5"/>
  <c r="AU21" i="5"/>
  <c r="AV18" i="5"/>
  <c r="AV16" i="5"/>
  <c r="AV19" i="5"/>
  <c r="AV20" i="5"/>
  <c r="AV21" i="5"/>
  <c r="D21" i="5"/>
  <c r="D20" i="5"/>
  <c r="D19" i="5"/>
  <c r="D16" i="5"/>
  <c r="D18" i="5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W15" i="7"/>
  <c r="AX15" i="7"/>
  <c r="AY15" i="7"/>
  <c r="AZ15" i="7"/>
  <c r="BA15" i="7"/>
  <c r="BB15" i="7"/>
  <c r="BC15" i="7"/>
  <c r="AV8" i="4"/>
  <c r="AV19" i="4"/>
  <c r="AV20" i="4"/>
  <c r="AV21" i="4"/>
  <c r="AV17" i="4"/>
  <c r="AW8" i="4"/>
  <c r="AW19" i="4"/>
  <c r="AW20" i="4"/>
  <c r="AW21" i="4"/>
  <c r="AX8" i="4"/>
  <c r="AX19" i="4"/>
  <c r="AX20" i="4"/>
  <c r="AX21" i="4"/>
  <c r="AY8" i="4"/>
  <c r="AY19" i="4"/>
  <c r="AY20" i="4"/>
  <c r="AY21" i="4"/>
  <c r="AY17" i="4"/>
  <c r="AZ8" i="4"/>
  <c r="AZ19" i="4"/>
  <c r="AZ20" i="4"/>
  <c r="AZ21" i="4"/>
  <c r="BA8" i="4"/>
  <c r="BA19" i="4"/>
  <c r="BA20" i="4"/>
  <c r="BA21" i="4"/>
  <c r="BB8" i="4"/>
  <c r="BB19" i="4"/>
  <c r="BB20" i="4"/>
  <c r="BB21" i="4"/>
  <c r="BB17" i="4"/>
  <c r="AV8" i="3"/>
  <c r="AV9" i="3"/>
  <c r="AV10" i="3"/>
  <c r="AV11" i="3"/>
  <c r="AV12" i="3"/>
  <c r="AV19" i="3"/>
  <c r="AV17" i="3"/>
  <c r="AW8" i="3"/>
  <c r="AW9" i="3"/>
  <c r="AW10" i="3"/>
  <c r="AW11" i="3"/>
  <c r="AW12" i="3"/>
  <c r="AW19" i="3"/>
  <c r="AW17" i="3"/>
  <c r="AX8" i="3"/>
  <c r="AX9" i="3"/>
  <c r="AX10" i="3"/>
  <c r="AX11" i="3"/>
  <c r="AX12" i="3"/>
  <c r="AX19" i="3"/>
  <c r="AX17" i="3"/>
  <c r="AY8" i="3"/>
  <c r="AY9" i="3"/>
  <c r="AY10" i="3"/>
  <c r="AY11" i="3"/>
  <c r="AY12" i="3"/>
  <c r="AY19" i="3"/>
  <c r="AY17" i="3"/>
  <c r="AZ8" i="3"/>
  <c r="AZ9" i="3"/>
  <c r="AZ10" i="3"/>
  <c r="AZ11" i="3"/>
  <c r="AZ12" i="3"/>
  <c r="AZ19" i="3"/>
  <c r="AZ17" i="3"/>
  <c r="BA8" i="3"/>
  <c r="BA9" i="3"/>
  <c r="BA10" i="3"/>
  <c r="BA11" i="3"/>
  <c r="BA12" i="3"/>
  <c r="BA19" i="3"/>
  <c r="BA17" i="3"/>
  <c r="BB8" i="3"/>
  <c r="BB9" i="3"/>
  <c r="BB10" i="3"/>
  <c r="BB11" i="3"/>
  <c r="BB12" i="3"/>
  <c r="BB19" i="3"/>
  <c r="BB17" i="3"/>
  <c r="AV8" i="2"/>
  <c r="AV9" i="2"/>
  <c r="AV10" i="2"/>
  <c r="AV11" i="2"/>
  <c r="AV12" i="2"/>
  <c r="AV13" i="2"/>
  <c r="AV18" i="2"/>
  <c r="AV19" i="2"/>
  <c r="AV20" i="2"/>
  <c r="AV21" i="2"/>
  <c r="AW8" i="2"/>
  <c r="AW9" i="2"/>
  <c r="AW10" i="2"/>
  <c r="AW11" i="2"/>
  <c r="AW12" i="2"/>
  <c r="AW13" i="2"/>
  <c r="AW18" i="2"/>
  <c r="AW19" i="2"/>
  <c r="AW20" i="2"/>
  <c r="AW21" i="2"/>
  <c r="AX8" i="2"/>
  <c r="AX9" i="2"/>
  <c r="AX10" i="2"/>
  <c r="AX11" i="2"/>
  <c r="AX12" i="2"/>
  <c r="AX13" i="2"/>
  <c r="AX18" i="2"/>
  <c r="AX19" i="2"/>
  <c r="AX20" i="2"/>
  <c r="AX21" i="2"/>
  <c r="AY8" i="2"/>
  <c r="AY9" i="2"/>
  <c r="AY10" i="2"/>
  <c r="AY11" i="2"/>
  <c r="AY12" i="2"/>
  <c r="AY13" i="2"/>
  <c r="AY18" i="2"/>
  <c r="AY19" i="2"/>
  <c r="AY20" i="2"/>
  <c r="AY21" i="2"/>
  <c r="AZ8" i="2"/>
  <c r="AZ9" i="2"/>
  <c r="AZ10" i="2"/>
  <c r="AZ11" i="2"/>
  <c r="AZ12" i="2"/>
  <c r="AZ13" i="2"/>
  <c r="AZ18" i="2"/>
  <c r="AZ19" i="2"/>
  <c r="AZ20" i="2"/>
  <c r="AZ21" i="2"/>
  <c r="BA8" i="2"/>
  <c r="BA9" i="2"/>
  <c r="BA10" i="2"/>
  <c r="BA11" i="2"/>
  <c r="BA12" i="2"/>
  <c r="BA13" i="2"/>
  <c r="BA18" i="2"/>
  <c r="BA19" i="2"/>
  <c r="BA20" i="2"/>
  <c r="BA21" i="2"/>
  <c r="BB8" i="2"/>
  <c r="BB9" i="2"/>
  <c r="BB10" i="2"/>
  <c r="BB11" i="2"/>
  <c r="BB12" i="2"/>
  <c r="BB13" i="2"/>
  <c r="BB18" i="2"/>
  <c r="BB19" i="2"/>
  <c r="BB20" i="2"/>
  <c r="BB21" i="2"/>
  <c r="AV8" i="1"/>
  <c r="AV9" i="1"/>
  <c r="AV10" i="1"/>
  <c r="AV11" i="1"/>
  <c r="AV12" i="1"/>
  <c r="AW8" i="1"/>
  <c r="AW9" i="1"/>
  <c r="AW10" i="1"/>
  <c r="AW11" i="1"/>
  <c r="AW12" i="1"/>
  <c r="AX8" i="1"/>
  <c r="AX9" i="1"/>
  <c r="AX10" i="1"/>
  <c r="AX11" i="1"/>
  <c r="AX12" i="1"/>
  <c r="AY8" i="1"/>
  <c r="AY9" i="1"/>
  <c r="AY10" i="1"/>
  <c r="AY11" i="1"/>
  <c r="AY12" i="1"/>
  <c r="AZ8" i="1"/>
  <c r="AZ9" i="1"/>
  <c r="AZ10" i="1"/>
  <c r="AZ11" i="1"/>
  <c r="AZ12" i="1"/>
  <c r="BA8" i="1"/>
  <c r="BA9" i="1"/>
  <c r="BA10" i="1"/>
  <c r="BA11" i="1"/>
  <c r="BA12" i="1"/>
  <c r="BB8" i="1"/>
  <c r="BB9" i="1"/>
  <c r="BB10" i="1"/>
  <c r="BB11" i="1"/>
  <c r="BB12" i="1"/>
  <c r="AW18" i="5"/>
  <c r="AW16" i="5"/>
  <c r="AW19" i="5"/>
  <c r="AW20" i="5"/>
  <c r="AW21" i="5"/>
  <c r="AX18" i="5"/>
  <c r="AX16" i="5"/>
  <c r="AX19" i="5"/>
  <c r="AX20" i="5"/>
  <c r="AX21" i="5"/>
  <c r="AY18" i="5"/>
  <c r="AY16" i="5"/>
  <c r="AY19" i="5"/>
  <c r="AY20" i="5"/>
  <c r="AY21" i="5"/>
  <c r="AZ18" i="5"/>
  <c r="AZ16" i="5"/>
  <c r="AZ19" i="5"/>
  <c r="AZ20" i="5"/>
  <c r="AZ21" i="5"/>
  <c r="BA18" i="5"/>
  <c r="BA16" i="5"/>
  <c r="BA19" i="5"/>
  <c r="BA20" i="5"/>
  <c r="BA21" i="5"/>
  <c r="BB18" i="5"/>
  <c r="BB16" i="5"/>
  <c r="BB19" i="5"/>
  <c r="BB20" i="5"/>
  <c r="BB21" i="5"/>
  <c r="AZ17" i="4"/>
  <c r="AW17" i="4"/>
  <c r="K17" i="4"/>
  <c r="R17" i="4"/>
  <c r="X17" i="4"/>
  <c r="AE17" i="4"/>
  <c r="AK17" i="4"/>
  <c r="AR17" i="4"/>
  <c r="BA17" i="4"/>
  <c r="AX17" i="4"/>
  <c r="H17" i="4"/>
  <c r="N17" i="4"/>
  <c r="U17" i="4"/>
  <c r="AA17" i="4"/>
  <c r="AH17" i="4"/>
  <c r="AN17" i="4"/>
  <c r="AU17" i="4"/>
  <c r="J17" i="4"/>
  <c r="Q17" i="4"/>
  <c r="W17" i="4"/>
  <c r="AD17" i="4"/>
  <c r="AJ17" i="4"/>
  <c r="AQ17" i="4"/>
  <c r="AF17" i="5"/>
  <c r="W17" i="5"/>
  <c r="N17" i="5"/>
  <c r="F17" i="5"/>
  <c r="D17" i="2"/>
  <c r="AV17" i="2"/>
  <c r="AU17" i="2"/>
  <c r="Y17" i="2"/>
  <c r="AU17" i="6"/>
  <c r="AD17" i="6"/>
  <c r="H17" i="6"/>
  <c r="AK17" i="5"/>
  <c r="AT17" i="2"/>
  <c r="O17" i="2"/>
  <c r="G17" i="2"/>
  <c r="BB17" i="6"/>
  <c r="AX17" i="6"/>
  <c r="AT17" i="6"/>
  <c r="AO17" i="6"/>
  <c r="AK17" i="6"/>
  <c r="AG17" i="6"/>
  <c r="AB17" i="6"/>
  <c r="X17" i="6"/>
  <c r="T17" i="6"/>
  <c r="O17" i="6"/>
  <c r="K17" i="6"/>
  <c r="G17" i="6"/>
  <c r="BA17" i="5"/>
  <c r="D17" i="5"/>
  <c r="AQ17" i="5"/>
  <c r="AH17" i="5"/>
  <c r="Y17" i="5"/>
  <c r="Q17" i="5"/>
  <c r="H17" i="5"/>
  <c r="D17" i="6"/>
  <c r="AZ17" i="2"/>
  <c r="R17" i="5"/>
  <c r="AD17" i="2"/>
  <c r="H17" i="2"/>
  <c r="AH17" i="6"/>
  <c r="L17" i="6"/>
  <c r="AT17" i="5"/>
  <c r="AG17" i="2"/>
  <c r="K17" i="2"/>
  <c r="AM17" i="5"/>
  <c r="E17" i="5"/>
  <c r="AN17" i="2"/>
  <c r="AF17" i="2"/>
  <c r="W17" i="2"/>
  <c r="N17" i="2"/>
  <c r="F17" i="2"/>
  <c r="J17" i="6"/>
  <c r="F17" i="6"/>
  <c r="BB17" i="5"/>
  <c r="I17" i="5"/>
  <c r="AH17" i="2"/>
  <c r="L17" i="2"/>
  <c r="AQ17" i="6"/>
  <c r="U17" i="6"/>
  <c r="AY17" i="5"/>
  <c r="K17" i="5"/>
  <c r="AO17" i="2"/>
  <c r="X17" i="2"/>
  <c r="AX17" i="2"/>
  <c r="V17" i="5"/>
  <c r="AS17" i="2"/>
  <c r="AJ17" i="2"/>
  <c r="AA17" i="2"/>
  <c r="S17" i="2"/>
  <c r="J17" i="2"/>
  <c r="BA17" i="6"/>
  <c r="AW17" i="6"/>
  <c r="AS17" i="6"/>
  <c r="AN17" i="6"/>
  <c r="AJ17" i="6"/>
  <c r="AF17" i="6"/>
  <c r="AA17" i="6"/>
  <c r="W17" i="6"/>
  <c r="S17" i="6"/>
  <c r="N17" i="6"/>
  <c r="AS17" i="5"/>
  <c r="AJ17" i="5"/>
  <c r="AA17" i="5"/>
  <c r="S17" i="5"/>
  <c r="J17" i="5"/>
  <c r="AR17" i="5"/>
  <c r="AQ17" i="2"/>
  <c r="U17" i="2"/>
  <c r="AY17" i="6"/>
  <c r="Y17" i="6"/>
  <c r="Q17" i="6"/>
  <c r="AY17" i="2"/>
  <c r="AB17" i="5"/>
  <c r="AK17" i="2"/>
  <c r="T17" i="2"/>
  <c r="BB17" i="2"/>
  <c r="AE17" i="5"/>
  <c r="AZ17" i="5"/>
  <c r="AW17" i="2"/>
  <c r="AG17" i="5"/>
  <c r="X17" i="5"/>
  <c r="G17" i="5"/>
  <c r="AM17" i="2"/>
  <c r="AE17" i="2"/>
  <c r="V17" i="2"/>
  <c r="M17" i="2"/>
  <c r="E17" i="2"/>
  <c r="AV17" i="6"/>
  <c r="AR17" i="6"/>
  <c r="AM17" i="6"/>
  <c r="AI17" i="6"/>
  <c r="AE17" i="6"/>
  <c r="Z17" i="6"/>
  <c r="V17" i="6"/>
  <c r="R17" i="6"/>
  <c r="M17" i="6"/>
  <c r="I17" i="6"/>
  <c r="E17" i="6"/>
  <c r="AI17" i="5"/>
  <c r="AL17" i="2"/>
  <c r="Q17" i="2"/>
  <c r="AL17" i="6"/>
  <c r="AN17" i="5"/>
  <c r="T17" i="5"/>
  <c r="AB17" i="2"/>
  <c r="AX17" i="5"/>
  <c r="AV17" i="5"/>
  <c r="M17" i="5"/>
  <c r="BA17" i="2"/>
  <c r="AO17" i="5"/>
  <c r="O17" i="5"/>
  <c r="AR17" i="2"/>
  <c r="AI17" i="2"/>
  <c r="Z17" i="2"/>
  <c r="R17" i="2"/>
  <c r="I17" i="2"/>
  <c r="AZ17" i="6"/>
  <c r="AW17" i="5"/>
  <c r="AU17" i="5"/>
  <c r="AL17" i="5"/>
  <c r="AD17" i="5"/>
  <c r="U17" i="5"/>
  <c r="L17" i="5"/>
  <c r="Z17" i="5"/>
  <c r="AW6" i="5"/>
  <c r="AL7" i="5"/>
  <c r="AL6" i="5"/>
  <c r="AD7" i="5"/>
  <c r="AD6" i="5"/>
  <c r="U6" i="5"/>
  <c r="L6" i="5"/>
  <c r="D6" i="5"/>
  <c r="AR6" i="5"/>
  <c r="AI7" i="5"/>
  <c r="AI6" i="5"/>
  <c r="Z6" i="5"/>
  <c r="R6" i="5"/>
  <c r="AG7" i="5"/>
  <c r="AG6" i="5"/>
  <c r="BA6" i="5"/>
  <c r="AK7" i="5"/>
  <c r="AK6" i="5"/>
  <c r="AB6" i="5"/>
  <c r="T6" i="5"/>
  <c r="X6" i="5"/>
  <c r="O6" i="5"/>
  <c r="G6" i="5"/>
  <c r="W6" i="5"/>
  <c r="AH7" i="5"/>
  <c r="Y6" i="5"/>
  <c r="Q6" i="5"/>
  <c r="H6" i="5"/>
  <c r="AF7" i="5"/>
  <c r="N6" i="5"/>
  <c r="AM7" i="5"/>
  <c r="AM6" i="5"/>
  <c r="AE7" i="5"/>
  <c r="V6" i="5"/>
  <c r="M6" i="5"/>
  <c r="E6" i="5"/>
  <c r="AO7" i="5"/>
  <c r="AO6" i="5"/>
  <c r="AN7" i="5"/>
  <c r="AN6" i="5"/>
  <c r="F6" i="5"/>
  <c r="AZ6" i="5"/>
  <c r="AS6" i="5"/>
  <c r="AJ7" i="5"/>
  <c r="AJ6" i="5"/>
  <c r="AA6" i="5"/>
  <c r="Q7" i="4"/>
  <c r="Q6" i="4"/>
  <c r="AH7" i="4"/>
  <c r="AH6" i="4"/>
  <c r="AI7" i="4"/>
  <c r="AI6" i="4"/>
  <c r="H7" i="4"/>
  <c r="Y7" i="4"/>
  <c r="Y6" i="4"/>
  <c r="AQ7" i="4"/>
  <c r="AQ6" i="4"/>
  <c r="AV7" i="4"/>
  <c r="AV6" i="4"/>
  <c r="D7" i="4"/>
  <c r="D6" i="4"/>
  <c r="AD7" i="4"/>
  <c r="AD6" i="4"/>
  <c r="AU7" i="4"/>
  <c r="AZ7" i="4"/>
  <c r="AZ6" i="4"/>
  <c r="AE7" i="4"/>
  <c r="AM7" i="4"/>
  <c r="AM6" i="4"/>
  <c r="BB7" i="4"/>
  <c r="BB6" i="4"/>
  <c r="AX7" i="4"/>
  <c r="AX6" i="4"/>
  <c r="BA7" i="4"/>
  <c r="BA6" i="4"/>
  <c r="AY7" i="4"/>
  <c r="AY6" i="4"/>
  <c r="AW7" i="4"/>
  <c r="AW6" i="4"/>
  <c r="G7" i="4"/>
  <c r="G6" i="4"/>
  <c r="O7" i="4"/>
  <c r="O6" i="4"/>
  <c r="X7" i="4"/>
  <c r="AG7" i="4"/>
  <c r="AG6" i="4"/>
  <c r="AO7" i="4"/>
  <c r="AO6" i="4"/>
  <c r="D7" i="6"/>
  <c r="D6" i="6"/>
  <c r="AS7" i="3"/>
  <c r="AS6" i="3"/>
  <c r="AN7" i="3"/>
  <c r="AN6" i="3"/>
  <c r="AJ7" i="3"/>
  <c r="AJ6" i="3"/>
  <c r="AF7" i="3"/>
  <c r="AF6" i="3"/>
  <c r="AA7" i="3"/>
  <c r="AA6" i="3"/>
  <c r="W7" i="3"/>
  <c r="W6" i="3"/>
  <c r="S7" i="3"/>
  <c r="S6" i="3"/>
  <c r="N7" i="3"/>
  <c r="N6" i="3"/>
  <c r="J7" i="3"/>
  <c r="J6" i="3"/>
  <c r="F7" i="3"/>
  <c r="F6" i="3"/>
  <c r="BA7" i="3"/>
  <c r="BA6" i="3"/>
  <c r="AW7" i="3"/>
  <c r="AW6" i="3"/>
  <c r="BB7" i="6"/>
  <c r="BB6" i="6"/>
  <c r="AX7" i="6"/>
  <c r="AX6" i="6"/>
  <c r="AT7" i="6"/>
  <c r="AO7" i="6"/>
  <c r="AK7" i="6"/>
  <c r="AK6" i="6"/>
  <c r="AG7" i="6"/>
  <c r="AG6" i="6"/>
  <c r="AB7" i="6"/>
  <c r="AB6" i="6"/>
  <c r="X7" i="6"/>
  <c r="X6" i="6"/>
  <c r="T7" i="6"/>
  <c r="O7" i="6"/>
  <c r="K7" i="6"/>
  <c r="K6" i="6"/>
  <c r="G7" i="6"/>
  <c r="G6" i="6"/>
  <c r="AU7" i="3"/>
  <c r="AU6" i="3"/>
  <c r="AQ7" i="3"/>
  <c r="AQ6" i="3"/>
  <c r="AL7" i="3"/>
  <c r="AL6" i="3"/>
  <c r="AH7" i="3"/>
  <c r="AH6" i="3"/>
  <c r="AD7" i="3"/>
  <c r="AD6" i="3"/>
  <c r="Y7" i="3"/>
  <c r="Y6" i="3"/>
  <c r="U7" i="3"/>
  <c r="U6" i="3"/>
  <c r="Q7" i="3"/>
  <c r="Q6" i="3"/>
  <c r="L7" i="3"/>
  <c r="L6" i="3"/>
  <c r="H7" i="3"/>
  <c r="H6" i="3"/>
  <c r="I7" i="4"/>
  <c r="I6" i="4"/>
  <c r="R7" i="4"/>
  <c r="R6" i="4"/>
  <c r="Z7" i="4"/>
  <c r="Z6" i="4"/>
  <c r="AR7" i="4"/>
  <c r="AR6" i="4"/>
  <c r="BB7" i="3"/>
  <c r="BB6" i="3"/>
  <c r="AX7" i="3"/>
  <c r="AX6" i="3"/>
  <c r="BA7" i="6"/>
  <c r="BA6" i="6"/>
  <c r="AW7" i="6"/>
  <c r="AW6" i="6"/>
  <c r="AS7" i="6"/>
  <c r="AS6" i="6"/>
  <c r="AN7" i="6"/>
  <c r="AN6" i="6"/>
  <c r="AJ7" i="6"/>
  <c r="AJ6" i="6"/>
  <c r="AF7" i="6"/>
  <c r="AF6" i="6"/>
  <c r="AA7" i="6"/>
  <c r="AA6" i="6"/>
  <c r="W7" i="6"/>
  <c r="W6" i="6"/>
  <c r="S7" i="6"/>
  <c r="S6" i="6"/>
  <c r="N7" i="6"/>
  <c r="N6" i="6"/>
  <c r="J7" i="6"/>
  <c r="J6" i="6"/>
  <c r="F7" i="6"/>
  <c r="F6" i="6"/>
  <c r="AR7" i="3"/>
  <c r="AR6" i="3"/>
  <c r="AM7" i="3"/>
  <c r="AM6" i="3"/>
  <c r="AI7" i="3"/>
  <c r="AI6" i="3"/>
  <c r="AE7" i="3"/>
  <c r="AE6" i="3"/>
  <c r="Z7" i="3"/>
  <c r="Z6" i="3"/>
  <c r="V7" i="3"/>
  <c r="V6" i="3"/>
  <c r="R7" i="3"/>
  <c r="R6" i="3"/>
  <c r="M7" i="3"/>
  <c r="M6" i="3"/>
  <c r="I7" i="3"/>
  <c r="I6" i="3"/>
  <c r="E7" i="3"/>
  <c r="E6" i="3"/>
  <c r="J7" i="4"/>
  <c r="S7" i="4"/>
  <c r="S6" i="4"/>
  <c r="AA7" i="4"/>
  <c r="AA6" i="4"/>
  <c r="AJ7" i="4"/>
  <c r="AJ6" i="4"/>
  <c r="AS7" i="4"/>
  <c r="AS6" i="4"/>
  <c r="K7" i="4"/>
  <c r="K6" i="4"/>
  <c r="T7" i="4"/>
  <c r="T6" i="4"/>
  <c r="AB7" i="4"/>
  <c r="AB6" i="4"/>
  <c r="AK7" i="4"/>
  <c r="AK6" i="4"/>
  <c r="AT7" i="4"/>
  <c r="AT6" i="4"/>
  <c r="AY7" i="3"/>
  <c r="AY6" i="3"/>
  <c r="AZ7" i="6"/>
  <c r="AZ6" i="6"/>
  <c r="AV7" i="6"/>
  <c r="AR7" i="6"/>
  <c r="AM7" i="6"/>
  <c r="AM6" i="6"/>
  <c r="AI7" i="6"/>
  <c r="AI6" i="6"/>
  <c r="AE7" i="6"/>
  <c r="AE6" i="6"/>
  <c r="Z7" i="6"/>
  <c r="Z6" i="6"/>
  <c r="V7" i="6"/>
  <c r="R7" i="6"/>
  <c r="M7" i="6"/>
  <c r="M6" i="6"/>
  <c r="I7" i="6"/>
  <c r="I6" i="6"/>
  <c r="E7" i="6"/>
  <c r="E6" i="6"/>
  <c r="L7" i="4"/>
  <c r="L6" i="4"/>
  <c r="U7" i="4"/>
  <c r="U6" i="4"/>
  <c r="AL7" i="4"/>
  <c r="AL6" i="4"/>
  <c r="D7" i="3"/>
  <c r="D6" i="3"/>
  <c r="E7" i="4"/>
  <c r="E6" i="4"/>
  <c r="M7" i="4"/>
  <c r="M6" i="4"/>
  <c r="V7" i="4"/>
  <c r="V6" i="4"/>
  <c r="AZ7" i="3"/>
  <c r="AZ6" i="3"/>
  <c r="AV7" i="3"/>
  <c r="AV6" i="3"/>
  <c r="AY7" i="6"/>
  <c r="AY6" i="6"/>
  <c r="AU7" i="6"/>
  <c r="AU6" i="6"/>
  <c r="AQ7" i="6"/>
  <c r="AQ6" i="6"/>
  <c r="AL7" i="6"/>
  <c r="AL6" i="6"/>
  <c r="AH7" i="6"/>
  <c r="AH6" i="6"/>
  <c r="AD7" i="6"/>
  <c r="AD6" i="6"/>
  <c r="Y7" i="6"/>
  <c r="U7" i="6"/>
  <c r="U6" i="6"/>
  <c r="Q7" i="6"/>
  <c r="Q6" i="6"/>
  <c r="L7" i="6"/>
  <c r="L6" i="6"/>
  <c r="H7" i="6"/>
  <c r="H6" i="6"/>
  <c r="AT7" i="3"/>
  <c r="AT6" i="3"/>
  <c r="AO7" i="3"/>
  <c r="AO6" i="3"/>
  <c r="AK7" i="3"/>
  <c r="AK6" i="3"/>
  <c r="AG7" i="3"/>
  <c r="AG6" i="3"/>
  <c r="AB7" i="3"/>
  <c r="AB6" i="3"/>
  <c r="X7" i="3"/>
  <c r="X6" i="3"/>
  <c r="T7" i="3"/>
  <c r="T6" i="3"/>
  <c r="O7" i="3"/>
  <c r="O6" i="3"/>
  <c r="K7" i="3"/>
  <c r="K6" i="3"/>
  <c r="G7" i="3"/>
  <c r="G6" i="3"/>
  <c r="F7" i="4"/>
  <c r="F6" i="4"/>
  <c r="N7" i="4"/>
  <c r="W7" i="4"/>
  <c r="W6" i="4"/>
  <c r="AF7" i="4"/>
  <c r="AF6" i="4"/>
  <c r="AN7" i="4"/>
  <c r="AN6" i="4"/>
  <c r="AS7" i="2"/>
  <c r="AS6" i="2"/>
  <c r="AN7" i="2"/>
  <c r="AN6" i="2"/>
  <c r="AJ7" i="2"/>
  <c r="AF7" i="2"/>
  <c r="AA7" i="2"/>
  <c r="AA6" i="2"/>
  <c r="W7" i="2"/>
  <c r="S7" i="2"/>
  <c r="S6" i="2"/>
  <c r="N7" i="2"/>
  <c r="N6" i="2"/>
  <c r="J7" i="2"/>
  <c r="J6" i="2"/>
  <c r="F7" i="2"/>
  <c r="F6" i="2"/>
  <c r="D7" i="2"/>
  <c r="D6" i="2"/>
  <c r="BB7" i="2"/>
  <c r="BB6" i="2"/>
  <c r="AT7" i="2"/>
  <c r="AT6" i="2"/>
  <c r="AO7" i="2"/>
  <c r="AO6" i="2"/>
  <c r="AK7" i="2"/>
  <c r="AK6" i="2"/>
  <c r="AG7" i="2"/>
  <c r="AB7" i="2"/>
  <c r="AB6" i="2"/>
  <c r="X7" i="2"/>
  <c r="X6" i="2"/>
  <c r="T7" i="2"/>
  <c r="T6" i="2"/>
  <c r="O7" i="2"/>
  <c r="O6" i="2"/>
  <c r="K7" i="2"/>
  <c r="K6" i="2"/>
  <c r="G7" i="2"/>
  <c r="G6" i="2"/>
  <c r="BA7" i="2"/>
  <c r="BA6" i="2"/>
  <c r="AW7" i="2"/>
  <c r="AW6" i="2"/>
  <c r="AV7" i="2"/>
  <c r="AV6" i="2"/>
  <c r="AR7" i="2"/>
  <c r="AM7" i="2"/>
  <c r="AI7" i="2"/>
  <c r="AE7" i="2"/>
  <c r="AE6" i="2"/>
  <c r="Z7" i="2"/>
  <c r="Z6" i="2"/>
  <c r="V7" i="2"/>
  <c r="V6" i="2"/>
  <c r="R7" i="2"/>
  <c r="R6" i="2"/>
  <c r="M7" i="2"/>
  <c r="M6" i="2"/>
  <c r="I7" i="2"/>
  <c r="I6" i="2"/>
  <c r="E7" i="2"/>
  <c r="E6" i="2"/>
  <c r="AZ7" i="2"/>
  <c r="AZ6" i="2"/>
  <c r="AY7" i="2"/>
  <c r="AY6" i="2"/>
  <c r="AU7" i="2"/>
  <c r="AQ7" i="2"/>
  <c r="AQ6" i="2"/>
  <c r="AL7" i="2"/>
  <c r="AH7" i="2"/>
  <c r="AH6" i="2"/>
  <c r="AD7" i="2"/>
  <c r="AD6" i="2"/>
  <c r="Y7" i="2"/>
  <c r="Y6" i="2"/>
  <c r="U7" i="2"/>
  <c r="U6" i="2"/>
  <c r="Q7" i="2"/>
  <c r="L7" i="2"/>
  <c r="L6" i="2"/>
  <c r="H7" i="2"/>
  <c r="H6" i="2"/>
  <c r="AX7" i="2"/>
  <c r="AX6" i="2"/>
  <c r="G6" i="1"/>
  <c r="O6" i="1"/>
  <c r="X6" i="1"/>
  <c r="AF6" i="1"/>
  <c r="AN6" i="1"/>
  <c r="J6" i="1"/>
  <c r="S6" i="1"/>
  <c r="AA6" i="1"/>
  <c r="AI6" i="1"/>
  <c r="H6" i="1"/>
  <c r="Y6" i="1"/>
  <c r="AG6" i="1"/>
  <c r="AO6" i="1"/>
  <c r="K6" i="1"/>
  <c r="T6" i="1"/>
  <c r="AB6" i="1"/>
  <c r="AJ6" i="1"/>
  <c r="U6" i="1"/>
  <c r="AK6" i="1"/>
  <c r="E6" i="1"/>
  <c r="M6" i="1"/>
  <c r="V6" i="1"/>
  <c r="AL6" i="1"/>
  <c r="L6" i="1"/>
  <c r="F6" i="1"/>
  <c r="N6" i="1"/>
  <c r="W6" i="1"/>
  <c r="AE6" i="1"/>
  <c r="AM6" i="1"/>
  <c r="I6" i="1"/>
  <c r="R6" i="1"/>
  <c r="Z6" i="1"/>
  <c r="AH6" i="1"/>
  <c r="AD6" i="1"/>
  <c r="D6" i="1"/>
  <c r="Q6" i="1"/>
  <c r="J6" i="5"/>
  <c r="Y6" i="6"/>
  <c r="S6" i="5"/>
  <c r="AT6" i="5"/>
  <c r="AE6" i="5"/>
  <c r="AL6" i="2"/>
  <c r="AI6" i="2"/>
  <c r="AG6" i="2"/>
  <c r="AF6" i="2"/>
  <c r="R6" i="6"/>
  <c r="AR6" i="6"/>
  <c r="O6" i="6"/>
  <c r="AO6" i="6"/>
  <c r="AU6" i="4"/>
  <c r="H6" i="4"/>
  <c r="AV6" i="5"/>
  <c r="AH6" i="5"/>
  <c r="W6" i="2"/>
  <c r="AM6" i="2"/>
  <c r="AJ6" i="2"/>
  <c r="N6" i="4"/>
  <c r="V6" i="6"/>
  <c r="AV6" i="6"/>
  <c r="J6" i="4"/>
  <c r="T6" i="6"/>
  <c r="AT6" i="6"/>
  <c r="X6" i="4"/>
  <c r="AQ6" i="5"/>
  <c r="K6" i="5"/>
  <c r="AU6" i="5"/>
  <c r="AE6" i="4"/>
  <c r="Q6" i="2"/>
  <c r="AU6" i="2"/>
  <c r="AR6" i="2"/>
  <c r="AF6" i="5"/>
  <c r="AX6" i="5"/>
  <c r="I6" i="5"/>
  <c r="AY6" i="5"/>
  <c r="BB6" i="5"/>
</calcChain>
</file>

<file path=xl/sharedStrings.xml><?xml version="1.0" encoding="utf-8"?>
<sst xmlns="http://schemas.openxmlformats.org/spreadsheetml/2006/main" count="2254" uniqueCount="194">
  <si>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</si>
  <si>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t>Transporte Ferro (TU Mil)</t>
  </si>
  <si>
    <t>Produtos Agrícolas</t>
  </si>
  <si>
    <t>Soja</t>
  </si>
  <si>
    <t>Farelo de Soja</t>
  </si>
  <si>
    <t>Milho</t>
  </si>
  <si>
    <t>Açúcar</t>
  </si>
  <si>
    <t>Fertilizantes</t>
  </si>
  <si>
    <t>Produtos Industriais</t>
  </si>
  <si>
    <t>Combustível</t>
  </si>
  <si>
    <t>Madeira, Papel e Celulose</t>
  </si>
  <si>
    <t>Operação Rumo (TU Mil)</t>
  </si>
  <si>
    <t>Elevação</t>
  </si>
  <si>
    <t>Solução Logística</t>
  </si>
  <si>
    <t>Trigo</t>
  </si>
  <si>
    <t>Construção Civil</t>
  </si>
  <si>
    <t>Siderúrgicos e Mineração</t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</si>
  <si>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</si>
  <si>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</si>
  <si>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</si>
  <si>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</si>
  <si>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Contêiner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</si>
  <si>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</si>
  <si>
    <t>GRUPO - OUTROS</t>
  </si>
  <si>
    <t>SUL</t>
  </si>
  <si>
    <t>GRUPO - LÍQUIDOS</t>
  </si>
  <si>
    <t>GRUPO - INDUSTRIAL</t>
  </si>
  <si>
    <t>ÓLEO VEGETAL</t>
  </si>
  <si>
    <t>TRIGO</t>
  </si>
  <si>
    <t>SOJA</t>
  </si>
  <si>
    <t>MILHO</t>
  </si>
  <si>
    <t>MALTE</t>
  </si>
  <si>
    <t>FARELO</t>
  </si>
  <si>
    <t>ARROZ (GRANEL)</t>
  </si>
  <si>
    <t>GRUPO - GRÃOS</t>
  </si>
  <si>
    <t>GRUPO - FERTILIZANTES</t>
  </si>
  <si>
    <t>GRUPO - BRADO</t>
  </si>
  <si>
    <t>GRUPO - AÇÚCAR</t>
  </si>
  <si>
    <t>Total Produto</t>
  </si>
  <si>
    <t>NORTE</t>
  </si>
  <si>
    <t>Total Operação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</si>
  <si>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</si>
  <si>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</si>
  <si>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</si>
  <si>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</si>
  <si>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</si>
  <si>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</si>
  <si>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</si>
  <si>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</si>
  <si>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</si>
  <si>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</si>
  <si>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</si>
  <si>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</si>
  <si>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Total Ano</t>
  </si>
  <si>
    <t>CLOG.D.ALL.CLIENTE.HIERARQUIA</t>
  </si>
  <si>
    <t>CLOG.D.ACO.DESTINO</t>
  </si>
  <si>
    <t>CLOG.D.ACO.ORIGEM</t>
  </si>
  <si>
    <t>CLOG.D.ALL.EMPRESA</t>
  </si>
  <si>
    <t>CLOG.D.ACO.GERENCIA</t>
  </si>
  <si>
    <t>CLOG.D.ALL.CORREDOR</t>
  </si>
  <si>
    <t>CLOG.D.ACO.MODAL</t>
  </si>
  <si>
    <t>CLOG.M.ACO.VOLUMETRIA.FLUXO</t>
  </si>
  <si>
    <t>ALL.D.TEMPO.ANO</t>
  </si>
  <si>
    <t>CLOG.D.ACO.VERSAO</t>
  </si>
  <si>
    <t>CUBE:</t>
  </si>
  <si>
    <t>ARROZ (ENSACADO)</t>
  </si>
  <si>
    <t>CALCÁREO (IND)</t>
  </si>
  <si>
    <t>CELULOSE</t>
  </si>
  <si>
    <t>CIMENTO</t>
  </si>
  <si>
    <t>CLINQUER</t>
  </si>
  <si>
    <t>MADEIRA</t>
  </si>
  <si>
    <t>MINÉRIO</t>
  </si>
  <si>
    <t>OUTROS (IND)</t>
  </si>
  <si>
    <t>PAPEL</t>
  </si>
  <si>
    <t>SIDERÚRGICOS (IND)</t>
  </si>
  <si>
    <t>Operação</t>
  </si>
  <si>
    <t>Produto</t>
  </si>
  <si>
    <t>Classificação RI</t>
  </si>
  <si>
    <t>Transporte</t>
  </si>
  <si>
    <t>ALL.D.MENSAL.YTD</t>
  </si>
  <si>
    <t>CLOG.M.ACO.MARGEM.RUMO</t>
  </si>
  <si>
    <t>CLOG.D.ACO.GRUPO.MARGEM.RUMO</t>
  </si>
  <si>
    <t>ALL.D.VERSAO</t>
  </si>
  <si>
    <t>Cosan_Logistica:CLOG.ACO.116.VOLUMETRIA.FLUXO</t>
  </si>
  <si>
    <t>R</t>
  </si>
  <si>
    <t>2019</t>
  </si>
  <si>
    <t>Toneladas Úteis</t>
  </si>
  <si>
    <t>Total Modal</t>
  </si>
  <si>
    <t>Total Corredor</t>
  </si>
  <si>
    <t>Total Gerencia</t>
  </si>
  <si>
    <t>Total Empresa</t>
  </si>
  <si>
    <t>Total Origem</t>
  </si>
  <si>
    <t>Total Destino</t>
  </si>
  <si>
    <t>Total Clientes</t>
  </si>
  <si>
    <t>Toneladas Km Útil</t>
  </si>
  <si>
    <t>Cosan_Logistica:CLOG.ACO.130.MARGEM.RUMO</t>
  </si>
  <si>
    <t>Realizado</t>
  </si>
  <si>
    <t>Volume (Ton)</t>
  </si>
  <si>
    <t>Valor Total</t>
  </si>
  <si>
    <t>Mensal</t>
  </si>
  <si>
    <t>2017</t>
  </si>
  <si>
    <t>2016</t>
  </si>
  <si>
    <t>2018</t>
  </si>
  <si>
    <t>Malte</t>
  </si>
  <si>
    <t>FARELO DE MILHO</t>
  </si>
  <si>
    <t>Farelo de Milho</t>
  </si>
  <si>
    <t>Total 2020</t>
  </si>
  <si>
    <t>Transporte Ferro (TKU Mil)</t>
  </si>
  <si>
    <t>South</t>
  </si>
  <si>
    <t>Fuels</t>
  </si>
  <si>
    <t>Steel and mining</t>
  </si>
  <si>
    <t>Wood, pulp and paper</t>
  </si>
  <si>
    <t>Construction</t>
  </si>
  <si>
    <t>Soybean</t>
  </si>
  <si>
    <t>Wheat</t>
  </si>
  <si>
    <t>Corn</t>
  </si>
  <si>
    <t>Malt</t>
  </si>
  <si>
    <t>Corn meal</t>
  </si>
  <si>
    <t>Soybean meal</t>
  </si>
  <si>
    <t>Fertilizers</t>
  </si>
  <si>
    <t>Containers</t>
  </si>
  <si>
    <t>Sugar</t>
  </si>
  <si>
    <t>North</t>
  </si>
  <si>
    <t>Consolidated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</si>
  <si>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</si>
  <si>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</si>
  <si>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</si>
  <si>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</si>
  <si>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</si>
  <si>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</si>
  <si>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</si>
  <si>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</si>
  <si>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</si>
  <si>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</si>
  <si>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</si>
  <si>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</si>
  <si>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Full Year</t>
  </si>
  <si>
    <t xml:space="preserve">Logistics Solution </t>
  </si>
  <si>
    <t xml:space="preserve">Port Elevation </t>
  </si>
  <si>
    <t>Industrial Products</t>
  </si>
  <si>
    <t>Agricultural Products</t>
  </si>
  <si>
    <t>Transported (MM RTK)</t>
  </si>
  <si>
    <t>dec/20</t>
  </si>
  <si>
    <t>oct/20</t>
  </si>
  <si>
    <t>sep/20</t>
  </si>
  <si>
    <t>aug/20</t>
  </si>
  <si>
    <t>may/20</t>
  </si>
  <si>
    <t>apr/20</t>
  </si>
  <si>
    <t>feb/20</t>
  </si>
  <si>
    <t>dec/19</t>
  </si>
  <si>
    <t>nov/19</t>
  </si>
  <si>
    <t>oct/19</t>
  </si>
  <si>
    <t>sep/19</t>
  </si>
  <si>
    <t>aug/19</t>
  </si>
  <si>
    <t>jul/19</t>
  </si>
  <si>
    <t>jun/19</t>
  </si>
  <si>
    <t>may/19</t>
  </si>
  <si>
    <t>apr/19</t>
  </si>
  <si>
    <t>mar/19</t>
  </si>
  <si>
    <t>feb/19</t>
  </si>
  <si>
    <t>jan/19</t>
  </si>
  <si>
    <t>dec/18</t>
  </si>
  <si>
    <t>oct/18</t>
  </si>
  <si>
    <t>sep/18</t>
  </si>
  <si>
    <t>aug/18</t>
  </si>
  <si>
    <t>may/18</t>
  </si>
  <si>
    <t>apr/18</t>
  </si>
  <si>
    <t>feb/18</t>
  </si>
  <si>
    <t>dec/17</t>
  </si>
  <si>
    <t>oct/17</t>
  </si>
  <si>
    <t>sep/17</t>
  </si>
  <si>
    <t>aug/17</t>
  </si>
  <si>
    <t>may/17</t>
  </si>
  <si>
    <t>apr/17</t>
  </si>
  <si>
    <t>feb/17</t>
  </si>
  <si>
    <t>dec/16</t>
  </si>
  <si>
    <t>oct/16</t>
  </si>
  <si>
    <t>sep/16</t>
  </si>
  <si>
    <t>aug/16</t>
  </si>
  <si>
    <t>may/16</t>
  </si>
  <si>
    <t>apr/16</t>
  </si>
  <si>
    <r>
      <t xml:space="preserve">Volume RTK | </t>
    </r>
    <r>
      <rPr>
        <b/>
        <sz val="18"/>
        <color theme="0" tint="-0.34998626667073579"/>
        <rFont val="Arial"/>
        <family val="2"/>
      </rPr>
      <t>Consolidated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</si>
  <si>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North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</si>
  <si>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South</t>
    </r>
  </si>
  <si>
    <t>Port Elevation (TU' 000)</t>
  </si>
  <si>
    <t>Transported (TU' 000)</t>
  </si>
  <si>
    <r>
      <t xml:space="preserve">Volume TU | </t>
    </r>
    <r>
      <rPr>
        <b/>
        <sz val="18"/>
        <color theme="0" tint="-0.34998626667073579"/>
        <rFont val="Arial"/>
        <family val="2"/>
      </rPr>
      <t>Consolidated</t>
    </r>
  </si>
  <si>
    <r>
      <t xml:space="preserve">Volume TU | </t>
    </r>
    <r>
      <rPr>
        <b/>
        <sz val="18"/>
        <color theme="0" tint="-0.34998626667073579"/>
        <rFont val="Arial"/>
        <family val="2"/>
      </rPr>
      <t>North</t>
    </r>
  </si>
  <si>
    <t>Total 2021</t>
  </si>
  <si>
    <t>Full Year 2021</t>
  </si>
  <si>
    <t>Full Year 2020</t>
  </si>
  <si>
    <t>TKU</t>
  </si>
  <si>
    <t>TU</t>
  </si>
  <si>
    <t>Todas linhas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</si>
</sst>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 * #,##0_-;\(#,##0\);_*\ &quot;-&quot;_-"/>
    <numFmt numFmtId="166" formatCode="[$-416]mmm\-yy;@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11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51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/>
    <xf numFmtId="0" fontId="9" fillId="0" borderId="0" xfId="0" applyFont="1" applyAlignment="1">
      <alignment horizontal="left" indent="2"/>
    </xf>
    <xf numFmtId="165" fontId="9" fillId="0" borderId="0" xfId="0" applyNumberFormat="1" applyFont="1"/>
    <xf numFmtId="0" fontId="5" fillId="0" borderId="0" xfId="0" applyFont="1" applyAlignment="1">
      <alignment horizontal="left" indent="3"/>
    </xf>
    <xf numFmtId="165" fontId="5" fillId="0" borderId="0" xfId="0" applyNumberFormat="1" applyFont="1"/>
    <xf numFmtId="0" fontId="5" fillId="0" borderId="0" xfId="0" applyFont="1" applyAlignment="1">
      <alignment horizontal="left" indent="2"/>
    </xf>
    <xf numFmtId="0" fontId="11" fillId="0" borderId="0" xfId="0" applyFont="1"/>
    <xf numFmtId="167" fontId="11" fillId="0" borderId="0" xfId="2" applyNumberFormat="1" applyFont="1"/>
    <xf numFmtId="0" fontId="11" fillId="0" borderId="0" xfId="0" applyFont="1" applyAlignment="1"/>
    <xf numFmtId="0" fontId="11" fillId="0" borderId="0" xfId="0" applyFont="1" applyAlignment="1">
      <alignment horizontal="left" indent="2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0" borderId="0" xfId="0" applyFont="1"/>
    <xf numFmtId="0" fontId="14" fillId="5" borderId="0" xfId="0" applyFont="1" applyFill="1" applyBorder="1" applyAlignment="1"/>
    <xf numFmtId="167" fontId="14" fillId="5" borderId="0" xfId="2" applyNumberFormat="1" applyFont="1" applyFill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left" indent="1"/>
    </xf>
    <xf numFmtId="167" fontId="13" fillId="0" borderId="2" xfId="2" applyNumberFormat="1" applyFont="1" applyBorder="1"/>
    <xf numFmtId="167" fontId="0" fillId="0" borderId="0" xfId="2" applyNumberFormat="1" applyFont="1"/>
    <xf numFmtId="3" fontId="0" fillId="0" borderId="0" xfId="0" applyNumberFormat="1"/>
    <xf numFmtId="3" fontId="11" fillId="0" borderId="0" xfId="2" applyNumberFormat="1" applyFont="1"/>
    <xf numFmtId="167" fontId="13" fillId="8" borderId="2" xfId="2" applyNumberFormat="1" applyFont="1" applyFill="1" applyBorder="1"/>
    <xf numFmtId="167" fontId="11" fillId="8" borderId="0" xfId="2" applyNumberFormat="1" applyFont="1" applyFill="1"/>
    <xf numFmtId="167" fontId="11" fillId="9" borderId="0" xfId="2" applyNumberFormat="1" applyFont="1" applyFill="1"/>
    <xf numFmtId="167" fontId="13" fillId="9" borderId="2" xfId="2" applyNumberFormat="1" applyFont="1" applyFill="1" applyBorder="1"/>
    <xf numFmtId="167" fontId="11" fillId="0" borderId="0" xfId="0" applyNumberFormat="1" applyFont="1"/>
    <xf numFmtId="167" fontId="11" fillId="0" borderId="0" xfId="2" applyNumberFormat="1" applyFont="1" applyFill="1"/>
    <xf numFmtId="0" fontId="11" fillId="10" borderId="0" xfId="0" applyFont="1" applyFill="1" applyAlignment="1"/>
    <xf numFmtId="0" fontId="11" fillId="10" borderId="0" xfId="0" applyFont="1" applyFill="1" applyAlignment="1">
      <alignment horizontal="left" indent="2"/>
    </xf>
    <xf numFmtId="0" fontId="11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1" fillId="9" borderId="0" xfId="0" applyFont="1" applyFill="1" applyAlignment="1"/>
    <xf numFmtId="0" fontId="11" fillId="9" borderId="0" xfId="0" applyFont="1" applyFill="1" applyAlignment="1">
      <alignment horizontal="left" indent="2"/>
    </xf>
    <xf numFmtId="167" fontId="13" fillId="11" borderId="2" xfId="2" applyNumberFormat="1" applyFont="1" applyFill="1" applyBorder="1"/>
    <xf numFmtId="167" fontId="11" fillId="11" borderId="0" xfId="2" applyNumberFormat="1" applyFont="1" applyFill="1"/>
    <xf numFmtId="165" fontId="8" fillId="0" borderId="1" xfId="0" applyNumberFormat="1" applyFont="1" applyBorder="1"/>
    <xf numFmtId="166" fontId="7" fillId="0" borderId="0" xfId="0" applyNumberFormat="1" applyFont="1" applyAlignment="1">
      <alignment vertical="center"/>
    </xf>
    <xf numFmtId="3" fontId="11" fillId="0" borderId="0" xfId="0" applyNumberFormat="1" applyFont="1"/>
    <xf numFmtId="166" fontId="6" fillId="2" borderId="0" xfId="1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left" vertical="center" wrapText="1" indent="1"/>
    </xf>
    <xf numFmtId="17" fontId="6" fillId="2" borderId="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9" fontId="0" fillId="0" borderId="0" xfId="0" applyNumberFormat="1"/>
  </cellXfs>
  <cellStyles count="5">
    <cellStyle name="Incorreto" xfId="3"/>
    <cellStyle name="Neutra" xfId="4"/>
    <cellStyle name="Normal" xfId="0" builtinId="0"/>
    <cellStyle name="Separador de milhares 4" xfId="1"/>
    <cellStyle name="Vírgula" xfId="2" builtinId="3"/>
  </cellStyles>
  <dxfs count="0"/>
  <tableStyles count="0" defaultTableStyle="TableStyleMedium2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vwps02.all-logistica.net\grupos1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5B868F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  <sheetName val="7Relatório do mês de Julho  -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Teste de Adições"/>
      <sheetName val="Suporte DOAR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  <sheetName val="Cover"/>
      <sheetName val="Filters"/>
      <sheetName val="TB"/>
      <sheetName val="WC"/>
      <sheetName val="1 - Assets"/>
      <sheetName val="2 - Liabilities"/>
      <sheetName val="1.1 - Cash and Cash Equivalents"/>
      <sheetName val="3 - P&amp;L"/>
      <sheetName val="1.1 Cash and Cash Equivalents"/>
      <sheetName val="1.2 - Trade Receivables"/>
      <sheetName val="1.3 - Derivatives"/>
      <sheetName val="1.3 Derivatives"/>
      <sheetName val="1.4 - Intercompany Assets"/>
      <sheetName val="1.5 - Inventories"/>
      <sheetName val="1.6 - Judicial deposits"/>
      <sheetName val="1.7 - Contract Assets"/>
      <sheetName val="1.8 - Right-of-use Assets"/>
      <sheetName val="1.8 - Fixed Assets"/>
      <sheetName val="1.9 - Intangible"/>
      <sheetName val="2.1 - Loans and borrowings"/>
      <sheetName val="2.2 - Leases"/>
      <sheetName val="2.3 - Intercompany Liabilities"/>
      <sheetName val="2.4 - Judicial demands"/>
      <sheetName val="2.5 Deferred Taxes"/>
      <sheetName val="2.6 - Equity"/>
      <sheetName val="3.1 - Revenues"/>
      <sheetName val="3.2 - CGS"/>
      <sheetName val="3.3 - G&amp;A"/>
      <sheetName val="3.4 - Others"/>
      <sheetName val="4.1 - Effective rate"/>
      <sheetName val="4.2 - 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92"/>
  <sheetViews>
    <sheetView showGridLines="0" topLeftCell="BO13" workbookViewId="0">
      <selection activeCell="BO10" sqref="BO10"/>
    </sheetView>
  </sheetViews>
  <sheetFormatPr defaultColWidth="9.1796875" defaultRowHeight="10" x14ac:dyDescent="0.2"/>
  <cols>
    <col min="1" max="1" width="20.7265625" style="13" customWidth="1"/>
    <col min="2" max="2" width="26.1796875" style="13" bestFit="1" customWidth="1"/>
    <col min="3" max="3" width="39.81640625" style="13" bestFit="1" customWidth="1"/>
    <col min="4" max="4" width="12.81640625" style="13" customWidth="1"/>
    <col min="5" max="5" width="12" style="13" customWidth="1"/>
    <col min="6" max="6" width="12.1796875" style="13" customWidth="1"/>
    <col min="7" max="12" width="12" style="13" customWidth="1"/>
    <col min="13" max="13" width="12.1796875" style="13" customWidth="1"/>
    <col min="14" max="14" width="12" style="13" customWidth="1"/>
    <col min="15" max="16" width="12.54296875" style="13" customWidth="1"/>
    <col min="17" max="17" width="12.81640625" style="13" customWidth="1"/>
    <col min="18" max="18" width="12" style="13" customWidth="1"/>
    <col min="19" max="19" width="12.1796875" style="13" customWidth="1"/>
    <col min="20" max="25" width="12" style="13" customWidth="1"/>
    <col min="26" max="26" width="12.1796875" style="13" customWidth="1"/>
    <col min="27" max="27" width="12" style="13" customWidth="1"/>
    <col min="28" max="29" width="12.54296875" style="13" customWidth="1"/>
    <col min="30" max="30" width="12.81640625" style="13" customWidth="1"/>
    <col min="31" max="31" width="12" style="13" customWidth="1"/>
    <col min="32" max="32" width="12.1796875" style="13" customWidth="1"/>
    <col min="33" max="38" width="12" style="13" customWidth="1"/>
    <col min="39" max="39" width="12.1796875" style="13" customWidth="1"/>
    <col min="40" max="40" width="12" style="13" customWidth="1"/>
    <col min="41" max="42" width="12.54296875" style="13" customWidth="1"/>
    <col min="43" max="43" width="12.81640625" style="13" customWidth="1"/>
    <col min="44" max="44" width="12" style="13" customWidth="1"/>
    <col min="45" max="45" width="12.1796875" style="13" customWidth="1"/>
    <col min="46" max="51" width="12" style="13" customWidth="1"/>
    <col min="52" max="52" width="12.1796875" style="13" customWidth="1"/>
    <col min="53" max="53" width="12" style="13" customWidth="1"/>
    <col min="54" max="55" width="12.54296875" style="13" customWidth="1"/>
    <col min="56" max="56" width="13.81640625" style="13" bestFit="1" customWidth="1"/>
    <col min="57" max="57" width="12" style="13" bestFit="1" customWidth="1"/>
    <col min="58" max="58" width="12.81640625" style="13" bestFit="1" customWidth="1"/>
    <col min="59" max="67" width="12" style="13" bestFit="1" customWidth="1"/>
    <col min="68" max="68" width="12" style="13" customWidth="1"/>
    <col min="69" max="69" width="12.81640625" style="13" bestFit="1" customWidth="1"/>
    <col min="70" max="81" width="12" style="13" customWidth="1"/>
    <col min="82" max="16384" width="9.1796875" style="13"/>
  </cols>
  <sheetData>
    <row r="1" spans="1:81" ht="11.25" x14ac:dyDescent="0.2">
      <c r="B1" s="13" t="s">
        <v>64</v>
      </c>
      <c r="C1" s="13" t="s">
        <v>83</v>
      </c>
    </row>
    <row r="2" spans="1:81" ht="11.25" x14ac:dyDescent="0.2">
      <c r="B2" s="13" t="s">
        <v>63</v>
      </c>
      <c r="C2" s="13" t="s">
        <v>84</v>
      </c>
    </row>
    <row r="3" spans="1:81" ht="11.25" x14ac:dyDescent="0.2">
      <c r="B3" s="13" t="s">
        <v>62</v>
      </c>
      <c r="C3" s="13" t="s">
        <v>85</v>
      </c>
    </row>
    <row r="4" spans="1:81" ht="11.25" x14ac:dyDescent="0.2">
      <c r="B4" s="13" t="s">
        <v>61</v>
      </c>
      <c r="C4" s="13" t="s">
        <v>94</v>
      </c>
    </row>
    <row r="5" spans="1:81" ht="11.25" x14ac:dyDescent="0.2">
      <c r="B5" s="13" t="s">
        <v>60</v>
      </c>
      <c r="C5" s="13" t="s">
        <v>87</v>
      </c>
    </row>
    <row r="6" spans="1:81" ht="11.25" x14ac:dyDescent="0.2">
      <c r="B6" s="13" t="s">
        <v>59</v>
      </c>
      <c r="C6" s="13" t="s">
        <v>88</v>
      </c>
    </row>
    <row r="7" spans="1:81" ht="11.25" x14ac:dyDescent="0.2">
      <c r="B7" s="13" t="s">
        <v>58</v>
      </c>
      <c r="C7" s="13" t="s">
        <v>89</v>
      </c>
    </row>
    <row r="8" spans="1:81" ht="11.25" x14ac:dyDescent="0.2">
      <c r="B8" s="13" t="s">
        <v>57</v>
      </c>
      <c r="C8" s="13" t="s">
        <v>90</v>
      </c>
    </row>
    <row r="9" spans="1:81" ht="11.25" x14ac:dyDescent="0.2">
      <c r="B9" s="13" t="s">
        <v>56</v>
      </c>
      <c r="C9" s="13" t="s">
        <v>91</v>
      </c>
    </row>
    <row r="10" spans="1:81" ht="11.25" x14ac:dyDescent="0.2">
      <c r="B10" s="13" t="s">
        <v>55</v>
      </c>
      <c r="C10" s="13" t="s">
        <v>92</v>
      </c>
    </row>
    <row r="11" spans="1:81" ht="11.25" x14ac:dyDescent="0.2">
      <c r="B11" s="13" t="s">
        <v>54</v>
      </c>
      <c r="C11" s="13" t="s">
        <v>93</v>
      </c>
    </row>
    <row r="13" spans="1:81" ht="11.25" x14ac:dyDescent="0.2">
      <c r="D13" s="13" t="s">
        <v>101</v>
      </c>
      <c r="E13" s="13" t="s">
        <v>101</v>
      </c>
      <c r="F13" s="13" t="s">
        <v>101</v>
      </c>
      <c r="G13" s="13" t="s">
        <v>101</v>
      </c>
      <c r="H13" s="13" t="s">
        <v>101</v>
      </c>
      <c r="I13" s="13" t="s">
        <v>101</v>
      </c>
      <c r="J13" s="13" t="s">
        <v>101</v>
      </c>
      <c r="K13" s="13" t="s">
        <v>101</v>
      </c>
      <c r="L13" s="13" t="s">
        <v>101</v>
      </c>
      <c r="M13" s="13" t="s">
        <v>101</v>
      </c>
      <c r="N13" s="13" t="s">
        <v>101</v>
      </c>
      <c r="O13" s="13" t="s">
        <v>101</v>
      </c>
      <c r="P13" s="13" t="s">
        <v>101</v>
      </c>
      <c r="Q13" s="13" t="s">
        <v>100</v>
      </c>
      <c r="R13" s="13" t="s">
        <v>100</v>
      </c>
      <c r="S13" s="13" t="s">
        <v>100</v>
      </c>
      <c r="T13" s="13" t="s">
        <v>100</v>
      </c>
      <c r="U13" s="13" t="s">
        <v>100</v>
      </c>
      <c r="V13" s="13" t="s">
        <v>100</v>
      </c>
      <c r="W13" s="13" t="s">
        <v>100</v>
      </c>
      <c r="X13" s="13" t="s">
        <v>100</v>
      </c>
      <c r="Y13" s="13" t="s">
        <v>100</v>
      </c>
      <c r="Z13" s="13" t="s">
        <v>100</v>
      </c>
      <c r="AA13" s="13" t="s">
        <v>100</v>
      </c>
      <c r="AB13" s="13" t="s">
        <v>100</v>
      </c>
      <c r="AC13" s="13" t="s">
        <v>100</v>
      </c>
      <c r="AD13" s="13" t="s">
        <v>102</v>
      </c>
      <c r="AE13" s="13" t="s">
        <v>102</v>
      </c>
      <c r="AF13" s="13" t="s">
        <v>102</v>
      </c>
      <c r="AG13" s="13" t="s">
        <v>102</v>
      </c>
      <c r="AH13" s="13" t="s">
        <v>102</v>
      </c>
      <c r="AI13" s="13" t="s">
        <v>102</v>
      </c>
      <c r="AJ13" s="13" t="s">
        <v>102</v>
      </c>
      <c r="AK13" s="13" t="s">
        <v>102</v>
      </c>
      <c r="AL13" s="13" t="s">
        <v>102</v>
      </c>
      <c r="AM13" s="13" t="s">
        <v>102</v>
      </c>
      <c r="AN13" s="13" t="s">
        <v>102</v>
      </c>
      <c r="AO13" s="13" t="s">
        <v>102</v>
      </c>
      <c r="AP13" s="13" t="s">
        <v>102</v>
      </c>
      <c r="AQ13" s="13" t="s">
        <v>85</v>
      </c>
      <c r="AR13" s="13" t="s">
        <v>85</v>
      </c>
      <c r="AS13" s="13" t="s">
        <v>85</v>
      </c>
      <c r="AT13" s="13" t="s">
        <v>85</v>
      </c>
      <c r="AU13" s="13" t="s">
        <v>85</v>
      </c>
      <c r="AV13" s="13" t="s">
        <v>85</v>
      </c>
      <c r="AW13" s="13" t="s">
        <v>85</v>
      </c>
      <c r="AX13" s="13" t="s">
        <v>85</v>
      </c>
      <c r="AY13" s="13" t="s">
        <v>85</v>
      </c>
      <c r="AZ13" s="13" t="s">
        <v>85</v>
      </c>
      <c r="BA13" s="13" t="s">
        <v>85</v>
      </c>
      <c r="BB13" s="13" t="s">
        <v>85</v>
      </c>
      <c r="BC13" s="13" t="s">
        <v>85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ht="11.25" x14ac:dyDescent="0.2">
      <c r="A14" s="17" t="s">
        <v>77</v>
      </c>
      <c r="B14" s="17" t="s">
        <v>75</v>
      </c>
      <c r="C14" s="17" t="s">
        <v>76</v>
      </c>
      <c r="D14" s="18" t="s">
        <v>53</v>
      </c>
      <c r="E14" s="17" t="s">
        <v>52</v>
      </c>
      <c r="F14" s="17" t="s">
        <v>51</v>
      </c>
      <c r="G14" s="17" t="s">
        <v>50</v>
      </c>
      <c r="H14" s="17" t="s">
        <v>49</v>
      </c>
      <c r="I14" s="17" t="s">
        <v>48</v>
      </c>
      <c r="J14" s="18" t="s">
        <v>47</v>
      </c>
      <c r="K14" s="17" t="s">
        <v>46</v>
      </c>
      <c r="L14" s="17" t="s">
        <v>45</v>
      </c>
      <c r="M14" s="17" t="s">
        <v>44</v>
      </c>
      <c r="N14" s="17" t="s">
        <v>43</v>
      </c>
      <c r="O14" s="17" t="s">
        <v>42</v>
      </c>
      <c r="P14" s="18" t="s">
        <v>41</v>
      </c>
      <c r="Q14" s="17" t="s">
        <v>53</v>
      </c>
      <c r="R14" s="17" t="s">
        <v>52</v>
      </c>
      <c r="S14" s="17" t="s">
        <v>51</v>
      </c>
      <c r="T14" s="17" t="s">
        <v>50</v>
      </c>
      <c r="U14" s="17" t="s">
        <v>49</v>
      </c>
      <c r="V14" s="18" t="s">
        <v>48</v>
      </c>
      <c r="W14" s="17" t="s">
        <v>47</v>
      </c>
      <c r="X14" s="17" t="s">
        <v>46</v>
      </c>
      <c r="Y14" s="17" t="s">
        <v>45</v>
      </c>
      <c r="Z14" s="17" t="s">
        <v>44</v>
      </c>
      <c r="AA14" s="17" t="s">
        <v>43</v>
      </c>
      <c r="AB14" s="18" t="s">
        <v>42</v>
      </c>
      <c r="AC14" s="17" t="s">
        <v>41</v>
      </c>
      <c r="AD14" s="17" t="s">
        <v>53</v>
      </c>
      <c r="AE14" s="17" t="s">
        <v>52</v>
      </c>
      <c r="AF14" s="17" t="s">
        <v>51</v>
      </c>
      <c r="AG14" s="17" t="s">
        <v>50</v>
      </c>
      <c r="AH14" s="18" t="s">
        <v>49</v>
      </c>
      <c r="AI14" s="17" t="s">
        <v>48</v>
      </c>
      <c r="AJ14" s="17" t="s">
        <v>47</v>
      </c>
      <c r="AK14" s="17" t="s">
        <v>46</v>
      </c>
      <c r="AL14" s="17" t="s">
        <v>45</v>
      </c>
      <c r="AM14" s="17" t="s">
        <v>44</v>
      </c>
      <c r="AN14" s="18" t="s">
        <v>43</v>
      </c>
      <c r="AO14" s="17" t="s">
        <v>42</v>
      </c>
      <c r="AP14" s="17" t="s">
        <v>41</v>
      </c>
      <c r="AQ14" s="18" t="s">
        <v>53</v>
      </c>
      <c r="AR14" s="17" t="s">
        <v>52</v>
      </c>
      <c r="AS14" s="17" t="s">
        <v>51</v>
      </c>
      <c r="AT14" s="17" t="s">
        <v>50</v>
      </c>
      <c r="AU14" s="17" t="s">
        <v>49</v>
      </c>
      <c r="AV14" s="17" t="s">
        <v>48</v>
      </c>
      <c r="AW14" s="17" t="s">
        <v>47</v>
      </c>
      <c r="AX14" s="17" t="s">
        <v>46</v>
      </c>
      <c r="AY14" s="17" t="s">
        <v>45</v>
      </c>
      <c r="AZ14" s="17" t="s">
        <v>44</v>
      </c>
      <c r="BA14" s="17" t="s">
        <v>43</v>
      </c>
      <c r="BB14" s="17" t="s">
        <v>42</v>
      </c>
      <c r="BC14" s="17" t="s">
        <v>41</v>
      </c>
      <c r="BD14" s="17" t="s">
        <v>106</v>
      </c>
      <c r="BE14" s="17" t="s">
        <v>52</v>
      </c>
      <c r="BF14" s="17" t="s">
        <v>51</v>
      </c>
      <c r="BG14" s="17" t="s">
        <v>50</v>
      </c>
      <c r="BH14" s="17" t="s">
        <v>49</v>
      </c>
      <c r="BI14" s="17" t="s">
        <v>48</v>
      </c>
      <c r="BJ14" s="17" t="s">
        <v>47</v>
      </c>
      <c r="BK14" s="17" t="s">
        <v>46</v>
      </c>
      <c r="BL14" s="17" t="s">
        <v>45</v>
      </c>
      <c r="BM14" s="17" t="s">
        <v>44</v>
      </c>
      <c r="BN14" s="17" t="s">
        <v>43</v>
      </c>
      <c r="BO14" s="17" t="s">
        <v>42</v>
      </c>
      <c r="BP14" s="17" t="s">
        <v>41</v>
      </c>
      <c r="BQ14" s="17" t="s">
        <v>188</v>
      </c>
      <c r="BR14" s="17" t="s">
        <v>52</v>
      </c>
      <c r="BS14" s="17" t="s">
        <v>51</v>
      </c>
      <c r="BT14" s="17" t="s">
        <v>50</v>
      </c>
      <c r="BU14" s="17" t="s">
        <v>49</v>
      </c>
      <c r="BV14" s="17" t="s">
        <v>48</v>
      </c>
      <c r="BW14" s="17" t="s">
        <v>47</v>
      </c>
      <c r="BX14" s="17" t="s">
        <v>46</v>
      </c>
      <c r="BY14" s="17" t="s">
        <v>45</v>
      </c>
      <c r="BZ14" s="17" t="s">
        <v>44</v>
      </c>
      <c r="CA14" s="17" t="s">
        <v>43</v>
      </c>
      <c r="CB14" s="17" t="s">
        <v>42</v>
      </c>
      <c r="CC14" s="17" t="s">
        <v>41</v>
      </c>
    </row>
    <row r="15" spans="1:81" ht="10.5" x14ac:dyDescent="0.25">
      <c r="A15" s="20"/>
      <c r="B15" s="20" t="s">
        <v>40</v>
      </c>
      <c r="C15" s="20" t="s">
        <v>38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46" si="2">SUM(BR15:CC15)</f>
        <v>2838935754</v>
      </c>
      <c r="BR15" s="21">
        <v>2838935754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10.5" x14ac:dyDescent="0.25">
      <c r="A16" s="22" t="s">
        <v>6</v>
      </c>
      <c r="B16" s="22" t="s">
        <v>40</v>
      </c>
      <c r="C16" s="23" t="s">
        <v>37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369388573</v>
      </c>
      <c r="BR16" s="24">
        <v>369388573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</row>
    <row r="17" spans="1:81" ht="10.5" x14ac:dyDescent="0.25">
      <c r="A17" s="22" t="s">
        <v>21</v>
      </c>
      <c r="B17" s="22" t="s">
        <v>40</v>
      </c>
      <c r="C17" s="23" t="s">
        <v>36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 t="shared" ref="AQ17:AQ81" si="3"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 t="shared" ref="BD17:BD81" si="4"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244131778</v>
      </c>
      <c r="BR17" s="24">
        <v>244131778</v>
      </c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</row>
    <row r="18" spans="1:81" ht="10.5" x14ac:dyDescent="0.25">
      <c r="A18" s="22" t="s">
        <v>7</v>
      </c>
      <c r="B18" s="22" t="s">
        <v>40</v>
      </c>
      <c r="C18" s="23" t="s">
        <v>35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 t="shared" si="3"/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 t="shared" si="4"/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485666343</v>
      </c>
      <c r="BR18" s="24">
        <v>485666343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</row>
    <row r="19" spans="1:81" ht="10.5" x14ac:dyDescent="0.25">
      <c r="A19" s="22"/>
      <c r="B19" s="22" t="s">
        <v>40</v>
      </c>
      <c r="C19" s="23" t="s">
        <v>34</v>
      </c>
      <c r="D19" s="40">
        <f>SUM(D20:D27)</f>
        <v>26522594640</v>
      </c>
      <c r="E19" s="24">
        <f t="shared" ref="E19:BD19" si="5">SUM(E20:E27)</f>
        <v>2136398149</v>
      </c>
      <c r="F19" s="24">
        <f t="shared" si="5"/>
        <v>2454697287</v>
      </c>
      <c r="G19" s="24">
        <f t="shared" si="5"/>
        <v>3107888033</v>
      </c>
      <c r="H19" s="24">
        <f t="shared" si="5"/>
        <v>3185144987</v>
      </c>
      <c r="I19" s="24">
        <f t="shared" si="5"/>
        <v>2582137849</v>
      </c>
      <c r="J19" s="24">
        <f t="shared" si="5"/>
        <v>1763734218</v>
      </c>
      <c r="K19" s="24">
        <f t="shared" si="5"/>
        <v>2693741792</v>
      </c>
      <c r="L19" s="24">
        <f t="shared" si="5"/>
        <v>2729740010</v>
      </c>
      <c r="M19" s="24">
        <f t="shared" si="5"/>
        <v>2397744718</v>
      </c>
      <c r="N19" s="24">
        <f t="shared" si="5"/>
        <v>1180188781</v>
      </c>
      <c r="O19" s="24">
        <f t="shared" si="5"/>
        <v>1021505151</v>
      </c>
      <c r="P19" s="24">
        <f t="shared" si="5"/>
        <v>1269673665</v>
      </c>
      <c r="Q19" s="24">
        <f t="shared" si="5"/>
        <v>36801524106</v>
      </c>
      <c r="R19" s="24">
        <f t="shared" si="5"/>
        <v>1416734136</v>
      </c>
      <c r="S19" s="24">
        <f t="shared" si="5"/>
        <v>2753269754</v>
      </c>
      <c r="T19" s="24">
        <f t="shared" si="5"/>
        <v>3409909657</v>
      </c>
      <c r="U19" s="24">
        <f t="shared" si="5"/>
        <v>3103438712</v>
      </c>
      <c r="V19" s="24">
        <f t="shared" si="5"/>
        <v>2941591951</v>
      </c>
      <c r="W19" s="24">
        <f t="shared" si="5"/>
        <v>2945152403</v>
      </c>
      <c r="X19" s="24">
        <f t="shared" si="5"/>
        <v>3396920876</v>
      </c>
      <c r="Y19" s="24">
        <f t="shared" si="5"/>
        <v>3593436283</v>
      </c>
      <c r="Z19" s="24">
        <f t="shared" si="5"/>
        <v>3384126955</v>
      </c>
      <c r="AA19" s="24">
        <f t="shared" si="5"/>
        <v>3525864709</v>
      </c>
      <c r="AB19" s="24">
        <f t="shared" si="5"/>
        <v>3255078757</v>
      </c>
      <c r="AC19" s="24">
        <f t="shared" si="5"/>
        <v>3075999913</v>
      </c>
      <c r="AD19" s="24">
        <f t="shared" si="5"/>
        <v>41059266403.989998</v>
      </c>
      <c r="AE19" s="24">
        <f t="shared" si="5"/>
        <v>2008684993</v>
      </c>
      <c r="AF19" s="24">
        <f t="shared" si="5"/>
        <v>3053637437</v>
      </c>
      <c r="AG19" s="24">
        <f t="shared" si="5"/>
        <v>3755394426</v>
      </c>
      <c r="AH19" s="24">
        <f t="shared" si="5"/>
        <v>3633108996</v>
      </c>
      <c r="AI19" s="24">
        <f t="shared" si="5"/>
        <v>2904375685</v>
      </c>
      <c r="AJ19" s="24">
        <f t="shared" si="5"/>
        <v>3310282915</v>
      </c>
      <c r="AK19" s="24">
        <f t="shared" si="5"/>
        <v>3817003917</v>
      </c>
      <c r="AL19" s="24">
        <f t="shared" si="5"/>
        <v>4024439668</v>
      </c>
      <c r="AM19" s="24">
        <f t="shared" si="5"/>
        <v>3868614116</v>
      </c>
      <c r="AN19" s="24">
        <f t="shared" si="5"/>
        <v>3415565891</v>
      </c>
      <c r="AO19" s="24">
        <f t="shared" si="5"/>
        <v>3888256423</v>
      </c>
      <c r="AP19" s="24">
        <f t="shared" si="5"/>
        <v>3379901936.9899998</v>
      </c>
      <c r="AQ19" s="24">
        <f t="shared" si="5"/>
        <v>42948445350</v>
      </c>
      <c r="AR19" s="24">
        <f t="shared" si="5"/>
        <v>2849315590</v>
      </c>
      <c r="AS19" s="24">
        <f t="shared" si="5"/>
        <v>3057062505</v>
      </c>
      <c r="AT19" s="24">
        <f t="shared" si="5"/>
        <v>3905476332</v>
      </c>
      <c r="AU19" s="24">
        <f t="shared" si="5"/>
        <v>3265170777</v>
      </c>
      <c r="AV19" s="24">
        <f t="shared" si="5"/>
        <v>2712228217</v>
      </c>
      <c r="AW19" s="24">
        <f t="shared" si="5"/>
        <v>4058312360</v>
      </c>
      <c r="AX19" s="24">
        <f t="shared" si="5"/>
        <v>4527509422</v>
      </c>
      <c r="AY19" s="24">
        <f t="shared" si="5"/>
        <v>4290426631</v>
      </c>
      <c r="AZ19" s="24">
        <f t="shared" si="5"/>
        <v>3939351262</v>
      </c>
      <c r="BA19" s="24">
        <f t="shared" si="5"/>
        <v>4090685906</v>
      </c>
      <c r="BB19" s="24">
        <f t="shared" si="5"/>
        <v>4058735503</v>
      </c>
      <c r="BC19" s="24">
        <f t="shared" si="5"/>
        <v>2194170845</v>
      </c>
      <c r="BD19" s="24">
        <f t="shared" si="5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1043638722</v>
      </c>
      <c r="BR19" s="24">
        <v>1043638722</v>
      </c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</row>
    <row r="20" spans="1:81" ht="11.25" x14ac:dyDescent="0.2">
      <c r="A20" s="15"/>
      <c r="B20" s="15" t="s">
        <v>40</v>
      </c>
      <c r="C20" s="16" t="s">
        <v>33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3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4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ht="11.25" x14ac:dyDescent="0.2">
      <c r="A21" s="15" t="s">
        <v>4</v>
      </c>
      <c r="B21" s="15" t="s">
        <v>40</v>
      </c>
      <c r="C21" s="16" t="s">
        <v>32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3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4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517099095.10000002</v>
      </c>
      <c r="BR21" s="14">
        <v>517099095.10000002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1:81" ht="11.25" x14ac:dyDescent="0.2">
      <c r="A22" s="38" t="s">
        <v>105</v>
      </c>
      <c r="B22" s="38" t="s">
        <v>40</v>
      </c>
      <c r="C22" s="39" t="s">
        <v>104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3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4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>
        <v>0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ht="11.25" x14ac:dyDescent="0.2">
      <c r="A23" s="15" t="s">
        <v>103</v>
      </c>
      <c r="B23" s="15" t="s">
        <v>40</v>
      </c>
      <c r="C23" s="16" t="s">
        <v>31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3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4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>
        <v>0</v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ht="11.25" x14ac:dyDescent="0.2">
      <c r="A24" s="15" t="s">
        <v>5</v>
      </c>
      <c r="B24" s="15" t="s">
        <v>40</v>
      </c>
      <c r="C24" s="16" t="s">
        <v>30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3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4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133019039.40000001</v>
      </c>
      <c r="BR24" s="14">
        <v>133019039.40000001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ht="11.25" x14ac:dyDescent="0.2">
      <c r="A25" s="15" t="s">
        <v>3</v>
      </c>
      <c r="B25" s="15" t="s">
        <v>40</v>
      </c>
      <c r="C25" s="16" t="s">
        <v>29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3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4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389863416.39999998</v>
      </c>
      <c r="BR25" s="14">
        <v>389863416.39999998</v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ht="11.25" x14ac:dyDescent="0.2">
      <c r="A26" s="15" t="s">
        <v>14</v>
      </c>
      <c r="B26" s="15" t="s">
        <v>40</v>
      </c>
      <c r="C26" s="16" t="s">
        <v>28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3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4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3657171</v>
      </c>
      <c r="BR26" s="14">
        <v>3657171</v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ht="11.25" x14ac:dyDescent="0.2">
      <c r="A27" s="15" t="s">
        <v>3</v>
      </c>
      <c r="B27" s="15" t="s">
        <v>40</v>
      </c>
      <c r="C27" s="16" t="s">
        <v>27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3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4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>
        <v>0</v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19" customFormat="1" ht="10.5" x14ac:dyDescent="0.25">
      <c r="A28" s="22"/>
      <c r="B28" s="22" t="s">
        <v>40</v>
      </c>
      <c r="C28" s="23" t="s">
        <v>26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3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4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282662711</v>
      </c>
      <c r="BR28" s="24">
        <v>282662711</v>
      </c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  <row r="29" spans="1:81" ht="11.25" x14ac:dyDescent="0.2">
      <c r="A29" s="15" t="s">
        <v>10</v>
      </c>
      <c r="B29" s="15" t="s">
        <v>40</v>
      </c>
      <c r="C29" s="16" t="s">
        <v>65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3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4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>
        <v>0</v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ht="11.25" x14ac:dyDescent="0.2">
      <c r="A30" s="15" t="s">
        <v>10</v>
      </c>
      <c r="B30" s="15" t="s">
        <v>40</v>
      </c>
      <c r="C30" s="16" t="s">
        <v>66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3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4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>
        <v>0</v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ht="11.25" x14ac:dyDescent="0.2">
      <c r="A31" s="15" t="s">
        <v>10</v>
      </c>
      <c r="B31" s="15" t="s">
        <v>40</v>
      </c>
      <c r="C31" s="16" t="s">
        <v>67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3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4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215921055</v>
      </c>
      <c r="BR31" s="14">
        <v>215921055</v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</row>
    <row r="32" spans="1:81" ht="11.25" x14ac:dyDescent="0.2">
      <c r="A32" s="15" t="s">
        <v>15</v>
      </c>
      <c r="B32" s="15" t="s">
        <v>40</v>
      </c>
      <c r="C32" s="16" t="s">
        <v>68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3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4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35882849</v>
      </c>
      <c r="BR32" s="14">
        <v>35882849</v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ht="11.25" x14ac:dyDescent="0.2">
      <c r="A33" s="15" t="s">
        <v>15</v>
      </c>
      <c r="B33" s="15" t="s">
        <v>40</v>
      </c>
      <c r="C33" s="16" t="s">
        <v>69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3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4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22026355</v>
      </c>
      <c r="BR33" s="14">
        <v>22026355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ht="11.25" x14ac:dyDescent="0.2">
      <c r="A34" s="15" t="s">
        <v>10</v>
      </c>
      <c r="B34" s="15" t="s">
        <v>40</v>
      </c>
      <c r="C34" s="16" t="s">
        <v>70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3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4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>
        <v>0</v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ht="11.25" x14ac:dyDescent="0.2">
      <c r="A35" s="15" t="s">
        <v>16</v>
      </c>
      <c r="B35" s="15" t="s">
        <v>40</v>
      </c>
      <c r="C35" s="16" t="s">
        <v>71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3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4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4186979</v>
      </c>
      <c r="BR35" s="14">
        <v>4186979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</row>
    <row r="36" spans="1:81" ht="11.25" x14ac:dyDescent="0.2">
      <c r="A36" s="15" t="s">
        <v>10</v>
      </c>
      <c r="B36" s="15" t="s">
        <v>40</v>
      </c>
      <c r="C36" s="16" t="s">
        <v>72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3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4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>
        <v>0</v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</row>
    <row r="37" spans="1:81" x14ac:dyDescent="0.2">
      <c r="A37" s="15" t="s">
        <v>10</v>
      </c>
      <c r="B37" s="15" t="s">
        <v>40</v>
      </c>
      <c r="C37" s="16" t="s">
        <v>73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3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4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>
        <v>0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x14ac:dyDescent="0.2">
      <c r="A38" s="15" t="s">
        <v>16</v>
      </c>
      <c r="B38" s="15" t="s">
        <v>40</v>
      </c>
      <c r="C38" s="16" t="s">
        <v>74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3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4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4645473</v>
      </c>
      <c r="BR38" s="14">
        <v>4645473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s="19" customFormat="1" ht="10.5" x14ac:dyDescent="0.25">
      <c r="A39" s="22" t="s">
        <v>9</v>
      </c>
      <c r="B39" s="22" t="s">
        <v>40</v>
      </c>
      <c r="C39" s="23" t="s">
        <v>25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3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4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413447622</v>
      </c>
      <c r="BR39" s="24">
        <v>413447622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</row>
    <row r="40" spans="1:81" s="19" customFormat="1" ht="10.5" x14ac:dyDescent="0.25">
      <c r="A40" s="22"/>
      <c r="B40" s="22" t="s">
        <v>40</v>
      </c>
      <c r="C40" s="23" t="s">
        <v>23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3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4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5</v>
      </c>
      <c r="BR40" s="24">
        <v>5</v>
      </c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</row>
    <row r="41" spans="1:81" ht="10.5" x14ac:dyDescent="0.25">
      <c r="A41" s="20"/>
      <c r="B41" s="20" t="s">
        <v>39</v>
      </c>
      <c r="C41" s="20" t="s">
        <v>38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3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4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2161418963</v>
      </c>
      <c r="BR41" s="21">
        <v>2161418963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0.5" x14ac:dyDescent="0.25">
      <c r="A42" s="22" t="s">
        <v>6</v>
      </c>
      <c r="B42" s="22" t="s">
        <v>39</v>
      </c>
      <c r="C42" s="23" t="s">
        <v>37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3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4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245050447</v>
      </c>
      <c r="BR42" s="24">
        <v>245050447</v>
      </c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</row>
    <row r="43" spans="1:81" ht="10.5" x14ac:dyDescent="0.25">
      <c r="A43" s="22" t="s">
        <v>21</v>
      </c>
      <c r="B43" s="22" t="s">
        <v>39</v>
      </c>
      <c r="C43" s="23" t="s">
        <v>36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3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4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172370169</v>
      </c>
      <c r="BR43" s="24">
        <v>172370169</v>
      </c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</row>
    <row r="44" spans="1:81" ht="10.5" x14ac:dyDescent="0.25">
      <c r="A44" s="22" t="s">
        <v>7</v>
      </c>
      <c r="B44" s="22" t="s">
        <v>39</v>
      </c>
      <c r="C44" s="23" t="s">
        <v>35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3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4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427860782</v>
      </c>
      <c r="BR44" s="24">
        <v>427860782</v>
      </c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</row>
    <row r="45" spans="1:81" ht="10.5" x14ac:dyDescent="0.25">
      <c r="A45" s="22"/>
      <c r="B45" s="22" t="s">
        <v>39</v>
      </c>
      <c r="C45" s="23" t="s">
        <v>34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3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4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925450092</v>
      </c>
      <c r="BR45" s="24">
        <v>925450092</v>
      </c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39</v>
      </c>
      <c r="C46" s="16" t="s">
        <v>33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3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4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>
        <v>0</v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x14ac:dyDescent="0.2">
      <c r="A47" s="36" t="s">
        <v>4</v>
      </c>
      <c r="B47" s="15" t="s">
        <v>39</v>
      </c>
      <c r="C47" s="16" t="s">
        <v>32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3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4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ref="BQ47:BQ73" si="6">SUM(BR47:CC47)</f>
        <v>493065033.10000002</v>
      </c>
      <c r="BR47" s="14">
        <v>493065033.10000002</v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x14ac:dyDescent="0.2">
      <c r="A48" s="34" t="s">
        <v>105</v>
      </c>
      <c r="B48" s="15" t="s">
        <v>39</v>
      </c>
      <c r="C48" s="39" t="s">
        <v>104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3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4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6"/>
        <v>0</v>
      </c>
      <c r="BR48" s="14">
        <v>0</v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x14ac:dyDescent="0.2">
      <c r="A49" s="15" t="s">
        <v>103</v>
      </c>
      <c r="B49" s="15" t="s">
        <v>39</v>
      </c>
      <c r="C49" s="16" t="s">
        <v>31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3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4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6"/>
        <v>0</v>
      </c>
      <c r="BR49" s="14">
        <v>0</v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x14ac:dyDescent="0.2">
      <c r="A50" s="15" t="s">
        <v>5</v>
      </c>
      <c r="B50" s="15" t="s">
        <v>39</v>
      </c>
      <c r="C50" s="16" t="s">
        <v>30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3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4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6"/>
        <v>55035797.450000003</v>
      </c>
      <c r="BR50" s="14">
        <v>55035797.450000003</v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x14ac:dyDescent="0.2">
      <c r="A51" s="15" t="s">
        <v>3</v>
      </c>
      <c r="B51" s="15" t="s">
        <v>39</v>
      </c>
      <c r="C51" s="16" t="s">
        <v>29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3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4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6"/>
        <v>377349261.39999998</v>
      </c>
      <c r="BR51" s="14">
        <v>377349261.39999998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x14ac:dyDescent="0.2">
      <c r="A52" s="15" t="s">
        <v>14</v>
      </c>
      <c r="B52" s="15" t="s">
        <v>39</v>
      </c>
      <c r="C52" s="16" t="s">
        <v>28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3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4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6"/>
        <v>0</v>
      </c>
      <c r="BR52" s="14">
        <v>0</v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x14ac:dyDescent="0.2">
      <c r="A53" s="15" t="s">
        <v>3</v>
      </c>
      <c r="B53" s="15" t="s">
        <v>39</v>
      </c>
      <c r="C53" s="16" t="s">
        <v>27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3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4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6"/>
        <v>0</v>
      </c>
      <c r="BR53" s="14">
        <v>0</v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ht="10.5" x14ac:dyDescent="0.25">
      <c r="A54" s="22"/>
      <c r="B54" s="22" t="s">
        <v>39</v>
      </c>
      <c r="C54" s="23" t="s">
        <v>26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3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4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6"/>
        <v>136881319</v>
      </c>
      <c r="BR54" s="24">
        <v>136881319</v>
      </c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</row>
    <row r="55" spans="1:81" x14ac:dyDescent="0.2">
      <c r="A55" s="15" t="s">
        <v>10</v>
      </c>
      <c r="B55" s="15" t="s">
        <v>39</v>
      </c>
      <c r="C55" s="16" t="s">
        <v>65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3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4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6"/>
        <v>0</v>
      </c>
      <c r="BR55" s="14">
        <v>0</v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1:81" x14ac:dyDescent="0.2">
      <c r="A56" s="15" t="s">
        <v>10</v>
      </c>
      <c r="B56" s="15" t="s">
        <v>39</v>
      </c>
      <c r="C56" s="16" t="s">
        <v>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3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4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6"/>
        <v>0</v>
      </c>
      <c r="BR56" s="14">
        <v>0</v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x14ac:dyDescent="0.2">
      <c r="A57" s="15" t="s">
        <v>10</v>
      </c>
      <c r="B57" s="15" t="s">
        <v>39</v>
      </c>
      <c r="C57" s="16" t="s">
        <v>67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3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4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6"/>
        <v>136881319</v>
      </c>
      <c r="BR57" s="14">
        <v>136881319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1:81" x14ac:dyDescent="0.2">
      <c r="A58" s="15" t="s">
        <v>15</v>
      </c>
      <c r="B58" s="15" t="s">
        <v>39</v>
      </c>
      <c r="C58" s="16" t="s">
        <v>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3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4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6"/>
        <v>0</v>
      </c>
      <c r="BR58" s="14">
        <v>0</v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1:81" x14ac:dyDescent="0.2">
      <c r="A59" s="15" t="s">
        <v>15</v>
      </c>
      <c r="B59" s="15" t="s">
        <v>39</v>
      </c>
      <c r="C59" s="16" t="s">
        <v>69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3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4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6"/>
        <v>0</v>
      </c>
      <c r="BR59" s="14">
        <v>0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1:81" x14ac:dyDescent="0.2">
      <c r="A60" s="15" t="s">
        <v>10</v>
      </c>
      <c r="B60" s="15" t="s">
        <v>39</v>
      </c>
      <c r="C60" s="16" t="s">
        <v>70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3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4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6"/>
        <v>0</v>
      </c>
      <c r="BR60" s="14">
        <v>0</v>
      </c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1:81" x14ac:dyDescent="0.2">
      <c r="A61" s="15" t="s">
        <v>16</v>
      </c>
      <c r="B61" s="15" t="s">
        <v>39</v>
      </c>
      <c r="C61" s="16" t="s">
        <v>71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3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4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6"/>
        <v>0</v>
      </c>
      <c r="BR61" s="14">
        <v>0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1:81" x14ac:dyDescent="0.2">
      <c r="A62" s="15" t="s">
        <v>10</v>
      </c>
      <c r="B62" s="15" t="s">
        <v>39</v>
      </c>
      <c r="C62" s="16" t="s">
        <v>72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3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4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6"/>
        <v>0</v>
      </c>
      <c r="BR62" s="14">
        <v>0</v>
      </c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1:81" x14ac:dyDescent="0.2">
      <c r="A63" s="15" t="s">
        <v>10</v>
      </c>
      <c r="B63" s="15" t="s">
        <v>39</v>
      </c>
      <c r="C63" s="16" t="s">
        <v>73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3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4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6"/>
        <v>0</v>
      </c>
      <c r="BR63" s="14">
        <v>0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1:81" x14ac:dyDescent="0.2">
      <c r="A64" s="15" t="s">
        <v>16</v>
      </c>
      <c r="B64" s="15" t="s">
        <v>39</v>
      </c>
      <c r="C64" s="16" t="s">
        <v>74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3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4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6"/>
        <v>0</v>
      </c>
      <c r="BR64" s="14">
        <v>0</v>
      </c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1:81" ht="10.5" x14ac:dyDescent="0.25">
      <c r="A65" s="22" t="s">
        <v>9</v>
      </c>
      <c r="B65" s="22" t="s">
        <v>39</v>
      </c>
      <c r="C65" s="23" t="s">
        <v>25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3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4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6"/>
        <v>253806150</v>
      </c>
      <c r="BR65" s="24">
        <v>253806150</v>
      </c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</row>
    <row r="66" spans="1:81" ht="10.5" x14ac:dyDescent="0.25">
      <c r="A66" s="22"/>
      <c r="B66" s="22" t="s">
        <v>39</v>
      </c>
      <c r="C66" s="23" t="s">
        <v>23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3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4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6"/>
        <v>4</v>
      </c>
      <c r="BR66" s="24">
        <v>4</v>
      </c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</row>
    <row r="67" spans="1:81" ht="10.5" x14ac:dyDescent="0.25">
      <c r="A67" s="20"/>
      <c r="B67" s="20" t="s">
        <v>24</v>
      </c>
      <c r="C67" s="20" t="s">
        <v>38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3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4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6"/>
        <v>677516791</v>
      </c>
      <c r="BR67" s="21">
        <v>677516791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1:81" ht="10.5" x14ac:dyDescent="0.25">
      <c r="A68" s="22" t="s">
        <v>6</v>
      </c>
      <c r="B68" s="22" t="s">
        <v>24</v>
      </c>
      <c r="C68" s="23" t="s">
        <v>37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3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4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6"/>
        <v>124338126</v>
      </c>
      <c r="BR68" s="24">
        <v>124338126</v>
      </c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</row>
    <row r="69" spans="1:81" ht="10.5" x14ac:dyDescent="0.25">
      <c r="A69" s="22" t="s">
        <v>21</v>
      </c>
      <c r="B69" s="22" t="s">
        <v>24</v>
      </c>
      <c r="C69" s="23" t="s">
        <v>36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3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4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6"/>
        <v>71761609</v>
      </c>
      <c r="BR69" s="24">
        <v>71761609</v>
      </c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</row>
    <row r="70" spans="1:81" ht="10.5" x14ac:dyDescent="0.25">
      <c r="A70" s="22" t="s">
        <v>7</v>
      </c>
      <c r="B70" s="22" t="s">
        <v>24</v>
      </c>
      <c r="C70" s="23" t="s">
        <v>35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3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4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6"/>
        <v>57805561</v>
      </c>
      <c r="BR70" s="24">
        <v>57805561</v>
      </c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</row>
    <row r="71" spans="1:81" ht="10.5" x14ac:dyDescent="0.25">
      <c r="A71" s="22"/>
      <c r="B71" s="22" t="s">
        <v>24</v>
      </c>
      <c r="C71" s="23" t="s">
        <v>34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3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4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6"/>
        <v>118188630</v>
      </c>
      <c r="BR71" s="24">
        <v>118188630</v>
      </c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24</v>
      </c>
      <c r="C72" s="16" t="s">
        <v>33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3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4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6"/>
        <v>0</v>
      </c>
      <c r="BR72" s="14">
        <v>0</v>
      </c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x14ac:dyDescent="0.2">
      <c r="A73" s="15" t="s">
        <v>4</v>
      </c>
      <c r="B73" s="15" t="s">
        <v>24</v>
      </c>
      <c r="C73" s="16" t="s">
        <v>32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3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4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6"/>
        <v>24034062</v>
      </c>
      <c r="BR73" s="14">
        <v>24034062</v>
      </c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</row>
    <row r="74" spans="1:81" x14ac:dyDescent="0.2">
      <c r="A74" s="34" t="s">
        <v>105</v>
      </c>
      <c r="B74" s="15" t="s">
        <v>24</v>
      </c>
      <c r="C74" s="39" t="s">
        <v>104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/>
      <c r="BR74" s="14">
        <v>0</v>
      </c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</row>
    <row r="75" spans="1:81" x14ac:dyDescent="0.2">
      <c r="A75" s="15" t="s">
        <v>103</v>
      </c>
      <c r="B75" s="15" t="s">
        <v>24</v>
      </c>
      <c r="C75" s="16" t="s">
        <v>31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3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4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ref="BQ75:BQ92" si="7">SUM(BR75:CC75)</f>
        <v>0</v>
      </c>
      <c r="BR75" s="14">
        <v>0</v>
      </c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x14ac:dyDescent="0.2">
      <c r="A76" s="15" t="s">
        <v>5</v>
      </c>
      <c r="B76" s="15" t="s">
        <v>24</v>
      </c>
      <c r="C76" s="16" t="s">
        <v>30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3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4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7"/>
        <v>77983242</v>
      </c>
      <c r="BR76" s="14">
        <v>77983242</v>
      </c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</row>
    <row r="77" spans="1:81" x14ac:dyDescent="0.2">
      <c r="A77" s="15" t="s">
        <v>3</v>
      </c>
      <c r="B77" s="15" t="s">
        <v>24</v>
      </c>
      <c r="C77" s="16" t="s">
        <v>29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3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4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7"/>
        <v>12514155</v>
      </c>
      <c r="BR77" s="14">
        <v>12514155</v>
      </c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</row>
    <row r="78" spans="1:81" x14ac:dyDescent="0.2">
      <c r="A78" s="15" t="s">
        <v>14</v>
      </c>
      <c r="B78" s="15" t="s">
        <v>24</v>
      </c>
      <c r="C78" s="16" t="s">
        <v>28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3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4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7"/>
        <v>3657171</v>
      </c>
      <c r="BR78" s="14">
        <v>3657171</v>
      </c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x14ac:dyDescent="0.2">
      <c r="A79" s="15" t="s">
        <v>3</v>
      </c>
      <c r="B79" s="15" t="s">
        <v>24</v>
      </c>
      <c r="C79" s="16" t="s">
        <v>27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3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4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si="7"/>
        <v>0</v>
      </c>
      <c r="BR79" s="14">
        <v>0</v>
      </c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ht="10.5" x14ac:dyDescent="0.25">
      <c r="A80" s="22"/>
      <c r="B80" s="22" t="s">
        <v>24</v>
      </c>
      <c r="C80" s="23" t="s">
        <v>26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3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4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7"/>
        <v>145781392</v>
      </c>
      <c r="BR80" s="24">
        <v>145781392</v>
      </c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</row>
    <row r="81" spans="1:81" x14ac:dyDescent="0.2">
      <c r="A81" s="15" t="s">
        <v>10</v>
      </c>
      <c r="B81" s="15" t="s">
        <v>24</v>
      </c>
      <c r="C81" s="16" t="s">
        <v>65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3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4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7"/>
        <v>0</v>
      </c>
      <c r="BR81" s="14">
        <v>0</v>
      </c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x14ac:dyDescent="0.2">
      <c r="A82" s="15" t="s">
        <v>10</v>
      </c>
      <c r="B82" s="15" t="s">
        <v>24</v>
      </c>
      <c r="C82" s="16" t="s">
        <v>66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ref="AQ82:AQ92" si="8">SUM(AR82:BC82)</f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ref="BD82:BD92" si="9">SUM(BE82:BP82)</f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7"/>
        <v>0</v>
      </c>
      <c r="BR82" s="14">
        <v>0</v>
      </c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x14ac:dyDescent="0.2">
      <c r="A83" s="15" t="s">
        <v>10</v>
      </c>
      <c r="B83" s="15" t="s">
        <v>24</v>
      </c>
      <c r="C83" s="16" t="s">
        <v>67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8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9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7"/>
        <v>79039736</v>
      </c>
      <c r="BR83" s="14">
        <v>79039736</v>
      </c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</row>
    <row r="84" spans="1:81" x14ac:dyDescent="0.2">
      <c r="A84" s="15" t="s">
        <v>15</v>
      </c>
      <c r="B84" s="15" t="s">
        <v>24</v>
      </c>
      <c r="C84" s="16" t="s">
        <v>68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8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9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7"/>
        <v>35882849</v>
      </c>
      <c r="BR84" s="14">
        <v>35882849</v>
      </c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</row>
    <row r="85" spans="1:81" x14ac:dyDescent="0.2">
      <c r="A85" s="15" t="s">
        <v>15</v>
      </c>
      <c r="B85" s="15" t="s">
        <v>24</v>
      </c>
      <c r="C85" s="16" t="s">
        <v>69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8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9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7"/>
        <v>22026355</v>
      </c>
      <c r="BR85" s="14">
        <v>22026355</v>
      </c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</row>
    <row r="86" spans="1:81" x14ac:dyDescent="0.2">
      <c r="A86" s="15" t="s">
        <v>10</v>
      </c>
      <c r="B86" s="15" t="s">
        <v>24</v>
      </c>
      <c r="C86" s="16" t="s">
        <v>70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8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9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7"/>
        <v>0</v>
      </c>
      <c r="BR86" s="14">
        <v>0</v>
      </c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</row>
    <row r="87" spans="1:81" x14ac:dyDescent="0.2">
      <c r="A87" s="15" t="s">
        <v>16</v>
      </c>
      <c r="B87" s="15" t="s">
        <v>24</v>
      </c>
      <c r="C87" s="16" t="s">
        <v>71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8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9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7"/>
        <v>4186979</v>
      </c>
      <c r="BR87" s="14">
        <v>4186979</v>
      </c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</row>
    <row r="88" spans="1:81" x14ac:dyDescent="0.2">
      <c r="A88" s="15" t="s">
        <v>10</v>
      </c>
      <c r="B88" s="15" t="s">
        <v>24</v>
      </c>
      <c r="C88" s="16" t="s">
        <v>72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8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9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7"/>
        <v>0</v>
      </c>
      <c r="BR88" s="14">
        <v>0</v>
      </c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</row>
    <row r="89" spans="1:81" x14ac:dyDescent="0.2">
      <c r="A89" s="15" t="s">
        <v>10</v>
      </c>
      <c r="B89" s="15" t="s">
        <v>24</v>
      </c>
      <c r="C89" s="16" t="s">
        <v>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8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9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7"/>
        <v>0</v>
      </c>
      <c r="BR89" s="14">
        <v>0</v>
      </c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</row>
    <row r="90" spans="1:81" x14ac:dyDescent="0.2">
      <c r="A90" s="15" t="s">
        <v>16</v>
      </c>
      <c r="B90" s="15" t="s">
        <v>24</v>
      </c>
      <c r="C90" s="16" t="s">
        <v>74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8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9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7"/>
        <v>4645473</v>
      </c>
      <c r="BR90" s="14">
        <v>4645473</v>
      </c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</row>
    <row r="91" spans="1:81" ht="10.5" x14ac:dyDescent="0.25">
      <c r="A91" s="22" t="s">
        <v>9</v>
      </c>
      <c r="B91" s="22" t="s">
        <v>24</v>
      </c>
      <c r="C91" s="23" t="s">
        <v>25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8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9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7"/>
        <v>159641472</v>
      </c>
      <c r="BR91" s="24">
        <v>159641472</v>
      </c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</row>
    <row r="92" spans="1:81" ht="10.5" x14ac:dyDescent="0.25">
      <c r="A92" s="22"/>
      <c r="B92" s="22" t="s">
        <v>24</v>
      </c>
      <c r="C92" s="23" t="s">
        <v>23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8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9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7"/>
        <v>1</v>
      </c>
      <c r="BR92" s="24">
        <v>1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1"/>
  <sheetViews>
    <sheetView showGridLines="0" topLeftCell="BC1" zoomScale="85" zoomScaleNormal="85" workbookViewId="0">
      <selection activeCell="BR6" sqref="BR6"/>
    </sheetView>
  </sheetViews>
  <sheetFormatPr defaultRowHeight="14.5" x14ac:dyDescent="0.35"/>
  <cols>
    <col min="2" max="2" width="48" customWidth="1"/>
    <col min="3" max="3" width="1.7265625" customWidth="1"/>
    <col min="4" max="15" width="8.81640625" customWidth="1"/>
    <col min="16" max="16" width="1.7265625" customWidth="1"/>
    <col min="17" max="28" width="8.81640625" customWidth="1"/>
    <col min="29" max="29" width="1.7265625" customWidth="1"/>
    <col min="30" max="41" width="8.81640625" customWidth="1"/>
    <col min="42" max="42" width="1.7265625" customWidth="1"/>
    <col min="43" max="54" width="8.81640625" customWidth="1"/>
    <col min="55" max="55" width="1.7265625" customWidth="1"/>
    <col min="56" max="67" width="8.81640625" customWidth="1"/>
    <col min="68" max="68" width="1.7265625" customWidth="1"/>
  </cols>
  <sheetData>
    <row r="2" spans="1:80" ht="23" x14ac:dyDescent="0.5">
      <c r="B2" s="1" t="s">
        <v>19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ht="15" customHeight="1" x14ac:dyDescent="0.35">
      <c r="B4" s="46"/>
      <c r="D4" s="45">
        <v>42370</v>
      </c>
      <c r="E4" s="45">
        <v>42401</v>
      </c>
      <c r="F4" s="45">
        <v>42430</v>
      </c>
      <c r="G4" s="45">
        <v>42461</v>
      </c>
      <c r="H4" s="45">
        <v>42491</v>
      </c>
      <c r="I4" s="45">
        <v>42522</v>
      </c>
      <c r="J4" s="45">
        <v>42552</v>
      </c>
      <c r="K4" s="45">
        <v>42583</v>
      </c>
      <c r="L4" s="45">
        <v>42614</v>
      </c>
      <c r="M4" s="45">
        <v>42644</v>
      </c>
      <c r="N4" s="45">
        <v>42675</v>
      </c>
      <c r="O4" s="45">
        <v>42705</v>
      </c>
      <c r="Q4" s="45">
        <v>42736</v>
      </c>
      <c r="R4" s="45">
        <v>42767</v>
      </c>
      <c r="S4" s="45">
        <v>42795</v>
      </c>
      <c r="T4" s="45">
        <v>42826</v>
      </c>
      <c r="U4" s="45">
        <v>42856</v>
      </c>
      <c r="V4" s="45">
        <v>42887</v>
      </c>
      <c r="W4" s="45">
        <v>42917</v>
      </c>
      <c r="X4" s="45">
        <v>42948</v>
      </c>
      <c r="Y4" s="45">
        <v>42979</v>
      </c>
      <c r="Z4" s="45">
        <v>43009</v>
      </c>
      <c r="AA4" s="45">
        <v>43040</v>
      </c>
      <c r="AB4" s="45">
        <v>43070</v>
      </c>
      <c r="AD4" s="45">
        <v>43101</v>
      </c>
      <c r="AE4" s="45">
        <v>43132</v>
      </c>
      <c r="AF4" s="45">
        <v>43160</v>
      </c>
      <c r="AG4" s="45">
        <v>43191</v>
      </c>
      <c r="AH4" s="45">
        <v>43221</v>
      </c>
      <c r="AI4" s="45">
        <v>43252</v>
      </c>
      <c r="AJ4" s="45">
        <v>43282</v>
      </c>
      <c r="AK4" s="45">
        <v>43313</v>
      </c>
      <c r="AL4" s="45">
        <v>43344</v>
      </c>
      <c r="AM4" s="45">
        <v>43374</v>
      </c>
      <c r="AN4" s="45">
        <v>43405</v>
      </c>
      <c r="AO4" s="45">
        <v>43435</v>
      </c>
      <c r="AQ4" s="45">
        <v>43466</v>
      </c>
      <c r="AR4" s="45">
        <v>43497</v>
      </c>
      <c r="AS4" s="45">
        <v>43525</v>
      </c>
      <c r="AT4" s="45">
        <v>43556</v>
      </c>
      <c r="AU4" s="45">
        <v>43586</v>
      </c>
      <c r="AV4" s="45">
        <v>43617</v>
      </c>
      <c r="AW4" s="45">
        <v>43647</v>
      </c>
      <c r="AX4" s="45">
        <v>43678</v>
      </c>
      <c r="AY4" s="45">
        <v>43709</v>
      </c>
      <c r="AZ4" s="45">
        <v>43739</v>
      </c>
      <c r="BA4" s="45">
        <v>43770</v>
      </c>
      <c r="BB4" s="45">
        <v>43800</v>
      </c>
      <c r="BD4" s="45">
        <v>43831</v>
      </c>
      <c r="BE4" s="45">
        <v>43862</v>
      </c>
      <c r="BF4" s="45">
        <v>43891</v>
      </c>
      <c r="BG4" s="45">
        <v>43922</v>
      </c>
      <c r="BH4" s="45">
        <v>43952</v>
      </c>
      <c r="BI4" s="45">
        <v>43983</v>
      </c>
      <c r="BJ4" s="45">
        <v>44013</v>
      </c>
      <c r="BK4" s="45">
        <v>44044</v>
      </c>
      <c r="BL4" s="45">
        <v>44075</v>
      </c>
      <c r="BM4" s="45">
        <v>44105</v>
      </c>
      <c r="BN4" s="45">
        <v>44136</v>
      </c>
      <c r="BO4" s="45">
        <v>44166</v>
      </c>
      <c r="BQ4" s="45">
        <v>44197</v>
      </c>
      <c r="BR4" s="45">
        <v>44228</v>
      </c>
      <c r="BS4" s="45">
        <v>44256</v>
      </c>
      <c r="BT4" s="45">
        <v>44287</v>
      </c>
      <c r="BU4" s="45">
        <v>44317</v>
      </c>
      <c r="BV4" s="45">
        <v>44348</v>
      </c>
      <c r="BW4" s="45">
        <v>44378</v>
      </c>
      <c r="BX4" s="45">
        <v>44409</v>
      </c>
      <c r="BY4" s="45">
        <v>44440</v>
      </c>
      <c r="BZ4" s="45">
        <v>44470</v>
      </c>
      <c r="CA4" s="45">
        <v>44501</v>
      </c>
      <c r="CB4" s="45">
        <v>44531</v>
      </c>
    </row>
    <row r="5" spans="1:80" ht="15" customHeight="1" x14ac:dyDescent="0.35">
      <c r="B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5.5" x14ac:dyDescent="0.35">
      <c r="A6" s="5"/>
      <c r="B6" s="6" t="s">
        <v>107</v>
      </c>
      <c r="D6" s="7">
        <f>SUM(D7,D17,D16)</f>
        <v>782.60016200000007</v>
      </c>
      <c r="E6" s="7">
        <f t="shared" ref="E6:BO6" si="0">SUM(E7,E17,E16)</f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si="0"/>
        <v>710.32095799999991</v>
      </c>
      <c r="R6" s="7">
        <f t="shared" si="0"/>
        <v>873.03154399999994</v>
      </c>
      <c r="S6" s="7">
        <f t="shared" si="0"/>
        <v>1153.4436229999999</v>
      </c>
      <c r="T6" s="7">
        <f t="shared" si="0"/>
        <v>1138.3564959999999</v>
      </c>
      <c r="U6" s="7">
        <f t="shared" si="0"/>
        <v>1287.1355859999999</v>
      </c>
      <c r="V6" s="7">
        <f t="shared" si="0"/>
        <v>1240.0834969999999</v>
      </c>
      <c r="W6" s="7">
        <f t="shared" si="0"/>
        <v>1437.122793</v>
      </c>
      <c r="X6" s="7">
        <f t="shared" si="0"/>
        <v>1483.1181610000001</v>
      </c>
      <c r="Y6" s="7">
        <f t="shared" si="0"/>
        <v>1472.3020979999999</v>
      </c>
      <c r="Z6" s="7">
        <f t="shared" si="0"/>
        <v>1352.178128</v>
      </c>
      <c r="AA6" s="7">
        <f t="shared" si="0"/>
        <v>1204.3894679999999</v>
      </c>
      <c r="AB6" s="7">
        <f t="shared" si="0"/>
        <v>1116.5795260000002</v>
      </c>
      <c r="AD6" s="7">
        <f t="shared" si="0"/>
        <v>937.2968689999999</v>
      </c>
      <c r="AE6" s="7">
        <f t="shared" si="0"/>
        <v>1006.6652039999999</v>
      </c>
      <c r="AF6" s="7">
        <f t="shared" si="0"/>
        <v>1255.4032629999999</v>
      </c>
      <c r="AG6" s="7">
        <f t="shared" si="0"/>
        <v>1281.4163759999999</v>
      </c>
      <c r="AH6" s="7">
        <f t="shared" si="0"/>
        <v>1283.593889</v>
      </c>
      <c r="AI6" s="7">
        <f t="shared" si="0"/>
        <v>1382.6742319999998</v>
      </c>
      <c r="AJ6" s="7">
        <f t="shared" si="0"/>
        <v>1428.885863</v>
      </c>
      <c r="AK6" s="7">
        <f t="shared" si="0"/>
        <v>1503.1768530000002</v>
      </c>
      <c r="AL6" s="7">
        <f t="shared" si="0"/>
        <v>1418.441644</v>
      </c>
      <c r="AM6" s="7">
        <f t="shared" si="0"/>
        <v>1410.5905850000001</v>
      </c>
      <c r="AN6" s="7">
        <f t="shared" si="0"/>
        <v>1275.2254739999998</v>
      </c>
      <c r="AO6" s="7">
        <f t="shared" si="0"/>
        <v>1142.3593210000001</v>
      </c>
      <c r="AQ6" s="7">
        <f t="shared" si="0"/>
        <v>993.60351900000012</v>
      </c>
      <c r="AR6" s="7">
        <f t="shared" si="0"/>
        <v>1164.1877020000002</v>
      </c>
      <c r="AS6" s="7">
        <f t="shared" si="0"/>
        <v>1273.561267</v>
      </c>
      <c r="AT6" s="7">
        <f t="shared" si="0"/>
        <v>1106.518675</v>
      </c>
      <c r="AU6" s="7">
        <f t="shared" si="0"/>
        <v>1152.49182</v>
      </c>
      <c r="AV6" s="7">
        <f t="shared" si="0"/>
        <v>1288.020325</v>
      </c>
      <c r="AW6" s="7">
        <f t="shared" si="0"/>
        <v>1511.2137110000001</v>
      </c>
      <c r="AX6" s="7">
        <f t="shared" si="0"/>
        <v>1529.2182600000001</v>
      </c>
      <c r="AY6" s="7">
        <f t="shared" si="0"/>
        <v>1404.5972160000001</v>
      </c>
      <c r="AZ6" s="7">
        <f t="shared" si="0"/>
        <v>1460.508034</v>
      </c>
      <c r="BA6" s="7">
        <f t="shared" si="0"/>
        <v>1363.2119680000001</v>
      </c>
      <c r="BB6" s="7">
        <f t="shared" si="0"/>
        <v>955.68922100000009</v>
      </c>
      <c r="BD6" s="7">
        <f t="shared" si="0"/>
        <v>753.377028</v>
      </c>
      <c r="BE6" s="7">
        <f t="shared" si="0"/>
        <v>908.0058889999998</v>
      </c>
      <c r="BF6" s="7">
        <f t="shared" si="0"/>
        <v>1055.6007779999998</v>
      </c>
      <c r="BG6" s="7">
        <f t="shared" si="0"/>
        <v>1190.0261109999999</v>
      </c>
      <c r="BH6" s="7">
        <f t="shared" si="0"/>
        <v>1413.1090680000002</v>
      </c>
      <c r="BI6" s="7">
        <f t="shared" si="0"/>
        <v>1289.9323690000001</v>
      </c>
      <c r="BJ6" s="7">
        <f t="shared" si="0"/>
        <v>1406.912233</v>
      </c>
      <c r="BK6" s="7">
        <f t="shared" si="0"/>
        <v>1444.6818210000001</v>
      </c>
      <c r="BL6" s="7">
        <f t="shared" si="0"/>
        <v>1387.6867999999999</v>
      </c>
      <c r="BM6" s="7">
        <f t="shared" si="0"/>
        <v>1354.4856599999998</v>
      </c>
      <c r="BN6" s="7">
        <f t="shared" si="0"/>
        <v>1330.944526</v>
      </c>
      <c r="BO6" s="7">
        <f t="shared" si="0"/>
        <v>995.69179999999983</v>
      </c>
      <c r="BQ6" s="7">
        <f t="shared" ref="BQ6:CB6" si="1">SUM(BQ7,BQ17,BQ16)</f>
        <v>677.51679000000001</v>
      </c>
      <c r="BR6" s="7">
        <f t="shared" si="1"/>
        <v>0</v>
      </c>
      <c r="BS6" s="7">
        <f t="shared" si="1"/>
        <v>0</v>
      </c>
      <c r="BT6" s="7">
        <f t="shared" si="1"/>
        <v>0</v>
      </c>
      <c r="BU6" s="7">
        <f t="shared" si="1"/>
        <v>0</v>
      </c>
      <c r="BV6" s="7">
        <f t="shared" si="1"/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5" x14ac:dyDescent="0.35">
      <c r="B7" s="8" t="s">
        <v>2</v>
      </c>
      <c r="D7" s="9">
        <f>SUM(D8:D15)</f>
        <v>503.51929700000005</v>
      </c>
      <c r="E7" s="9">
        <f t="shared" ref="E7:BO7" si="2">SUM(E8:E15)</f>
        <v>599.40745700000002</v>
      </c>
      <c r="F7" s="9">
        <f t="shared" si="2"/>
        <v>757.88383500000009</v>
      </c>
      <c r="G7" s="9">
        <f t="shared" si="2"/>
        <v>768.94193299999995</v>
      </c>
      <c r="H7" s="9">
        <f t="shared" si="2"/>
        <v>797.65097500000002</v>
      </c>
      <c r="I7" s="9">
        <f t="shared" si="2"/>
        <v>784.89417800000001</v>
      </c>
      <c r="J7" s="9">
        <f t="shared" si="2"/>
        <v>827.54975999999988</v>
      </c>
      <c r="K7" s="9">
        <f t="shared" si="2"/>
        <v>885.23294999999996</v>
      </c>
      <c r="L7" s="9">
        <f t="shared" si="2"/>
        <v>763.33427400000005</v>
      </c>
      <c r="M7" s="9">
        <f t="shared" si="2"/>
        <v>611.39804099999992</v>
      </c>
      <c r="N7" s="9">
        <f t="shared" si="2"/>
        <v>529.84412999999995</v>
      </c>
      <c r="O7" s="9">
        <f t="shared" si="2"/>
        <v>540.63504900000009</v>
      </c>
      <c r="Q7" s="9">
        <f t="shared" si="2"/>
        <v>379.22543099999996</v>
      </c>
      <c r="R7" s="9">
        <f t="shared" si="2"/>
        <v>588.90690099999995</v>
      </c>
      <c r="S7" s="9">
        <f t="shared" si="2"/>
        <v>810.17045099999996</v>
      </c>
      <c r="T7" s="9">
        <f t="shared" si="2"/>
        <v>810.06147699999997</v>
      </c>
      <c r="U7" s="9">
        <f t="shared" si="2"/>
        <v>902.14555799999994</v>
      </c>
      <c r="V7" s="9">
        <f t="shared" si="2"/>
        <v>889.46473300000002</v>
      </c>
      <c r="W7" s="9">
        <f t="shared" si="2"/>
        <v>1028.7662420000001</v>
      </c>
      <c r="X7" s="9">
        <f t="shared" si="2"/>
        <v>1065.052893</v>
      </c>
      <c r="Y7" s="9">
        <f t="shared" si="2"/>
        <v>1070.386794</v>
      </c>
      <c r="Z7" s="9">
        <f t="shared" si="2"/>
        <v>933.46684500000003</v>
      </c>
      <c r="AA7" s="9">
        <f t="shared" si="2"/>
        <v>842.57526500000006</v>
      </c>
      <c r="AB7" s="9">
        <f t="shared" si="2"/>
        <v>750.7849010000001</v>
      </c>
      <c r="AD7" s="9">
        <f t="shared" si="2"/>
        <v>581.11927299999991</v>
      </c>
      <c r="AE7" s="9">
        <f t="shared" si="2"/>
        <v>654.9688329999999</v>
      </c>
      <c r="AF7" s="9">
        <f t="shared" si="2"/>
        <v>912.38328799999999</v>
      </c>
      <c r="AG7" s="9">
        <f t="shared" si="2"/>
        <v>942.09656599999994</v>
      </c>
      <c r="AH7" s="9">
        <f t="shared" si="2"/>
        <v>964.82890999999995</v>
      </c>
      <c r="AI7" s="9">
        <f t="shared" si="2"/>
        <v>992.03707899999984</v>
      </c>
      <c r="AJ7" s="9">
        <f t="shared" si="2"/>
        <v>1037.3038469999999</v>
      </c>
      <c r="AK7" s="9">
        <f t="shared" si="2"/>
        <v>1077.5354380000001</v>
      </c>
      <c r="AL7" s="9">
        <f t="shared" si="2"/>
        <v>1003.0228960000001</v>
      </c>
      <c r="AM7" s="9">
        <f t="shared" si="2"/>
        <v>988.10531000000003</v>
      </c>
      <c r="AN7" s="9">
        <f t="shared" si="2"/>
        <v>884.58826199999999</v>
      </c>
      <c r="AO7" s="9">
        <f t="shared" si="2"/>
        <v>754.68343900000002</v>
      </c>
      <c r="AQ7" s="9">
        <f t="shared" si="2"/>
        <v>613.60075200000006</v>
      </c>
      <c r="AR7" s="9">
        <f t="shared" si="2"/>
        <v>795.78018300000019</v>
      </c>
      <c r="AS7" s="9">
        <f t="shared" si="2"/>
        <v>889.26942500000007</v>
      </c>
      <c r="AT7" s="9">
        <f t="shared" si="2"/>
        <v>731.10819199999992</v>
      </c>
      <c r="AU7" s="9">
        <f t="shared" si="2"/>
        <v>749.42967399999998</v>
      </c>
      <c r="AV7" s="9">
        <f t="shared" si="2"/>
        <v>875.27900599999998</v>
      </c>
      <c r="AW7" s="9">
        <f t="shared" si="2"/>
        <v>1076.428461</v>
      </c>
      <c r="AX7" s="9">
        <f t="shared" si="2"/>
        <v>1060.1728310000001</v>
      </c>
      <c r="AY7" s="9">
        <f t="shared" si="2"/>
        <v>960.69442400000003</v>
      </c>
      <c r="AZ7" s="9">
        <f t="shared" si="2"/>
        <v>1013.6439789999999</v>
      </c>
      <c r="BA7" s="9">
        <f t="shared" si="2"/>
        <v>974.18247800000006</v>
      </c>
      <c r="BB7" s="9">
        <f t="shared" si="2"/>
        <v>599.93145500000003</v>
      </c>
      <c r="BD7" s="9">
        <f t="shared" si="2"/>
        <v>384.06578600000006</v>
      </c>
      <c r="BE7" s="9">
        <f t="shared" si="2"/>
        <v>586.7668789999999</v>
      </c>
      <c r="BF7" s="9">
        <f t="shared" si="2"/>
        <v>806.20822099999987</v>
      </c>
      <c r="BG7" s="9">
        <f t="shared" si="2"/>
        <v>910.34882099999993</v>
      </c>
      <c r="BH7" s="9">
        <f t="shared" si="2"/>
        <v>1096.2557480000003</v>
      </c>
      <c r="BI7" s="9">
        <f t="shared" si="2"/>
        <v>966.97698700000001</v>
      </c>
      <c r="BJ7" s="9">
        <f t="shared" si="2"/>
        <v>1032.4572990000001</v>
      </c>
      <c r="BK7" s="9">
        <f t="shared" si="2"/>
        <v>1061.2051290000002</v>
      </c>
      <c r="BL7" s="9">
        <f t="shared" si="2"/>
        <v>992.23446000000001</v>
      </c>
      <c r="BM7" s="9">
        <f t="shared" si="2"/>
        <v>954.53296399999988</v>
      </c>
      <c r="BN7" s="9">
        <f t="shared" si="2"/>
        <v>944.27825200000007</v>
      </c>
      <c r="BO7" s="9">
        <f t="shared" si="2"/>
        <v>658.3325339999999</v>
      </c>
      <c r="BQ7" s="9">
        <f t="shared" ref="BQ7:CB7" si="3">SUM(BQ8:BQ15)</f>
        <v>300.33231700000005</v>
      </c>
      <c r="BR7" s="9">
        <f t="shared" si="3"/>
        <v>0</v>
      </c>
      <c r="BS7" s="9">
        <f t="shared" si="3"/>
        <v>0</v>
      </c>
      <c r="BT7" s="9">
        <f t="shared" si="3"/>
        <v>0</v>
      </c>
      <c r="BU7" s="9">
        <f t="shared" si="3"/>
        <v>0</v>
      </c>
      <c r="BV7" s="9">
        <f t="shared" si="3"/>
        <v>0</v>
      </c>
      <c r="BW7" s="9">
        <f t="shared" si="3"/>
        <v>0</v>
      </c>
      <c r="BX7" s="9">
        <f t="shared" si="3"/>
        <v>0</v>
      </c>
      <c r="BY7" s="9">
        <f t="shared" si="3"/>
        <v>0</v>
      </c>
      <c r="BZ7" s="9">
        <f t="shared" si="3"/>
        <v>0</v>
      </c>
      <c r="CA7" s="9">
        <f t="shared" si="3"/>
        <v>0</v>
      </c>
      <c r="CB7" s="9">
        <f t="shared" si="3"/>
        <v>0</v>
      </c>
    </row>
    <row r="8" spans="1:80" ht="15.5" x14ac:dyDescent="0.35">
      <c r="B8" s="10" t="s">
        <v>3</v>
      </c>
      <c r="D8" s="11">
        <f>SUMIFS('Base TKU'!E:E,'Base TKU'!$A:$A,$B8,'Base TKU'!$B:$B,"SUL")/1000000</f>
        <v>49.397860999999999</v>
      </c>
      <c r="E8" s="11">
        <f>SUMIFS('Base TKU'!F:F,'Base TKU'!$A:$A,$B8,'Base TKU'!$B:$B,"SUL")/1000000</f>
        <v>462.26137799999998</v>
      </c>
      <c r="F8" s="11">
        <f>SUMIFS('Base TKU'!G:G,'Base TKU'!$A:$A,$B8,'Base TKU'!$B:$B,"SUL")/1000000</f>
        <v>618.98012700000004</v>
      </c>
      <c r="G8" s="11">
        <f>SUMIFS('Base TKU'!H:H,'Base TKU'!$A:$A,$B8,'Base TKU'!$B:$B,"SUL")/1000000</f>
        <v>583.17332599999997</v>
      </c>
      <c r="H8" s="11">
        <f>SUMIFS('Base TKU'!I:I,'Base TKU'!$A:$A,$B8,'Base TKU'!$B:$B,"SUL")/1000000</f>
        <v>505.29110200000002</v>
      </c>
      <c r="I8" s="11">
        <f>SUMIFS('Base TKU'!J:J,'Base TKU'!$A:$A,$B8,'Base TKU'!$B:$B,"SUL")/1000000</f>
        <v>434.02677999999997</v>
      </c>
      <c r="J8" s="11">
        <f>SUMIFS('Base TKU'!K:K,'Base TKU'!$A:$A,$B8,'Base TKU'!$B:$B,"SUL")/1000000</f>
        <v>316.793497</v>
      </c>
      <c r="K8" s="11">
        <f>SUMIFS('Base TKU'!L:L,'Base TKU'!$A:$A,$B8,'Base TKU'!$B:$B,"SUL")/1000000</f>
        <v>182.78065100000001</v>
      </c>
      <c r="L8" s="11">
        <f>SUMIFS('Base TKU'!M:M,'Base TKU'!$A:$A,$B8,'Base TKU'!$B:$B,"SUL")/1000000</f>
        <v>130.11925199999999</v>
      </c>
      <c r="M8" s="11">
        <f>SUMIFS('Base TKU'!N:N,'Base TKU'!$A:$A,$B8,'Base TKU'!$B:$B,"SUL")/1000000</f>
        <v>95.372065000000006</v>
      </c>
      <c r="N8" s="11">
        <f>SUMIFS('Base TKU'!O:O,'Base TKU'!$A:$A,$B8,'Base TKU'!$B:$B,"SUL")/1000000</f>
        <v>63.772399</v>
      </c>
      <c r="O8" s="11">
        <f>SUMIFS('Base TKU'!P:P,'Base TKU'!$A:$A,$B8,'Base TKU'!$B:$B,"SUL")/1000000</f>
        <v>55.277765000000002</v>
      </c>
      <c r="Q8" s="11">
        <f>SUMIFS('Base TKU'!R:R,'Base TKU'!$A:$A,$B8,'Base TKU'!$B:$B,"SUL")/1000000</f>
        <v>114.451553</v>
      </c>
      <c r="R8" s="11">
        <f>SUMIFS('Base TKU'!S:S,'Base TKU'!$A:$A,$B8,'Base TKU'!$B:$B,"SUL")/1000000</f>
        <v>405.63507399999997</v>
      </c>
      <c r="S8" s="11">
        <f>SUMIFS('Base TKU'!T:T,'Base TKU'!$A:$A,$B8,'Base TKU'!$B:$B,"SUL")/1000000</f>
        <v>670.59992399999999</v>
      </c>
      <c r="T8" s="11">
        <f>SUMIFS('Base TKU'!U:U,'Base TKU'!$A:$A,$B8,'Base TKU'!$B:$B,"SUL")/1000000</f>
        <v>577.581097</v>
      </c>
      <c r="U8" s="11">
        <f>SUMIFS('Base TKU'!V:V,'Base TKU'!$A:$A,$B8,'Base TKU'!$B:$B,"SUL")/1000000</f>
        <v>546.26962800000001</v>
      </c>
      <c r="V8" s="11">
        <f>SUMIFS('Base TKU'!W:W,'Base TKU'!$A:$A,$B8,'Base TKU'!$B:$B,"SUL")/1000000</f>
        <v>545.82511399999999</v>
      </c>
      <c r="W8" s="11">
        <f>SUMIFS('Base TKU'!X:X,'Base TKU'!$A:$A,$B8,'Base TKU'!$B:$B,"SUL")/1000000</f>
        <v>462.89329099999998</v>
      </c>
      <c r="X8" s="11">
        <f>SUMIFS('Base TKU'!Y:Y,'Base TKU'!$A:$A,$B8,'Base TKU'!$B:$B,"SUL")/1000000</f>
        <v>326.992727</v>
      </c>
      <c r="Y8" s="11">
        <f>SUMIFS('Base TKU'!Z:Z,'Base TKU'!$A:$A,$B8,'Base TKU'!$B:$B,"SUL")/1000000</f>
        <v>178.126689</v>
      </c>
      <c r="Z8" s="11">
        <f>SUMIFS('Base TKU'!AA:AA,'Base TKU'!$A:$A,$B8,'Base TKU'!$B:$B,"SUL")/1000000</f>
        <v>208.222522</v>
      </c>
      <c r="AA8" s="11">
        <f>SUMIFS('Base TKU'!AB:AB,'Base TKU'!$A:$A,$B8,'Base TKU'!$B:$B,"SUL")/1000000</f>
        <v>364.80664300000001</v>
      </c>
      <c r="AB8" s="11">
        <f>SUMIFS('Base TKU'!AC:AC,'Base TKU'!$A:$A,$B8,'Base TKU'!$B:$B,"SUL")/1000000</f>
        <v>398.06726200000003</v>
      </c>
      <c r="AD8" s="11">
        <f>SUMIFS('Base TKU'!AE:AE,'Base TKU'!$A:$A,$B8,'Base TKU'!$B:$B,"SUL")/1000000</f>
        <v>239.294534</v>
      </c>
      <c r="AE8" s="11">
        <f>SUMIFS('Base TKU'!AF:AF,'Base TKU'!$A:$A,$B8,'Base TKU'!$B:$B,"SUL")/1000000</f>
        <v>495.49919699999998</v>
      </c>
      <c r="AF8" s="11">
        <f>SUMIFS('Base TKU'!AG:AG,'Base TKU'!$A:$A,$B8,'Base TKU'!$B:$B,"SUL")/1000000</f>
        <v>801.33004500000004</v>
      </c>
      <c r="AG8" s="11">
        <f>SUMIFS('Base TKU'!AH:AH,'Base TKU'!$A:$A,$B8,'Base TKU'!$B:$B,"SUL")/1000000</f>
        <v>760.51363400000002</v>
      </c>
      <c r="AH8" s="11">
        <f>SUMIFS('Base TKU'!AI:AI,'Base TKU'!$A:$A,$B8,'Base TKU'!$B:$B,"SUL")/1000000</f>
        <v>677.22154999999998</v>
      </c>
      <c r="AI8" s="11">
        <f>SUMIFS('Base TKU'!AJ:AJ,'Base TKU'!$A:$A,$B8,'Base TKU'!$B:$B,"SUL")/1000000</f>
        <v>670.03567599999997</v>
      </c>
      <c r="AJ8" s="11">
        <f>SUMIFS('Base TKU'!AK:AK,'Base TKU'!$A:$A,$B8,'Base TKU'!$B:$B,"SUL")/1000000</f>
        <v>706.86972900000001</v>
      </c>
      <c r="AK8" s="11">
        <f>SUMIFS('Base TKU'!AL:AL,'Base TKU'!$A:$A,$B8,'Base TKU'!$B:$B,"SUL")/1000000</f>
        <v>665.30776800000001</v>
      </c>
      <c r="AL8" s="11">
        <f>SUMIFS('Base TKU'!AM:AM,'Base TKU'!$A:$A,$B8,'Base TKU'!$B:$B,"SUL")/1000000</f>
        <v>592.26402900000005</v>
      </c>
      <c r="AM8" s="11">
        <f>SUMIFS('Base TKU'!AN:AN,'Base TKU'!$A:$A,$B8,'Base TKU'!$B:$B,"SUL")/1000000</f>
        <v>673.22224300000005</v>
      </c>
      <c r="AN8" s="11">
        <f>SUMIFS('Base TKU'!AO:AO,'Base TKU'!$A:$A,$B8,'Base TKU'!$B:$B,"SUL")/1000000</f>
        <v>512.44623799999999</v>
      </c>
      <c r="AO8" s="11">
        <f>SUMIFS('Base TKU'!AP:AP,'Base TKU'!$A:$A,$B8,'Base TKU'!$B:$B,"SUL")/1000000</f>
        <v>255.257497</v>
      </c>
      <c r="AQ8" s="11">
        <f>SUMIFS('Base TKU'!AR:AR,'Base TKU'!$A:$A,$B8,'Base TKU'!$B:$B,"SUL")/1000000</f>
        <v>322.85541000000001</v>
      </c>
      <c r="AR8" s="11">
        <f>SUMIFS('Base TKU'!AS:AS,'Base TKU'!$A:$A,$B8,'Base TKU'!$B:$B,"SUL")/1000000</f>
        <v>607.20865500000002</v>
      </c>
      <c r="AS8" s="11">
        <f>SUMIFS('Base TKU'!AT:AT,'Base TKU'!$A:$A,$B8,'Base TKU'!$B:$B,"SUL")/1000000</f>
        <v>763.71666200000004</v>
      </c>
      <c r="AT8" s="11">
        <f>SUMIFS('Base TKU'!AU:AU,'Base TKU'!$A:$A,$B8,'Base TKU'!$B:$B,"SUL")/1000000</f>
        <v>526.40494000000001</v>
      </c>
      <c r="AU8" s="11">
        <f>SUMIFS('Base TKU'!AV:AV,'Base TKU'!$A:$A,$B8,'Base TKU'!$B:$B,"SUL")/1000000</f>
        <v>460.253782</v>
      </c>
      <c r="AV8" s="11">
        <f>SUMIFS('Base TKU'!AW:AW,'Base TKU'!$A:$A,$B8,'Base TKU'!$B:$B,"SUL")/1000000</f>
        <v>404.06217700000002</v>
      </c>
      <c r="AW8" s="11">
        <f>SUMIFS('Base TKU'!AX:AX,'Base TKU'!$A:$A,$B8,'Base TKU'!$B:$B,"SUL")/1000000</f>
        <v>327.07681600000001</v>
      </c>
      <c r="AX8" s="11">
        <f>SUMIFS('Base TKU'!AY:AY,'Base TKU'!$A:$A,$B8,'Base TKU'!$B:$B,"SUL")/1000000</f>
        <v>304.12288799999999</v>
      </c>
      <c r="AY8" s="11">
        <f>SUMIFS('Base TKU'!AZ:AZ,'Base TKU'!$A:$A,$B8,'Base TKU'!$B:$B,"SUL")/1000000</f>
        <v>312.177573</v>
      </c>
      <c r="AZ8" s="11">
        <f>SUMIFS('Base TKU'!BA:BA,'Base TKU'!$A:$A,$B8,'Base TKU'!$B:$B,"SUL")/1000000</f>
        <v>477.34268500000002</v>
      </c>
      <c r="BA8" s="11">
        <f>SUMIFS('Base TKU'!BB:BB,'Base TKU'!$A:$A,$B8,'Base TKU'!$B:$B,"SUL")/1000000</f>
        <v>384.67891100000003</v>
      </c>
      <c r="BB8" s="11">
        <f>SUMIFS('Base TKU'!BC:BC,'Base TKU'!$A:$A,$B8,'Base TKU'!$B:$B,"SUL")/1000000</f>
        <v>226.14988600000001</v>
      </c>
      <c r="BD8" s="11">
        <f>SUMIFS('Base TKU'!BE:BE,'Base TKU'!$A:$A,$B8,'Base TKU'!$B:$B,"SUL")/1000000</f>
        <v>112.226422</v>
      </c>
      <c r="BE8" s="11">
        <f>SUMIFS('Base TKU'!BF:BF,'Base TKU'!$A:$A,$B8,'Base TKU'!$B:$B,"SUL")/1000000</f>
        <v>386.54129599999999</v>
      </c>
      <c r="BF8" s="11">
        <f>SUMIFS('Base TKU'!BG:BG,'Base TKU'!$A:$A,$B8,'Base TKU'!$B:$B,"SUL")/1000000</f>
        <v>637.83363399999996</v>
      </c>
      <c r="BG8" s="11">
        <f>SUMIFS('Base TKU'!BH:BH,'Base TKU'!$A:$A,$B8,'Base TKU'!$B:$B,"SUL")/1000000</f>
        <v>715.25874399999998</v>
      </c>
      <c r="BH8" s="11">
        <f>SUMIFS('Base TKU'!BI:BI,'Base TKU'!$A:$A,$B8,'Base TKU'!$B:$B,"SUL")/1000000</f>
        <v>739.46063600000002</v>
      </c>
      <c r="BI8" s="11">
        <f>SUMIFS('Base TKU'!BJ:BJ,'Base TKU'!$A:$A,$B8,'Base TKU'!$B:$B,"SUL")/1000000</f>
        <v>661.173812</v>
      </c>
      <c r="BJ8" s="11">
        <f>SUMIFS('Base TKU'!BK:BK,'Base TKU'!$A:$A,$B8,'Base TKU'!$B:$B,"SUL")/1000000</f>
        <v>652.40006500000004</v>
      </c>
      <c r="BK8" s="11">
        <f>SUMIFS('Base TKU'!BL:BL,'Base TKU'!$A:$A,$B8,'Base TKU'!$B:$B,"SUL")/1000000</f>
        <v>458.361087</v>
      </c>
      <c r="BL8" s="11">
        <f>SUMIFS('Base TKU'!BM:BM,'Base TKU'!$A:$A,$B8,'Base TKU'!$B:$B,"SUL")/1000000</f>
        <v>249.67901800000001</v>
      </c>
      <c r="BM8" s="11">
        <f>SUMIFS('Base TKU'!BN:BN,'Base TKU'!$A:$A,$B8,'Base TKU'!$B:$B,"SUL")/1000000</f>
        <v>149.427977</v>
      </c>
      <c r="BN8" s="11">
        <f>SUMIFS('Base TKU'!BO:BO,'Base TKU'!$A:$A,$B8,'Base TKU'!$B:$B,"SUL")/1000000</f>
        <v>69.608677999999998</v>
      </c>
      <c r="BO8" s="11">
        <f>SUMIFS('Base TKU'!BP:BP,'Base TKU'!$A:$A,$B8,'Base TKU'!$B:$B,"SUL")/1000000</f>
        <v>53.633718000000002</v>
      </c>
      <c r="BQ8" s="11">
        <f>SUMIFS('Base TKU'!BR:BR,'Base TKU'!$A:$A,$B8,'Base TKU'!$B:$B,"SUL")/1000000</f>
        <v>12.514155000000001</v>
      </c>
      <c r="BR8" s="11">
        <f>SUMIFS('Base TKU'!BS:BS,'Base TKU'!$A:$A,$B8,'Base TKU'!$B:$B,"SUL")/1000000</f>
        <v>0</v>
      </c>
      <c r="BS8" s="11">
        <f>SUMIFS('Base TKU'!BT:BT,'Base TKU'!$A:$A,$B8,'Base TKU'!$B:$B,"SUL")/1000000</f>
        <v>0</v>
      </c>
      <c r="BT8" s="11">
        <f>SUMIFS('Base TKU'!BU:BU,'Base TKU'!$A:$A,$B8,'Base TKU'!$B:$B,"SUL")/1000000</f>
        <v>0</v>
      </c>
      <c r="BU8" s="11">
        <f>SUMIFS('Base TKU'!BV:BV,'Base TKU'!$A:$A,$B8,'Base TKU'!$B:$B,"SUL")/1000000</f>
        <v>0</v>
      </c>
      <c r="BV8" s="11">
        <f>SUMIFS('Base TKU'!BW:BW,'Base TKU'!$A:$A,$B8,'Base TKU'!$B:$B,"SUL")/1000000</f>
        <v>0</v>
      </c>
      <c r="BW8" s="11">
        <f>SUMIFS('Base TKU'!BX:BX,'Base TKU'!$A:$A,$B8,'Base TKU'!$B:$B,"SUL")/1000000</f>
        <v>0</v>
      </c>
      <c r="BX8" s="11">
        <f>SUMIFS('Base TKU'!BY:BY,'Base TKU'!$A:$A,$B8,'Base TKU'!$B:$B,"SUL")/1000000</f>
        <v>0</v>
      </c>
      <c r="BY8" s="11">
        <f>SUMIFS('Base TKU'!BZ:BZ,'Base TKU'!$A:$A,$B8,'Base TKU'!$B:$B,"SUL")/1000000</f>
        <v>0</v>
      </c>
      <c r="BZ8" s="11">
        <f>SUMIFS('Base TKU'!CA:CA,'Base TKU'!$A:$A,$B8,'Base TKU'!$B:$B,"SUL")/1000000</f>
        <v>0</v>
      </c>
      <c r="CA8" s="11">
        <f>SUMIFS('Base TKU'!CB:CB,'Base TKU'!$A:$A,$B8,'Base TKU'!$B:$B,"SUL")/1000000</f>
        <v>0</v>
      </c>
      <c r="CB8" s="11">
        <f>SUMIFS('Base TKU'!CC:CC,'Base TKU'!$A:$A,$B8,'Base TKU'!$B:$B,"SUL")/1000000</f>
        <v>0</v>
      </c>
    </row>
    <row r="9" spans="1:80" ht="15.5" x14ac:dyDescent="0.35">
      <c r="B9" s="10" t="s">
        <v>4</v>
      </c>
      <c r="D9" s="11">
        <f>SUMIFS('Base TKU'!E:E,'Base TKU'!$A:$A,$B9,'Base TKU'!$B:$B,"SUL")/1000000</f>
        <v>22.585139000000002</v>
      </c>
      <c r="E9" s="11">
        <f>SUMIFS('Base TKU'!F:F,'Base TKU'!$A:$A,$B9,'Base TKU'!$B:$B,"SUL")/1000000</f>
        <v>27.253985</v>
      </c>
      <c r="F9" s="11">
        <f>SUMIFS('Base TKU'!G:G,'Base TKU'!$A:$A,$B9,'Base TKU'!$B:$B,"SUL")/1000000</f>
        <v>38.939644999999999</v>
      </c>
      <c r="G9" s="11">
        <f>SUMIFS('Base TKU'!H:H,'Base TKU'!$A:$A,$B9,'Base TKU'!$B:$B,"SUL")/1000000</f>
        <v>42.599338000000003</v>
      </c>
      <c r="H9" s="11">
        <f>SUMIFS('Base TKU'!I:I,'Base TKU'!$A:$A,$B9,'Base TKU'!$B:$B,"SUL")/1000000</f>
        <v>37.227480999999997</v>
      </c>
      <c r="I9" s="11">
        <f>SUMIFS('Base TKU'!J:J,'Base TKU'!$A:$A,$B9,'Base TKU'!$B:$B,"SUL")/1000000</f>
        <v>42.020553999999997</v>
      </c>
      <c r="J9" s="11">
        <f>SUMIFS('Base TKU'!K:K,'Base TKU'!$A:$A,$B9,'Base TKU'!$B:$B,"SUL")/1000000</f>
        <v>35.790398000000003</v>
      </c>
      <c r="K9" s="11">
        <f>SUMIFS('Base TKU'!L:L,'Base TKU'!$A:$A,$B9,'Base TKU'!$B:$B,"SUL")/1000000</f>
        <v>29.212686000000001</v>
      </c>
      <c r="L9" s="11">
        <f>SUMIFS('Base TKU'!M:M,'Base TKU'!$A:$A,$B9,'Base TKU'!$B:$B,"SUL")/1000000</f>
        <v>33.941997999999998</v>
      </c>
      <c r="M9" s="11">
        <f>SUMIFS('Base TKU'!N:N,'Base TKU'!$A:$A,$B9,'Base TKU'!$B:$B,"SUL")/1000000</f>
        <v>41.330551999999997</v>
      </c>
      <c r="N9" s="11">
        <f>SUMIFS('Base TKU'!O:O,'Base TKU'!$A:$A,$B9,'Base TKU'!$B:$B,"SUL")/1000000</f>
        <v>45.895744999999998</v>
      </c>
      <c r="O9" s="11">
        <f>SUMIFS('Base TKU'!P:P,'Base TKU'!$A:$A,$B9,'Base TKU'!$B:$B,"SUL")/1000000</f>
        <v>28.935276000000002</v>
      </c>
      <c r="Q9" s="11">
        <f>SUMIFS('Base TKU'!R:R,'Base TKU'!$A:$A,$B9,'Base TKU'!$B:$B,"SUL")/1000000</f>
        <v>25.726133000000001</v>
      </c>
      <c r="R9" s="11">
        <f>SUMIFS('Base TKU'!S:S,'Base TKU'!$A:$A,$B9,'Base TKU'!$B:$B,"SUL")/1000000</f>
        <v>23.371234000000001</v>
      </c>
      <c r="S9" s="11">
        <f>SUMIFS('Base TKU'!T:T,'Base TKU'!$A:$A,$B9,'Base TKU'!$B:$B,"SUL")/1000000</f>
        <v>33.055447000000001</v>
      </c>
      <c r="T9" s="11">
        <f>SUMIFS('Base TKU'!U:U,'Base TKU'!$A:$A,$B9,'Base TKU'!$B:$B,"SUL")/1000000</f>
        <v>36.291561000000002</v>
      </c>
      <c r="U9" s="11">
        <f>SUMIFS('Base TKU'!V:V,'Base TKU'!$A:$A,$B9,'Base TKU'!$B:$B,"SUL")/1000000</f>
        <v>34.637470999999998</v>
      </c>
      <c r="V9" s="11">
        <f>SUMIFS('Base TKU'!W:W,'Base TKU'!$A:$A,$B9,'Base TKU'!$B:$B,"SUL")/1000000</f>
        <v>30.14235</v>
      </c>
      <c r="W9" s="11">
        <f>SUMIFS('Base TKU'!X:X,'Base TKU'!$A:$A,$B9,'Base TKU'!$B:$B,"SUL")/1000000</f>
        <v>33.622655999999999</v>
      </c>
      <c r="X9" s="11">
        <f>SUMIFS('Base TKU'!Y:Y,'Base TKU'!$A:$A,$B9,'Base TKU'!$B:$B,"SUL")/1000000</f>
        <v>25.109131999999999</v>
      </c>
      <c r="Y9" s="11">
        <f>SUMIFS('Base TKU'!Z:Z,'Base TKU'!$A:$A,$B9,'Base TKU'!$B:$B,"SUL")/1000000</f>
        <v>25.814254999999999</v>
      </c>
      <c r="Z9" s="11">
        <f>SUMIFS('Base TKU'!AA:AA,'Base TKU'!$A:$A,$B9,'Base TKU'!$B:$B,"SUL")/1000000</f>
        <v>22.813295</v>
      </c>
      <c r="AA9" s="11">
        <f>SUMIFS('Base TKU'!AB:AB,'Base TKU'!$A:$A,$B9,'Base TKU'!$B:$B,"SUL")/1000000</f>
        <v>26.348351000000001</v>
      </c>
      <c r="AB9" s="11">
        <f>SUMIFS('Base TKU'!AC:AC,'Base TKU'!$A:$A,$B9,'Base TKU'!$B:$B,"SUL")/1000000</f>
        <v>27.644221999999999</v>
      </c>
      <c r="AD9" s="11">
        <f>SUMIFS('Base TKU'!AE:AE,'Base TKU'!$A:$A,$B9,'Base TKU'!$B:$B,"SUL")/1000000</f>
        <v>34.667282</v>
      </c>
      <c r="AE9" s="11">
        <f>SUMIFS('Base TKU'!AF:AF,'Base TKU'!$A:$A,$B9,'Base TKU'!$B:$B,"SUL")/1000000</f>
        <v>27.340375999999999</v>
      </c>
      <c r="AF9" s="11">
        <f>SUMIFS('Base TKU'!AG:AG,'Base TKU'!$A:$A,$B9,'Base TKU'!$B:$B,"SUL")/1000000</f>
        <v>37.083432999999999</v>
      </c>
      <c r="AG9" s="11">
        <f>SUMIFS('Base TKU'!AH:AH,'Base TKU'!$A:$A,$B9,'Base TKU'!$B:$B,"SUL")/1000000</f>
        <v>44.805669999999999</v>
      </c>
      <c r="AH9" s="11">
        <f>SUMIFS('Base TKU'!AI:AI,'Base TKU'!$A:$A,$B9,'Base TKU'!$B:$B,"SUL")/1000000</f>
        <v>50.747230999999999</v>
      </c>
      <c r="AI9" s="11">
        <f>SUMIFS('Base TKU'!AJ:AJ,'Base TKU'!$A:$A,$B9,'Base TKU'!$B:$B,"SUL")/1000000</f>
        <v>48.932203000000001</v>
      </c>
      <c r="AJ9" s="11">
        <f>SUMIFS('Base TKU'!AK:AK,'Base TKU'!$A:$A,$B9,'Base TKU'!$B:$B,"SUL")/1000000</f>
        <v>55.155977</v>
      </c>
      <c r="AK9" s="11">
        <f>SUMIFS('Base TKU'!AL:AL,'Base TKU'!$A:$A,$B9,'Base TKU'!$B:$B,"SUL")/1000000</f>
        <v>45.404407999999997</v>
      </c>
      <c r="AL9" s="11">
        <f>SUMIFS('Base TKU'!AM:AM,'Base TKU'!$A:$A,$B9,'Base TKU'!$B:$B,"SUL")/1000000</f>
        <v>40.653373000000002</v>
      </c>
      <c r="AM9" s="11">
        <f>SUMIFS('Base TKU'!AN:AN,'Base TKU'!$A:$A,$B9,'Base TKU'!$B:$B,"SUL")/1000000</f>
        <v>34.549920999999998</v>
      </c>
      <c r="AN9" s="11">
        <f>SUMIFS('Base TKU'!AO:AO,'Base TKU'!$A:$A,$B9,'Base TKU'!$B:$B,"SUL")/1000000</f>
        <v>53.257154999999997</v>
      </c>
      <c r="AO9" s="11">
        <f>SUMIFS('Base TKU'!AP:AP,'Base TKU'!$A:$A,$B9,'Base TKU'!$B:$B,"SUL")/1000000</f>
        <v>56.125055000000003</v>
      </c>
      <c r="AQ9" s="11">
        <f>SUMIFS('Base TKU'!AR:AR,'Base TKU'!$A:$A,$B9,'Base TKU'!$B:$B,"SUL")/1000000</f>
        <v>37.872917999999999</v>
      </c>
      <c r="AR9" s="11">
        <f>SUMIFS('Base TKU'!AS:AS,'Base TKU'!$A:$A,$B9,'Base TKU'!$B:$B,"SUL")/1000000</f>
        <v>36.030687</v>
      </c>
      <c r="AS9" s="11">
        <f>SUMIFS('Base TKU'!AT:AT,'Base TKU'!$A:$A,$B9,'Base TKU'!$B:$B,"SUL")/1000000</f>
        <v>51.921365999999999</v>
      </c>
      <c r="AT9" s="11">
        <f>SUMIFS('Base TKU'!AU:AU,'Base TKU'!$A:$A,$B9,'Base TKU'!$B:$B,"SUL")/1000000</f>
        <v>53.452486999999998</v>
      </c>
      <c r="AU9" s="11">
        <f>SUMIFS('Base TKU'!AV:AV,'Base TKU'!$A:$A,$B9,'Base TKU'!$B:$B,"SUL")/1000000</f>
        <v>49.568280999999999</v>
      </c>
      <c r="AV9" s="11">
        <f>SUMIFS('Base TKU'!AW:AW,'Base TKU'!$A:$A,$B9,'Base TKU'!$B:$B,"SUL")/1000000</f>
        <v>81.832305000000005</v>
      </c>
      <c r="AW9" s="11">
        <f>SUMIFS('Base TKU'!AX:AX,'Base TKU'!$A:$A,$B9,'Base TKU'!$B:$B,"SUL")/1000000</f>
        <v>77.417069999999995</v>
      </c>
      <c r="AX9" s="11">
        <f>SUMIFS('Base TKU'!AY:AY,'Base TKU'!$A:$A,$B9,'Base TKU'!$B:$B,"SUL")/1000000</f>
        <v>49.447999000000003</v>
      </c>
      <c r="AY9" s="11">
        <f>SUMIFS('Base TKU'!AZ:AZ,'Base TKU'!$A:$A,$B9,'Base TKU'!$B:$B,"SUL")/1000000</f>
        <v>68.021609999999995</v>
      </c>
      <c r="AZ9" s="11">
        <f>SUMIFS('Base TKU'!BA:BA,'Base TKU'!$A:$A,$B9,'Base TKU'!$B:$B,"SUL")/1000000</f>
        <v>82.493910999999997</v>
      </c>
      <c r="BA9" s="11">
        <f>SUMIFS('Base TKU'!BB:BB,'Base TKU'!$A:$A,$B9,'Base TKU'!$B:$B,"SUL")/1000000</f>
        <v>74.181278000000006</v>
      </c>
      <c r="BB9" s="11">
        <f>SUMIFS('Base TKU'!BC:BC,'Base TKU'!$A:$A,$B9,'Base TKU'!$B:$B,"SUL")/1000000</f>
        <v>53.659860000000002</v>
      </c>
      <c r="BD9" s="11">
        <f>SUMIFS('Base TKU'!BE:BE,'Base TKU'!$A:$A,$B9,'Base TKU'!$B:$B,"SUL")/1000000</f>
        <v>39.104826000000003</v>
      </c>
      <c r="BE9" s="11">
        <f>SUMIFS('Base TKU'!BF:BF,'Base TKU'!$A:$A,$B9,'Base TKU'!$B:$B,"SUL")/1000000</f>
        <v>31.946691999999999</v>
      </c>
      <c r="BF9" s="11">
        <f>SUMIFS('Base TKU'!BG:BG,'Base TKU'!$A:$A,$B9,'Base TKU'!$B:$B,"SUL")/1000000</f>
        <v>75.683285999999995</v>
      </c>
      <c r="BG9" s="11">
        <f>SUMIFS('Base TKU'!BH:BH,'Base TKU'!$A:$A,$B9,'Base TKU'!$B:$B,"SUL")/1000000</f>
        <v>31.554860000000001</v>
      </c>
      <c r="BH9" s="11">
        <f>SUMIFS('Base TKU'!BI:BI,'Base TKU'!$A:$A,$B9,'Base TKU'!$B:$B,"SUL")/1000000</f>
        <v>71.127644000000004</v>
      </c>
      <c r="BI9" s="11">
        <f>SUMIFS('Base TKU'!BJ:BJ,'Base TKU'!$A:$A,$B9,'Base TKU'!$B:$B,"SUL")/1000000</f>
        <v>55.672431000000003</v>
      </c>
      <c r="BJ9" s="11">
        <f>SUMIFS('Base TKU'!BK:BK,'Base TKU'!$A:$A,$B9,'Base TKU'!$B:$B,"SUL")/1000000</f>
        <v>72.948113000000006</v>
      </c>
      <c r="BK9" s="11">
        <f>SUMIFS('Base TKU'!BL:BL,'Base TKU'!$A:$A,$B9,'Base TKU'!$B:$B,"SUL")/1000000</f>
        <v>61.470131000000002</v>
      </c>
      <c r="BL9" s="11">
        <f>SUMIFS('Base TKU'!BM:BM,'Base TKU'!$A:$A,$B9,'Base TKU'!$B:$B,"SUL")/1000000</f>
        <v>71.912588</v>
      </c>
      <c r="BM9" s="11">
        <f>SUMIFS('Base TKU'!BN:BN,'Base TKU'!$A:$A,$B9,'Base TKU'!$B:$B,"SUL")/1000000</f>
        <v>61.147981999999999</v>
      </c>
      <c r="BN9" s="11">
        <f>SUMIFS('Base TKU'!BO:BO,'Base TKU'!$A:$A,$B9,'Base TKU'!$B:$B,"SUL")/1000000</f>
        <v>44.395409000000001</v>
      </c>
      <c r="BO9" s="11">
        <f>SUMIFS('Base TKU'!BP:BP,'Base TKU'!$A:$A,$B9,'Base TKU'!$B:$B,"SUL")/1000000</f>
        <v>26.847304999999999</v>
      </c>
      <c r="BQ9" s="11">
        <f>SUMIFS('Base TKU'!BR:BR,'Base TKU'!$A:$A,$B9,'Base TKU'!$B:$B,"SUL")/1000000</f>
        <v>24.034061999999999</v>
      </c>
      <c r="BR9" s="11">
        <f>SUMIFS('Base TKU'!BS:BS,'Base TKU'!$A:$A,$B9,'Base TKU'!$B:$B,"SUL")/1000000</f>
        <v>0</v>
      </c>
      <c r="BS9" s="11">
        <f>SUMIFS('Base TKU'!BT:BT,'Base TKU'!$A:$A,$B9,'Base TKU'!$B:$B,"SUL")/1000000</f>
        <v>0</v>
      </c>
      <c r="BT9" s="11">
        <f>SUMIFS('Base TKU'!BU:BU,'Base TKU'!$A:$A,$B9,'Base TKU'!$B:$B,"SUL")/1000000</f>
        <v>0</v>
      </c>
      <c r="BU9" s="11">
        <f>SUMIFS('Base TKU'!BV:BV,'Base TKU'!$A:$A,$B9,'Base TKU'!$B:$B,"SUL")/1000000</f>
        <v>0</v>
      </c>
      <c r="BV9" s="11">
        <f>SUMIFS('Base TKU'!BW:BW,'Base TKU'!$A:$A,$B9,'Base TKU'!$B:$B,"SUL")/1000000</f>
        <v>0</v>
      </c>
      <c r="BW9" s="11">
        <f>SUMIFS('Base TKU'!BX:BX,'Base TKU'!$A:$A,$B9,'Base TKU'!$B:$B,"SUL")/1000000</f>
        <v>0</v>
      </c>
      <c r="BX9" s="11">
        <f>SUMIFS('Base TKU'!BY:BY,'Base TKU'!$A:$A,$B9,'Base TKU'!$B:$B,"SUL")/1000000</f>
        <v>0</v>
      </c>
      <c r="BY9" s="11">
        <f>SUMIFS('Base TKU'!BZ:BZ,'Base TKU'!$A:$A,$B9,'Base TKU'!$B:$B,"SUL")/1000000</f>
        <v>0</v>
      </c>
      <c r="BZ9" s="11">
        <f>SUMIFS('Base TKU'!CA:CA,'Base TKU'!$A:$A,$B9,'Base TKU'!$B:$B,"SUL")/1000000</f>
        <v>0</v>
      </c>
      <c r="CA9" s="11">
        <f>SUMIFS('Base TKU'!CB:CB,'Base TKU'!$A:$A,$B9,'Base TKU'!$B:$B,"SUL")/1000000</f>
        <v>0</v>
      </c>
      <c r="CB9" s="11">
        <f>SUMIFS('Base TKU'!CC:CC,'Base TKU'!$A:$A,$B9,'Base TKU'!$B:$B,"SUL")/1000000</f>
        <v>0</v>
      </c>
    </row>
    <row r="10" spans="1:80" ht="15.5" x14ac:dyDescent="0.35">
      <c r="B10" s="10" t="s">
        <v>5</v>
      </c>
      <c r="D10" s="11">
        <f>SUMIFS('Base TKU'!E:E,'Base TKU'!$A:$A,$B10,'Base TKU'!$B:$B,"SUL")/1000000</f>
        <v>240.97580400000001</v>
      </c>
      <c r="E10" s="11">
        <f>SUMIFS('Base TKU'!F:F,'Base TKU'!$A:$A,$B10,'Base TKU'!$B:$B,"SUL")/1000000</f>
        <v>63.792639999999999</v>
      </c>
      <c r="F10" s="11">
        <f>SUMIFS('Base TKU'!G:G,'Base TKU'!$A:$A,$B10,'Base TKU'!$B:$B,"SUL")/1000000</f>
        <v>1.228532</v>
      </c>
      <c r="G10" s="11">
        <f>SUMIFS('Base TKU'!H:H,'Base TKU'!$A:$A,$B10,'Base TKU'!$B:$B,"SUL")/1000000</f>
        <v>0</v>
      </c>
      <c r="H10" s="11">
        <f>SUMIFS('Base TKU'!I:I,'Base TKU'!$A:$A,$B10,'Base TKU'!$B:$B,"SUL")/1000000</f>
        <v>0</v>
      </c>
      <c r="I10" s="11">
        <f>SUMIFS('Base TKU'!J:J,'Base TKU'!$A:$A,$B10,'Base TKU'!$B:$B,"SUL")/1000000</f>
        <v>0.30637399999999998</v>
      </c>
      <c r="J10" s="11">
        <f>SUMIFS('Base TKU'!K:K,'Base TKU'!$A:$A,$B10,'Base TKU'!$B:$B,"SUL")/1000000</f>
        <v>83.198401000000004</v>
      </c>
      <c r="K10" s="11">
        <f>SUMIFS('Base TKU'!L:L,'Base TKU'!$A:$A,$B10,'Base TKU'!$B:$B,"SUL")/1000000</f>
        <v>235.05851000000001</v>
      </c>
      <c r="L10" s="11">
        <f>SUMIFS('Base TKU'!M:M,'Base TKU'!$A:$A,$B10,'Base TKU'!$B:$B,"SUL")/1000000</f>
        <v>130.38484399999999</v>
      </c>
      <c r="M10" s="11">
        <f>SUMIFS('Base TKU'!N:N,'Base TKU'!$A:$A,$B10,'Base TKU'!$B:$B,"SUL")/1000000</f>
        <v>80.026790000000005</v>
      </c>
      <c r="N10" s="11">
        <f>SUMIFS('Base TKU'!O:O,'Base TKU'!$A:$A,$B10,'Base TKU'!$B:$B,"SUL")/1000000</f>
        <v>48.609551000000003</v>
      </c>
      <c r="O10" s="11">
        <f>SUMIFS('Base TKU'!P:P,'Base TKU'!$A:$A,$B10,'Base TKU'!$B:$B,"SUL")/1000000</f>
        <v>51.992756</v>
      </c>
      <c r="Q10" s="11">
        <f>SUMIFS('Base TKU'!R:R,'Base TKU'!$A:$A,$B10,'Base TKU'!$B:$B,"SUL")/1000000</f>
        <v>18.163383</v>
      </c>
      <c r="R10" s="11">
        <f>SUMIFS('Base TKU'!S:S,'Base TKU'!$A:$A,$B10,'Base TKU'!$B:$B,"SUL")/1000000</f>
        <v>6.5696349999999999</v>
      </c>
      <c r="S10" s="11">
        <f>SUMIFS('Base TKU'!T:T,'Base TKU'!$A:$A,$B10,'Base TKU'!$B:$B,"SUL")/1000000</f>
        <v>0</v>
      </c>
      <c r="T10" s="11">
        <f>SUMIFS('Base TKU'!U:U,'Base TKU'!$A:$A,$B10,'Base TKU'!$B:$B,"SUL")/1000000</f>
        <v>0</v>
      </c>
      <c r="U10" s="11">
        <f>SUMIFS('Base TKU'!V:V,'Base TKU'!$A:$A,$B10,'Base TKU'!$B:$B,"SUL")/1000000</f>
        <v>3.9815999999999997E-2</v>
      </c>
      <c r="V10" s="11">
        <f>SUMIFS('Base TKU'!W:W,'Base TKU'!$A:$A,$B10,'Base TKU'!$B:$B,"SUL")/1000000</f>
        <v>12.185879999999999</v>
      </c>
      <c r="W10" s="11">
        <f>SUMIFS('Base TKU'!X:X,'Base TKU'!$A:$A,$B10,'Base TKU'!$B:$B,"SUL")/1000000</f>
        <v>179.77858699999999</v>
      </c>
      <c r="X10" s="11">
        <f>SUMIFS('Base TKU'!Y:Y,'Base TKU'!$A:$A,$B10,'Base TKU'!$B:$B,"SUL")/1000000</f>
        <v>357.78553399999998</v>
      </c>
      <c r="Y10" s="11">
        <f>SUMIFS('Base TKU'!Z:Z,'Base TKU'!$A:$A,$B10,'Base TKU'!$B:$B,"SUL")/1000000</f>
        <v>502.67458199999999</v>
      </c>
      <c r="Z10" s="11">
        <f>SUMIFS('Base TKU'!AA:AA,'Base TKU'!$A:$A,$B10,'Base TKU'!$B:$B,"SUL")/1000000</f>
        <v>358.04491899999999</v>
      </c>
      <c r="AA10" s="11">
        <f>SUMIFS('Base TKU'!AB:AB,'Base TKU'!$A:$A,$B10,'Base TKU'!$B:$B,"SUL")/1000000</f>
        <v>120.665587</v>
      </c>
      <c r="AB10" s="11">
        <f>SUMIFS('Base TKU'!AC:AC,'Base TKU'!$A:$A,$B10,'Base TKU'!$B:$B,"SUL")/1000000</f>
        <v>108.508093</v>
      </c>
      <c r="AD10" s="11">
        <f>SUMIFS('Base TKU'!AE:AE,'Base TKU'!$A:$A,$B10,'Base TKU'!$B:$B,"SUL")/1000000</f>
        <v>159.79674900000001</v>
      </c>
      <c r="AE10" s="11">
        <f>SUMIFS('Base TKU'!AF:AF,'Base TKU'!$A:$A,$B10,'Base TKU'!$B:$B,"SUL")/1000000</f>
        <v>13.408427</v>
      </c>
      <c r="AF10" s="11">
        <f>SUMIFS('Base TKU'!AG:AG,'Base TKU'!$A:$A,$B10,'Base TKU'!$B:$B,"SUL")/1000000</f>
        <v>0</v>
      </c>
      <c r="AG10" s="11">
        <f>SUMIFS('Base TKU'!AH:AH,'Base TKU'!$A:$A,$B10,'Base TKU'!$B:$B,"SUL")/1000000</f>
        <v>0</v>
      </c>
      <c r="AH10" s="11">
        <f>SUMIFS('Base TKU'!AI:AI,'Base TKU'!$A:$A,$B10,'Base TKU'!$B:$B,"SUL")/1000000</f>
        <v>0.47321099999999999</v>
      </c>
      <c r="AI10" s="11">
        <f>SUMIFS('Base TKU'!AJ:AJ,'Base TKU'!$A:$A,$B10,'Base TKU'!$B:$B,"SUL")/1000000</f>
        <v>0</v>
      </c>
      <c r="AJ10" s="11">
        <f>SUMIFS('Base TKU'!AK:AK,'Base TKU'!$A:$A,$B10,'Base TKU'!$B:$B,"SUL")/1000000</f>
        <v>3.127583</v>
      </c>
      <c r="AK10" s="11">
        <f>SUMIFS('Base TKU'!AL:AL,'Base TKU'!$A:$A,$B10,'Base TKU'!$B:$B,"SUL")/1000000</f>
        <v>74.219267000000002</v>
      </c>
      <c r="AL10" s="11">
        <f>SUMIFS('Base TKU'!AM:AM,'Base TKU'!$A:$A,$B10,'Base TKU'!$B:$B,"SUL")/1000000</f>
        <v>98.120824999999996</v>
      </c>
      <c r="AM10" s="11">
        <f>SUMIFS('Base TKU'!AN:AN,'Base TKU'!$A:$A,$B10,'Base TKU'!$B:$B,"SUL")/1000000</f>
        <v>11.823905999999999</v>
      </c>
      <c r="AN10" s="11">
        <f>SUMIFS('Base TKU'!AO:AO,'Base TKU'!$A:$A,$B10,'Base TKU'!$B:$B,"SUL")/1000000</f>
        <v>83.352142999999998</v>
      </c>
      <c r="AO10" s="11">
        <f>SUMIFS('Base TKU'!AP:AP,'Base TKU'!$A:$A,$B10,'Base TKU'!$B:$B,"SUL")/1000000</f>
        <v>161.51487499999999</v>
      </c>
      <c r="AQ10" s="11">
        <f>SUMIFS('Base TKU'!AR:AR,'Base TKU'!$A:$A,$B10,'Base TKU'!$B:$B,"SUL")/1000000</f>
        <v>103.928662</v>
      </c>
      <c r="AR10" s="11">
        <f>SUMIFS('Base TKU'!AS:AS,'Base TKU'!$A:$A,$B10,'Base TKU'!$B:$B,"SUL")/1000000</f>
        <v>74.140707000000006</v>
      </c>
      <c r="AS10" s="11">
        <f>SUMIFS('Base TKU'!AT:AT,'Base TKU'!$A:$A,$B10,'Base TKU'!$B:$B,"SUL")/1000000</f>
        <v>15.008298</v>
      </c>
      <c r="AT10" s="11">
        <f>SUMIFS('Base TKU'!AU:AU,'Base TKU'!$A:$A,$B10,'Base TKU'!$B:$B,"SUL")/1000000</f>
        <v>34.903503000000001</v>
      </c>
      <c r="AU10" s="11">
        <f>SUMIFS('Base TKU'!AV:AV,'Base TKU'!$A:$A,$B10,'Base TKU'!$B:$B,"SUL")/1000000</f>
        <v>38.076256000000001</v>
      </c>
      <c r="AV10" s="11">
        <f>SUMIFS('Base TKU'!AW:AW,'Base TKU'!$A:$A,$B10,'Base TKU'!$B:$B,"SUL")/1000000</f>
        <v>171.72449800000001</v>
      </c>
      <c r="AW10" s="11">
        <f>SUMIFS('Base TKU'!AX:AX,'Base TKU'!$A:$A,$B10,'Base TKU'!$B:$B,"SUL")/1000000</f>
        <v>396.718051</v>
      </c>
      <c r="AX10" s="11">
        <f>SUMIFS('Base TKU'!AY:AY,'Base TKU'!$A:$A,$B10,'Base TKU'!$B:$B,"SUL")/1000000</f>
        <v>482.97453999999999</v>
      </c>
      <c r="AY10" s="11">
        <f>SUMIFS('Base TKU'!AZ:AZ,'Base TKU'!$A:$A,$B10,'Base TKU'!$B:$B,"SUL")/1000000</f>
        <v>359.590034</v>
      </c>
      <c r="AZ10" s="11">
        <f>SUMIFS('Base TKU'!BA:BA,'Base TKU'!$A:$A,$B10,'Base TKU'!$B:$B,"SUL")/1000000</f>
        <v>256.077696</v>
      </c>
      <c r="BA10" s="11">
        <f>SUMIFS('Base TKU'!BB:BB,'Base TKU'!$A:$A,$B10,'Base TKU'!$B:$B,"SUL")/1000000</f>
        <v>256.59056399999997</v>
      </c>
      <c r="BB10" s="11">
        <f>SUMIFS('Base TKU'!BC:BC,'Base TKU'!$A:$A,$B10,'Base TKU'!$B:$B,"SUL")/1000000</f>
        <v>155.925118</v>
      </c>
      <c r="BD10" s="11">
        <f>SUMIFS('Base TKU'!BE:BE,'Base TKU'!$A:$A,$B10,'Base TKU'!$B:$B,"SUL")/1000000</f>
        <v>58.266331999999998</v>
      </c>
      <c r="BE10" s="11">
        <f>SUMIFS('Base TKU'!BF:BF,'Base TKU'!$A:$A,$B10,'Base TKU'!$B:$B,"SUL")/1000000</f>
        <v>73.095562000000001</v>
      </c>
      <c r="BF10" s="11">
        <f>SUMIFS('Base TKU'!BG:BG,'Base TKU'!$A:$A,$B10,'Base TKU'!$B:$B,"SUL")/1000000</f>
        <v>14.966994</v>
      </c>
      <c r="BG10" s="11">
        <f>SUMIFS('Base TKU'!BH:BH,'Base TKU'!$A:$A,$B10,'Base TKU'!$B:$B,"SUL")/1000000</f>
        <v>0</v>
      </c>
      <c r="BH10" s="11">
        <f>SUMIFS('Base TKU'!BI:BI,'Base TKU'!$A:$A,$B10,'Base TKU'!$B:$B,"SUL")/1000000</f>
        <v>3.0471000000000002E-2</v>
      </c>
      <c r="BI10" s="11">
        <f>SUMIFS('Base TKU'!BJ:BJ,'Base TKU'!$A:$A,$B10,'Base TKU'!$B:$B,"SUL")/1000000</f>
        <v>0</v>
      </c>
      <c r="BJ10" s="11">
        <f>SUMIFS('Base TKU'!BK:BK,'Base TKU'!$A:$A,$B10,'Base TKU'!$B:$B,"SUL")/1000000</f>
        <v>51.366173000000003</v>
      </c>
      <c r="BK10" s="11">
        <f>SUMIFS('Base TKU'!BL:BL,'Base TKU'!$A:$A,$B10,'Base TKU'!$B:$B,"SUL")/1000000</f>
        <v>265.05032799999998</v>
      </c>
      <c r="BL10" s="11">
        <f>SUMIFS('Base TKU'!BM:BM,'Base TKU'!$A:$A,$B10,'Base TKU'!$B:$B,"SUL")/1000000</f>
        <v>313.65408200000002</v>
      </c>
      <c r="BM10" s="11">
        <f>SUMIFS('Base TKU'!BN:BN,'Base TKU'!$A:$A,$B10,'Base TKU'!$B:$B,"SUL")/1000000</f>
        <v>371.58925199999999</v>
      </c>
      <c r="BN10" s="11">
        <f>SUMIFS('Base TKU'!BO:BO,'Base TKU'!$A:$A,$B10,'Base TKU'!$B:$B,"SUL")/1000000</f>
        <v>406.77238</v>
      </c>
      <c r="BO10" s="11">
        <f>SUMIFS('Base TKU'!BP:BP,'Base TKU'!$A:$A,$B10,'Base TKU'!$B:$B,"SUL")/1000000</f>
        <v>241.44393199999999</v>
      </c>
      <c r="BQ10" s="11">
        <f>SUMIFS('Base TKU'!BR:BR,'Base TKU'!$A:$A,$B10,'Base TKU'!$B:$B,"SUL")/1000000</f>
        <v>77.983242000000004</v>
      </c>
      <c r="BR10" s="11">
        <f>SUMIFS('Base TKU'!BS:BS,'Base TKU'!$A:$A,$B10,'Base TKU'!$B:$B,"SUL")/1000000</f>
        <v>0</v>
      </c>
      <c r="BS10" s="11">
        <f>SUMIFS('Base TKU'!BT:BT,'Base TKU'!$A:$A,$B10,'Base TKU'!$B:$B,"SUL")/1000000</f>
        <v>0</v>
      </c>
      <c r="BT10" s="11">
        <f>SUMIFS('Base TKU'!BU:BU,'Base TKU'!$A:$A,$B10,'Base TKU'!$B:$B,"SUL")/1000000</f>
        <v>0</v>
      </c>
      <c r="BU10" s="11">
        <f>SUMIFS('Base TKU'!BV:BV,'Base TKU'!$A:$A,$B10,'Base TKU'!$B:$B,"SUL")/1000000</f>
        <v>0</v>
      </c>
      <c r="BV10" s="11">
        <f>SUMIFS('Base TKU'!BW:BW,'Base TKU'!$A:$A,$B10,'Base TKU'!$B:$B,"SUL")/1000000</f>
        <v>0</v>
      </c>
      <c r="BW10" s="11">
        <f>SUMIFS('Base TKU'!BX:BX,'Base TKU'!$A:$A,$B10,'Base TKU'!$B:$B,"SUL")/1000000</f>
        <v>0</v>
      </c>
      <c r="BX10" s="11">
        <f>SUMIFS('Base TKU'!BY:BY,'Base TKU'!$A:$A,$B10,'Base TKU'!$B:$B,"SUL")/1000000</f>
        <v>0</v>
      </c>
      <c r="BY10" s="11">
        <f>SUMIFS('Base TKU'!BZ:BZ,'Base TKU'!$A:$A,$B10,'Base TKU'!$B:$B,"SUL")/1000000</f>
        <v>0</v>
      </c>
      <c r="BZ10" s="11">
        <f>SUMIFS('Base TKU'!CA:CA,'Base TKU'!$A:$A,$B10,'Base TKU'!$B:$B,"SUL")/1000000</f>
        <v>0</v>
      </c>
      <c r="CA10" s="11">
        <f>SUMIFS('Base TKU'!CB:CB,'Base TKU'!$A:$A,$B10,'Base TKU'!$B:$B,"SUL")/1000000</f>
        <v>0</v>
      </c>
      <c r="CB10" s="11">
        <f>SUMIFS('Base TKU'!CC:CC,'Base TKU'!$A:$A,$B10,'Base TKU'!$B:$B,"SUL")/1000000</f>
        <v>0</v>
      </c>
    </row>
    <row r="11" spans="1:80" ht="15.5" x14ac:dyDescent="0.35">
      <c r="B11" s="10" t="s">
        <v>6</v>
      </c>
      <c r="D11" s="11">
        <f>SUMIFS('Base TKU'!E:E,'Base TKU'!$A:$A,$B11,'Base TKU'!$B:$B,"SUL")/1000000</f>
        <v>120.293853</v>
      </c>
      <c r="E11" s="11">
        <f>SUMIFS('Base TKU'!F:F,'Base TKU'!$A:$A,$B11,'Base TKU'!$B:$B,"SUL")/1000000</f>
        <v>26.733606999999999</v>
      </c>
      <c r="F11" s="11">
        <f>SUMIFS('Base TKU'!G:G,'Base TKU'!$A:$A,$B11,'Base TKU'!$B:$B,"SUL")/1000000</f>
        <v>75.820767000000004</v>
      </c>
      <c r="G11" s="11">
        <f>SUMIFS('Base TKU'!H:H,'Base TKU'!$A:$A,$B11,'Base TKU'!$B:$B,"SUL")/1000000</f>
        <v>120.67237799999999</v>
      </c>
      <c r="H11" s="11">
        <f>SUMIFS('Base TKU'!I:I,'Base TKU'!$A:$A,$B11,'Base TKU'!$B:$B,"SUL")/1000000</f>
        <v>193.20942299999999</v>
      </c>
      <c r="I11" s="11">
        <f>SUMIFS('Base TKU'!J:J,'Base TKU'!$A:$A,$B11,'Base TKU'!$B:$B,"SUL")/1000000</f>
        <v>229.121332</v>
      </c>
      <c r="J11" s="11">
        <f>SUMIFS('Base TKU'!K:K,'Base TKU'!$A:$A,$B11,'Base TKU'!$B:$B,"SUL")/1000000</f>
        <v>300.25228299999998</v>
      </c>
      <c r="K11" s="11">
        <f>SUMIFS('Base TKU'!L:L,'Base TKU'!$A:$A,$B11,'Base TKU'!$B:$B,"SUL")/1000000</f>
        <v>343.14651099999998</v>
      </c>
      <c r="L11" s="11">
        <f>SUMIFS('Base TKU'!M:M,'Base TKU'!$A:$A,$B11,'Base TKU'!$B:$B,"SUL")/1000000</f>
        <v>345.067545</v>
      </c>
      <c r="M11" s="11">
        <f>SUMIFS('Base TKU'!N:N,'Base TKU'!$A:$A,$B11,'Base TKU'!$B:$B,"SUL")/1000000</f>
        <v>295.015152</v>
      </c>
      <c r="N11" s="11">
        <f>SUMIFS('Base TKU'!O:O,'Base TKU'!$A:$A,$B11,'Base TKU'!$B:$B,"SUL")/1000000</f>
        <v>258.54672199999999</v>
      </c>
      <c r="O11" s="11">
        <f>SUMIFS('Base TKU'!P:P,'Base TKU'!$A:$A,$B11,'Base TKU'!$B:$B,"SUL")/1000000</f>
        <v>311.277447</v>
      </c>
      <c r="Q11" s="11">
        <f>SUMIFS('Base TKU'!R:R,'Base TKU'!$A:$A,$B11,'Base TKU'!$B:$B,"SUL")/1000000</f>
        <v>104.562251</v>
      </c>
      <c r="R11" s="11">
        <f>SUMIFS('Base TKU'!S:S,'Base TKU'!$A:$A,$B11,'Base TKU'!$B:$B,"SUL")/1000000</f>
        <v>49.086455000000001</v>
      </c>
      <c r="S11" s="11">
        <f>SUMIFS('Base TKU'!T:T,'Base TKU'!$A:$A,$B11,'Base TKU'!$B:$B,"SUL")/1000000</f>
        <v>62.909754999999997</v>
      </c>
      <c r="T11" s="11">
        <f>SUMIFS('Base TKU'!U:U,'Base TKU'!$A:$A,$B11,'Base TKU'!$B:$B,"SUL")/1000000</f>
        <v>126.234077</v>
      </c>
      <c r="U11" s="11">
        <f>SUMIFS('Base TKU'!V:V,'Base TKU'!$A:$A,$B11,'Base TKU'!$B:$B,"SUL")/1000000</f>
        <v>251.54755499999999</v>
      </c>
      <c r="V11" s="11">
        <f>SUMIFS('Base TKU'!W:W,'Base TKU'!$A:$A,$B11,'Base TKU'!$B:$B,"SUL")/1000000</f>
        <v>252.21729099999999</v>
      </c>
      <c r="W11" s="11">
        <f>SUMIFS('Base TKU'!X:X,'Base TKU'!$A:$A,$B11,'Base TKU'!$B:$B,"SUL")/1000000</f>
        <v>301.191756</v>
      </c>
      <c r="X11" s="11">
        <f>SUMIFS('Base TKU'!Y:Y,'Base TKU'!$A:$A,$B11,'Base TKU'!$B:$B,"SUL")/1000000</f>
        <v>299.77697999999998</v>
      </c>
      <c r="Y11" s="11">
        <f>SUMIFS('Base TKU'!Z:Z,'Base TKU'!$A:$A,$B11,'Base TKU'!$B:$B,"SUL")/1000000</f>
        <v>303.58862699999997</v>
      </c>
      <c r="Z11" s="11">
        <f>SUMIFS('Base TKU'!AA:AA,'Base TKU'!$A:$A,$B11,'Base TKU'!$B:$B,"SUL")/1000000</f>
        <v>273.692384</v>
      </c>
      <c r="AA11" s="11">
        <f>SUMIFS('Base TKU'!AB:AB,'Base TKU'!$A:$A,$B11,'Base TKU'!$B:$B,"SUL")/1000000</f>
        <v>262.142833</v>
      </c>
      <c r="AB11" s="11">
        <f>SUMIFS('Base TKU'!AC:AC,'Base TKU'!$A:$A,$B11,'Base TKU'!$B:$B,"SUL")/1000000</f>
        <v>147.802313</v>
      </c>
      <c r="AD11" s="11">
        <f>SUMIFS('Base TKU'!AE:AE,'Base TKU'!$A:$A,$B11,'Base TKU'!$B:$B,"SUL")/1000000</f>
        <v>60.676673999999998</v>
      </c>
      <c r="AE11" s="11">
        <f>SUMIFS('Base TKU'!AF:AF,'Base TKU'!$A:$A,$B11,'Base TKU'!$B:$B,"SUL")/1000000</f>
        <v>64.822327999999999</v>
      </c>
      <c r="AF11" s="11">
        <f>SUMIFS('Base TKU'!AG:AG,'Base TKU'!$A:$A,$B11,'Base TKU'!$B:$B,"SUL")/1000000</f>
        <v>39.060699999999997</v>
      </c>
      <c r="AG11" s="11">
        <f>SUMIFS('Base TKU'!AH:AH,'Base TKU'!$A:$A,$B11,'Base TKU'!$B:$B,"SUL")/1000000</f>
        <v>90.592957999999996</v>
      </c>
      <c r="AH11" s="11">
        <f>SUMIFS('Base TKU'!AI:AI,'Base TKU'!$A:$A,$B11,'Base TKU'!$B:$B,"SUL")/1000000</f>
        <v>189.419363</v>
      </c>
      <c r="AI11" s="11">
        <f>SUMIFS('Base TKU'!AJ:AJ,'Base TKU'!$A:$A,$B11,'Base TKU'!$B:$B,"SUL")/1000000</f>
        <v>210.49232599999999</v>
      </c>
      <c r="AJ11" s="11">
        <f>SUMIFS('Base TKU'!AK:AK,'Base TKU'!$A:$A,$B11,'Base TKU'!$B:$B,"SUL")/1000000</f>
        <v>207.16386900000001</v>
      </c>
      <c r="AK11" s="11">
        <f>SUMIFS('Base TKU'!AL:AL,'Base TKU'!$A:$A,$B11,'Base TKU'!$B:$B,"SUL")/1000000</f>
        <v>222.34894800000001</v>
      </c>
      <c r="AL11" s="11">
        <f>SUMIFS('Base TKU'!AM:AM,'Base TKU'!$A:$A,$B11,'Base TKU'!$B:$B,"SUL")/1000000</f>
        <v>207.264568</v>
      </c>
      <c r="AM11" s="11">
        <f>SUMIFS('Base TKU'!AN:AN,'Base TKU'!$A:$A,$B11,'Base TKU'!$B:$B,"SUL")/1000000</f>
        <v>212.209473</v>
      </c>
      <c r="AN11" s="11">
        <f>SUMIFS('Base TKU'!AO:AO,'Base TKU'!$A:$A,$B11,'Base TKU'!$B:$B,"SUL")/1000000</f>
        <v>121.847746</v>
      </c>
      <c r="AO11" s="11">
        <f>SUMIFS('Base TKU'!AP:AP,'Base TKU'!$A:$A,$B11,'Base TKU'!$B:$B,"SUL")/1000000</f>
        <v>162.426503</v>
      </c>
      <c r="AQ11" s="11">
        <f>SUMIFS('Base TKU'!AR:AR,'Base TKU'!$A:$A,$B11,'Base TKU'!$B:$B,"SUL")/1000000</f>
        <v>31.659285000000001</v>
      </c>
      <c r="AR11" s="11">
        <f>SUMIFS('Base TKU'!AS:AS,'Base TKU'!$A:$A,$B11,'Base TKU'!$B:$B,"SUL")/1000000</f>
        <v>31.551186000000001</v>
      </c>
      <c r="AS11" s="11">
        <f>SUMIFS('Base TKU'!AT:AT,'Base TKU'!$A:$A,$B11,'Base TKU'!$B:$B,"SUL")/1000000</f>
        <v>28.254327</v>
      </c>
      <c r="AT11" s="11">
        <f>SUMIFS('Base TKU'!AU:AU,'Base TKU'!$A:$A,$B11,'Base TKU'!$B:$B,"SUL")/1000000</f>
        <v>85.080896999999993</v>
      </c>
      <c r="AU11" s="11">
        <f>SUMIFS('Base TKU'!AV:AV,'Base TKU'!$A:$A,$B11,'Base TKU'!$B:$B,"SUL")/1000000</f>
        <v>138.41459800000001</v>
      </c>
      <c r="AV11" s="11">
        <f>SUMIFS('Base TKU'!AW:AW,'Base TKU'!$A:$A,$B11,'Base TKU'!$B:$B,"SUL")/1000000</f>
        <v>156.14815999999999</v>
      </c>
      <c r="AW11" s="11">
        <f>SUMIFS('Base TKU'!AX:AX,'Base TKU'!$A:$A,$B11,'Base TKU'!$B:$B,"SUL")/1000000</f>
        <v>210.09194500000001</v>
      </c>
      <c r="AX11" s="11">
        <f>SUMIFS('Base TKU'!AY:AY,'Base TKU'!$A:$A,$B11,'Base TKU'!$B:$B,"SUL")/1000000</f>
        <v>163.188221</v>
      </c>
      <c r="AY11" s="11">
        <f>SUMIFS('Base TKU'!AZ:AZ,'Base TKU'!$A:$A,$B11,'Base TKU'!$B:$B,"SUL")/1000000</f>
        <v>146.524869</v>
      </c>
      <c r="AZ11" s="11">
        <f>SUMIFS('Base TKU'!BA:BA,'Base TKU'!$A:$A,$B11,'Base TKU'!$B:$B,"SUL")/1000000</f>
        <v>142.17371499999999</v>
      </c>
      <c r="BA11" s="11">
        <f>SUMIFS('Base TKU'!BB:BB,'Base TKU'!$A:$A,$B11,'Base TKU'!$B:$B,"SUL")/1000000</f>
        <v>196.39126300000001</v>
      </c>
      <c r="BB11" s="11">
        <f>SUMIFS('Base TKU'!BC:BC,'Base TKU'!$A:$A,$B11,'Base TKU'!$B:$B,"SUL")/1000000</f>
        <v>85.422180999999995</v>
      </c>
      <c r="BD11" s="11">
        <f>SUMIFS('Base TKU'!BE:BE,'Base TKU'!$A:$A,$B11,'Base TKU'!$B:$B,"SUL")/1000000</f>
        <v>86.209055000000006</v>
      </c>
      <c r="BE11" s="11">
        <f>SUMIFS('Base TKU'!BF:BF,'Base TKU'!$A:$A,$B11,'Base TKU'!$B:$B,"SUL")/1000000</f>
        <v>45.179594000000002</v>
      </c>
      <c r="BF11" s="11">
        <f>SUMIFS('Base TKU'!BG:BG,'Base TKU'!$A:$A,$B11,'Base TKU'!$B:$B,"SUL")/1000000</f>
        <v>59.996580000000002</v>
      </c>
      <c r="BG11" s="11">
        <f>SUMIFS('Base TKU'!BH:BH,'Base TKU'!$A:$A,$B11,'Base TKU'!$B:$B,"SUL")/1000000</f>
        <v>119.210742</v>
      </c>
      <c r="BH11" s="11">
        <f>SUMIFS('Base TKU'!BI:BI,'Base TKU'!$A:$A,$B11,'Base TKU'!$B:$B,"SUL")/1000000</f>
        <v>236.809853</v>
      </c>
      <c r="BI11" s="11">
        <f>SUMIFS('Base TKU'!BJ:BJ,'Base TKU'!$A:$A,$B11,'Base TKU'!$B:$B,"SUL")/1000000</f>
        <v>207.65686400000001</v>
      </c>
      <c r="BJ11" s="11">
        <f>SUMIFS('Base TKU'!BK:BK,'Base TKU'!$A:$A,$B11,'Base TKU'!$B:$B,"SUL")/1000000</f>
        <v>206.82831999999999</v>
      </c>
      <c r="BK11" s="11">
        <f>SUMIFS('Base TKU'!BL:BL,'Base TKU'!$A:$A,$B11,'Base TKU'!$B:$B,"SUL")/1000000</f>
        <v>232.22149400000001</v>
      </c>
      <c r="BL11" s="11">
        <f>SUMIFS('Base TKU'!BM:BM,'Base TKU'!$A:$A,$B11,'Base TKU'!$B:$B,"SUL")/1000000</f>
        <v>312.17192499999999</v>
      </c>
      <c r="BM11" s="11">
        <f>SUMIFS('Base TKU'!BN:BN,'Base TKU'!$A:$A,$B11,'Base TKU'!$B:$B,"SUL")/1000000</f>
        <v>307.48569800000001</v>
      </c>
      <c r="BN11" s="11">
        <f>SUMIFS('Base TKU'!BO:BO,'Base TKU'!$A:$A,$B11,'Base TKU'!$B:$B,"SUL")/1000000</f>
        <v>290.29864500000002</v>
      </c>
      <c r="BO11" s="11">
        <f>SUMIFS('Base TKU'!BP:BP,'Base TKU'!$A:$A,$B11,'Base TKU'!$B:$B,"SUL")/1000000</f>
        <v>227.838404</v>
      </c>
      <c r="BQ11" s="11">
        <f>SUMIFS('Base TKU'!BR:BR,'Base TKU'!$A:$A,$B11,'Base TKU'!$B:$B,"SUL")/1000000</f>
        <v>124.338126</v>
      </c>
      <c r="BR11" s="11">
        <f>SUMIFS('Base TKU'!BS:BS,'Base TKU'!$A:$A,$B11,'Base TKU'!$B:$B,"SUL")/1000000</f>
        <v>0</v>
      </c>
      <c r="BS11" s="11">
        <f>SUMIFS('Base TKU'!BT:BT,'Base TKU'!$A:$A,$B11,'Base TKU'!$B:$B,"SUL")/1000000</f>
        <v>0</v>
      </c>
      <c r="BT11" s="11">
        <f>SUMIFS('Base TKU'!BU:BU,'Base TKU'!$A:$A,$B11,'Base TKU'!$B:$B,"SUL")/1000000</f>
        <v>0</v>
      </c>
      <c r="BU11" s="11">
        <f>SUMIFS('Base TKU'!BV:BV,'Base TKU'!$A:$A,$B11,'Base TKU'!$B:$B,"SUL")/1000000</f>
        <v>0</v>
      </c>
      <c r="BV11" s="11">
        <f>SUMIFS('Base TKU'!BW:BW,'Base TKU'!$A:$A,$B11,'Base TKU'!$B:$B,"SUL")/1000000</f>
        <v>0</v>
      </c>
      <c r="BW11" s="11">
        <f>SUMIFS('Base TKU'!BX:BX,'Base TKU'!$A:$A,$B11,'Base TKU'!$B:$B,"SUL")/1000000</f>
        <v>0</v>
      </c>
      <c r="BX11" s="11">
        <f>SUMIFS('Base TKU'!BY:BY,'Base TKU'!$A:$A,$B11,'Base TKU'!$B:$B,"SUL")/1000000</f>
        <v>0</v>
      </c>
      <c r="BY11" s="11">
        <f>SUMIFS('Base TKU'!BZ:BZ,'Base TKU'!$A:$A,$B11,'Base TKU'!$B:$B,"SUL")/1000000</f>
        <v>0</v>
      </c>
      <c r="BZ11" s="11">
        <f>SUMIFS('Base TKU'!CA:CA,'Base TKU'!$A:$A,$B11,'Base TKU'!$B:$B,"SUL")/1000000</f>
        <v>0</v>
      </c>
      <c r="CA11" s="11">
        <f>SUMIFS('Base TKU'!CB:CB,'Base TKU'!$A:$A,$B11,'Base TKU'!$B:$B,"SUL")/1000000</f>
        <v>0</v>
      </c>
      <c r="CB11" s="11">
        <f>SUMIFS('Base TKU'!CC:CC,'Base TKU'!$A:$A,$B11,'Base TKU'!$B:$B,"SUL")/1000000</f>
        <v>0</v>
      </c>
    </row>
    <row r="12" spans="1:80" ht="15.5" x14ac:dyDescent="0.35">
      <c r="B12" s="10" t="s">
        <v>7</v>
      </c>
      <c r="D12" s="11">
        <f>SUMIFS('Base TKU'!E:E,'Base TKU'!$A:$A,$B12,'Base TKU'!$B:$B,"SUL")/1000000</f>
        <v>28.277885999999999</v>
      </c>
      <c r="E12" s="11">
        <f>SUMIFS('Base TKU'!F:F,'Base TKU'!$A:$A,$B12,'Base TKU'!$B:$B,"SUL")/1000000</f>
        <v>17.986273000000001</v>
      </c>
      <c r="F12" s="11">
        <f>SUMIFS('Base TKU'!G:G,'Base TKU'!$A:$A,$B12,'Base TKU'!$B:$B,"SUL")/1000000</f>
        <v>20.430346</v>
      </c>
      <c r="G12" s="11">
        <f>SUMIFS('Base TKU'!H:H,'Base TKU'!$A:$A,$B12,'Base TKU'!$B:$B,"SUL")/1000000</f>
        <v>22.496891000000002</v>
      </c>
      <c r="H12" s="11">
        <f>SUMIFS('Base TKU'!I:I,'Base TKU'!$A:$A,$B12,'Base TKU'!$B:$B,"SUL")/1000000</f>
        <v>61.922969000000002</v>
      </c>
      <c r="I12" s="11">
        <f>SUMIFS('Base TKU'!J:J,'Base TKU'!$A:$A,$B12,'Base TKU'!$B:$B,"SUL")/1000000</f>
        <v>79.419138000000004</v>
      </c>
      <c r="J12" s="11">
        <f>SUMIFS('Base TKU'!K:K,'Base TKU'!$A:$A,$B12,'Base TKU'!$B:$B,"SUL")/1000000</f>
        <v>91.515180999999998</v>
      </c>
      <c r="K12" s="11">
        <f>SUMIFS('Base TKU'!L:L,'Base TKU'!$A:$A,$B12,'Base TKU'!$B:$B,"SUL")/1000000</f>
        <v>95.034592000000004</v>
      </c>
      <c r="L12" s="11">
        <f>SUMIFS('Base TKU'!M:M,'Base TKU'!$A:$A,$B12,'Base TKU'!$B:$B,"SUL")/1000000</f>
        <v>123.820635</v>
      </c>
      <c r="M12" s="11">
        <f>SUMIFS('Base TKU'!N:N,'Base TKU'!$A:$A,$B12,'Base TKU'!$B:$B,"SUL")/1000000</f>
        <v>98.535258999999996</v>
      </c>
      <c r="N12" s="11">
        <f>SUMIFS('Base TKU'!O:O,'Base TKU'!$A:$A,$B12,'Base TKU'!$B:$B,"SUL")/1000000</f>
        <v>98.943488000000002</v>
      </c>
      <c r="O12" s="11">
        <f>SUMIFS('Base TKU'!P:P,'Base TKU'!$A:$A,$B12,'Base TKU'!$B:$B,"SUL")/1000000</f>
        <v>76.556442000000004</v>
      </c>
      <c r="Q12" s="11">
        <f>SUMIFS('Base TKU'!R:R,'Base TKU'!$A:$A,$B12,'Base TKU'!$B:$B,"SUL")/1000000</f>
        <v>67.081149999999994</v>
      </c>
      <c r="R12" s="11">
        <f>SUMIFS('Base TKU'!S:S,'Base TKU'!$A:$A,$B12,'Base TKU'!$B:$B,"SUL")/1000000</f>
        <v>37.347427000000003</v>
      </c>
      <c r="S12" s="11">
        <f>SUMIFS('Base TKU'!T:T,'Base TKU'!$A:$A,$B12,'Base TKU'!$B:$B,"SUL")/1000000</f>
        <v>30.187373999999998</v>
      </c>
      <c r="T12" s="11">
        <f>SUMIFS('Base TKU'!U:U,'Base TKU'!$A:$A,$B12,'Base TKU'!$B:$B,"SUL")/1000000</f>
        <v>69.954741999999996</v>
      </c>
      <c r="U12" s="11">
        <f>SUMIFS('Base TKU'!V:V,'Base TKU'!$A:$A,$B12,'Base TKU'!$B:$B,"SUL")/1000000</f>
        <v>69.651088000000001</v>
      </c>
      <c r="V12" s="11">
        <f>SUMIFS('Base TKU'!W:W,'Base TKU'!$A:$A,$B12,'Base TKU'!$B:$B,"SUL")/1000000</f>
        <v>49.094098000000002</v>
      </c>
      <c r="W12" s="11">
        <f>SUMIFS('Base TKU'!X:X,'Base TKU'!$A:$A,$B12,'Base TKU'!$B:$B,"SUL")/1000000</f>
        <v>51.279952000000002</v>
      </c>
      <c r="X12" s="11">
        <f>SUMIFS('Base TKU'!Y:Y,'Base TKU'!$A:$A,$B12,'Base TKU'!$B:$B,"SUL")/1000000</f>
        <v>55.38852</v>
      </c>
      <c r="Y12" s="11">
        <f>SUMIFS('Base TKU'!Z:Z,'Base TKU'!$A:$A,$B12,'Base TKU'!$B:$B,"SUL")/1000000</f>
        <v>60.182640999999997</v>
      </c>
      <c r="Z12" s="11">
        <f>SUMIFS('Base TKU'!AA:AA,'Base TKU'!$A:$A,$B12,'Base TKU'!$B:$B,"SUL")/1000000</f>
        <v>70.693725000000001</v>
      </c>
      <c r="AA12" s="11">
        <f>SUMIFS('Base TKU'!AB:AB,'Base TKU'!$A:$A,$B12,'Base TKU'!$B:$B,"SUL")/1000000</f>
        <v>63.823445999999997</v>
      </c>
      <c r="AB12" s="11">
        <f>SUMIFS('Base TKU'!AC:AC,'Base TKU'!$A:$A,$B12,'Base TKU'!$B:$B,"SUL")/1000000</f>
        <v>58.969529999999999</v>
      </c>
      <c r="AD12" s="11">
        <f>SUMIFS('Base TKU'!AE:AE,'Base TKU'!$A:$A,$B12,'Base TKU'!$B:$B,"SUL")/1000000</f>
        <v>67.919033999999996</v>
      </c>
      <c r="AE12" s="11">
        <f>SUMIFS('Base TKU'!AF:AF,'Base TKU'!$A:$A,$B12,'Base TKU'!$B:$B,"SUL")/1000000</f>
        <v>48.889296000000002</v>
      </c>
      <c r="AF12" s="11">
        <f>SUMIFS('Base TKU'!AG:AG,'Base TKU'!$A:$A,$B12,'Base TKU'!$B:$B,"SUL")/1000000</f>
        <v>34.909109999999998</v>
      </c>
      <c r="AG12" s="11">
        <f>SUMIFS('Base TKU'!AH:AH,'Base TKU'!$A:$A,$B12,'Base TKU'!$B:$B,"SUL")/1000000</f>
        <v>46.184303999999997</v>
      </c>
      <c r="AH12" s="11">
        <f>SUMIFS('Base TKU'!AI:AI,'Base TKU'!$A:$A,$B12,'Base TKU'!$B:$B,"SUL")/1000000</f>
        <v>46.967554999999997</v>
      </c>
      <c r="AI12" s="11">
        <f>SUMIFS('Base TKU'!AJ:AJ,'Base TKU'!$A:$A,$B12,'Base TKU'!$B:$B,"SUL")/1000000</f>
        <v>62.576873999999997</v>
      </c>
      <c r="AJ12" s="11">
        <f>SUMIFS('Base TKU'!AK:AK,'Base TKU'!$A:$A,$B12,'Base TKU'!$B:$B,"SUL")/1000000</f>
        <v>64.986688999999998</v>
      </c>
      <c r="AK12" s="11">
        <f>SUMIFS('Base TKU'!AL:AL,'Base TKU'!$A:$A,$B12,'Base TKU'!$B:$B,"SUL")/1000000</f>
        <v>70.255047000000005</v>
      </c>
      <c r="AL12" s="11">
        <f>SUMIFS('Base TKU'!AM:AM,'Base TKU'!$A:$A,$B12,'Base TKU'!$B:$B,"SUL")/1000000</f>
        <v>64.720101</v>
      </c>
      <c r="AM12" s="11">
        <f>SUMIFS('Base TKU'!AN:AN,'Base TKU'!$A:$A,$B12,'Base TKU'!$B:$B,"SUL")/1000000</f>
        <v>56.299767000000003</v>
      </c>
      <c r="AN12" s="11">
        <f>SUMIFS('Base TKU'!AO:AO,'Base TKU'!$A:$A,$B12,'Base TKU'!$B:$B,"SUL")/1000000</f>
        <v>77.220560000000006</v>
      </c>
      <c r="AO12" s="11">
        <f>SUMIFS('Base TKU'!AP:AP,'Base TKU'!$A:$A,$B12,'Base TKU'!$B:$B,"SUL")/1000000</f>
        <v>63.024478999999999</v>
      </c>
      <c r="AQ12" s="11">
        <f>SUMIFS('Base TKU'!AR:AR,'Base TKU'!$A:$A,$B12,'Base TKU'!$B:$B,"SUL")/1000000</f>
        <v>86.707382999999993</v>
      </c>
      <c r="AR12" s="11">
        <f>SUMIFS('Base TKU'!AS:AS,'Base TKU'!$A:$A,$B12,'Base TKU'!$B:$B,"SUL")/1000000</f>
        <v>43.116118</v>
      </c>
      <c r="AS12" s="11">
        <f>SUMIFS('Base TKU'!AT:AT,'Base TKU'!$A:$A,$B12,'Base TKU'!$B:$B,"SUL")/1000000</f>
        <v>30.368772</v>
      </c>
      <c r="AT12" s="11">
        <f>SUMIFS('Base TKU'!AU:AU,'Base TKU'!$A:$A,$B12,'Base TKU'!$B:$B,"SUL")/1000000</f>
        <v>31.266365</v>
      </c>
      <c r="AU12" s="11">
        <f>SUMIFS('Base TKU'!AV:AV,'Base TKU'!$A:$A,$B12,'Base TKU'!$B:$B,"SUL")/1000000</f>
        <v>63.116757</v>
      </c>
      <c r="AV12" s="11">
        <f>SUMIFS('Base TKU'!AW:AW,'Base TKU'!$A:$A,$B12,'Base TKU'!$B:$B,"SUL")/1000000</f>
        <v>61.511865999999998</v>
      </c>
      <c r="AW12" s="11">
        <f>SUMIFS('Base TKU'!AX:AX,'Base TKU'!$A:$A,$B12,'Base TKU'!$B:$B,"SUL")/1000000</f>
        <v>65.124578999999997</v>
      </c>
      <c r="AX12" s="11">
        <f>SUMIFS('Base TKU'!AY:AY,'Base TKU'!$A:$A,$B12,'Base TKU'!$B:$B,"SUL")/1000000</f>
        <v>60.439183</v>
      </c>
      <c r="AY12" s="11">
        <f>SUMIFS('Base TKU'!AZ:AZ,'Base TKU'!$A:$A,$B12,'Base TKU'!$B:$B,"SUL")/1000000</f>
        <v>74.380337999999995</v>
      </c>
      <c r="AZ12" s="11">
        <f>SUMIFS('Base TKU'!BA:BA,'Base TKU'!$A:$A,$B12,'Base TKU'!$B:$B,"SUL")/1000000</f>
        <v>55.555971999999997</v>
      </c>
      <c r="BA12" s="11">
        <f>SUMIFS('Base TKU'!BB:BB,'Base TKU'!$A:$A,$B12,'Base TKU'!$B:$B,"SUL")/1000000</f>
        <v>56.552371999999998</v>
      </c>
      <c r="BB12" s="11">
        <f>SUMIFS('Base TKU'!BC:BC,'Base TKU'!$A:$A,$B12,'Base TKU'!$B:$B,"SUL")/1000000</f>
        <v>43.153779</v>
      </c>
      <c r="BD12" s="11">
        <f>SUMIFS('Base TKU'!BE:BE,'Base TKU'!$A:$A,$B12,'Base TKU'!$B:$B,"SUL")/1000000</f>
        <v>64.598428999999996</v>
      </c>
      <c r="BE12" s="11">
        <f>SUMIFS('Base TKU'!BF:BF,'Base TKU'!$A:$A,$B12,'Base TKU'!$B:$B,"SUL")/1000000</f>
        <v>48.203578999999998</v>
      </c>
      <c r="BF12" s="11">
        <f>SUMIFS('Base TKU'!BG:BG,'Base TKU'!$A:$A,$B12,'Base TKU'!$B:$B,"SUL")/1000000</f>
        <v>17.727727000000002</v>
      </c>
      <c r="BG12" s="11">
        <f>SUMIFS('Base TKU'!BH:BH,'Base TKU'!$A:$A,$B12,'Base TKU'!$B:$B,"SUL")/1000000</f>
        <v>44.324475</v>
      </c>
      <c r="BH12" s="11">
        <f>SUMIFS('Base TKU'!BI:BI,'Base TKU'!$A:$A,$B12,'Base TKU'!$B:$B,"SUL")/1000000</f>
        <v>48.827143999999997</v>
      </c>
      <c r="BI12" s="11">
        <f>SUMIFS('Base TKU'!BJ:BJ,'Base TKU'!$A:$A,$B12,'Base TKU'!$B:$B,"SUL")/1000000</f>
        <v>42.473880000000001</v>
      </c>
      <c r="BJ12" s="11">
        <f>SUMIFS('Base TKU'!BK:BK,'Base TKU'!$A:$A,$B12,'Base TKU'!$B:$B,"SUL")/1000000</f>
        <v>48.914628</v>
      </c>
      <c r="BK12" s="11">
        <f>SUMIFS('Base TKU'!BL:BL,'Base TKU'!$A:$A,$B12,'Base TKU'!$B:$B,"SUL")/1000000</f>
        <v>44.102088999999999</v>
      </c>
      <c r="BL12" s="11">
        <f>SUMIFS('Base TKU'!BM:BM,'Base TKU'!$A:$A,$B12,'Base TKU'!$B:$B,"SUL")/1000000</f>
        <v>44.816847000000003</v>
      </c>
      <c r="BM12" s="11">
        <f>SUMIFS('Base TKU'!BN:BN,'Base TKU'!$A:$A,$B12,'Base TKU'!$B:$B,"SUL")/1000000</f>
        <v>52.420681999999999</v>
      </c>
      <c r="BN12" s="11">
        <f>SUMIFS('Base TKU'!BO:BO,'Base TKU'!$A:$A,$B12,'Base TKU'!$B:$B,"SUL")/1000000</f>
        <v>57.102867000000003</v>
      </c>
      <c r="BO12" s="11">
        <f>SUMIFS('Base TKU'!BP:BP,'Base TKU'!$A:$A,$B12,'Base TKU'!$B:$B,"SUL")/1000000</f>
        <v>42.398555000000002</v>
      </c>
      <c r="BQ12" s="11">
        <f>SUMIFS('Base TKU'!BR:BR,'Base TKU'!$A:$A,$B12,'Base TKU'!$B:$B,"SUL")/1000000</f>
        <v>57.805560999999997</v>
      </c>
      <c r="BR12" s="11">
        <f>SUMIFS('Base TKU'!BS:BS,'Base TKU'!$A:$A,$B12,'Base TKU'!$B:$B,"SUL")/1000000</f>
        <v>0</v>
      </c>
      <c r="BS12" s="11">
        <f>SUMIFS('Base TKU'!BT:BT,'Base TKU'!$A:$A,$B12,'Base TKU'!$B:$B,"SUL")/1000000</f>
        <v>0</v>
      </c>
      <c r="BT12" s="11">
        <f>SUMIFS('Base TKU'!BU:BU,'Base TKU'!$A:$A,$B12,'Base TKU'!$B:$B,"SUL")/1000000</f>
        <v>0</v>
      </c>
      <c r="BU12" s="11">
        <f>SUMIFS('Base TKU'!BV:BV,'Base TKU'!$A:$A,$B12,'Base TKU'!$B:$B,"SUL")/1000000</f>
        <v>0</v>
      </c>
      <c r="BV12" s="11">
        <f>SUMIFS('Base TKU'!BW:BW,'Base TKU'!$A:$A,$B12,'Base TKU'!$B:$B,"SUL")/1000000</f>
        <v>0</v>
      </c>
      <c r="BW12" s="11">
        <f>SUMIFS('Base TKU'!BX:BX,'Base TKU'!$A:$A,$B12,'Base TKU'!$B:$B,"SUL")/1000000</f>
        <v>0</v>
      </c>
      <c r="BX12" s="11">
        <f>SUMIFS('Base TKU'!BY:BY,'Base TKU'!$A:$A,$B12,'Base TKU'!$B:$B,"SUL")/1000000</f>
        <v>0</v>
      </c>
      <c r="BY12" s="11">
        <f>SUMIFS('Base TKU'!BZ:BZ,'Base TKU'!$A:$A,$B12,'Base TKU'!$B:$B,"SUL")/1000000</f>
        <v>0</v>
      </c>
      <c r="BZ12" s="11">
        <f>SUMIFS('Base TKU'!CA:CA,'Base TKU'!$A:$A,$B12,'Base TKU'!$B:$B,"SUL")/1000000</f>
        <v>0</v>
      </c>
      <c r="CA12" s="11">
        <f>SUMIFS('Base TKU'!CB:CB,'Base TKU'!$A:$A,$B12,'Base TKU'!$B:$B,"SUL")/1000000</f>
        <v>0</v>
      </c>
      <c r="CB12" s="11">
        <f>SUMIFS('Base TKU'!CC:CC,'Base TKU'!$A:$A,$B12,'Base TKU'!$B:$B,"SUL")/1000000</f>
        <v>0</v>
      </c>
    </row>
    <row r="13" spans="1:80" ht="15.5" hidden="1" x14ac:dyDescent="0.35">
      <c r="B13" s="10" t="s">
        <v>14</v>
      </c>
      <c r="D13" s="11">
        <f>SUMIFS('Base TKU'!E:E,'Base TKU'!$A:$A,$B13,'Base TKU'!$B:$B,"SUL")/1000000</f>
        <v>41.988754</v>
      </c>
      <c r="E13" s="11">
        <f>SUMIFS('Base TKU'!F:F,'Base TKU'!$A:$A,$B13,'Base TKU'!$B:$B,"SUL")/1000000</f>
        <v>1.3795740000000001</v>
      </c>
      <c r="F13" s="11">
        <f>SUMIFS('Base TKU'!G:G,'Base TKU'!$A:$A,$B13,'Base TKU'!$B:$B,"SUL")/1000000</f>
        <v>2.4844179999999998</v>
      </c>
      <c r="G13" s="11">
        <f>SUMIFS('Base TKU'!H:H,'Base TKU'!$A:$A,$B13,'Base TKU'!$B:$B,"SUL")/1000000</f>
        <v>0</v>
      </c>
      <c r="H13" s="11">
        <f>SUMIFS('Base TKU'!I:I,'Base TKU'!$A:$A,$B13,'Base TKU'!$B:$B,"SUL")/1000000</f>
        <v>0</v>
      </c>
      <c r="I13" s="11">
        <f>SUMIFS('Base TKU'!J:J,'Base TKU'!$A:$A,$B13,'Base TKU'!$B:$B,"SUL")/1000000</f>
        <v>0</v>
      </c>
      <c r="J13" s="11">
        <f>SUMIFS('Base TKU'!K:K,'Base TKU'!$A:$A,$B13,'Base TKU'!$B:$B,"SUL")/1000000</f>
        <v>0</v>
      </c>
      <c r="K13" s="11">
        <f>SUMIFS('Base TKU'!L:L,'Base TKU'!$A:$A,$B13,'Base TKU'!$B:$B,"SUL")/1000000</f>
        <v>0</v>
      </c>
      <c r="L13" s="11">
        <f>SUMIFS('Base TKU'!M:M,'Base TKU'!$A:$A,$B13,'Base TKU'!$B:$B,"SUL")/1000000</f>
        <v>0</v>
      </c>
      <c r="M13" s="11">
        <f>SUMIFS('Base TKU'!N:N,'Base TKU'!$A:$A,$B13,'Base TKU'!$B:$B,"SUL")/1000000</f>
        <v>0</v>
      </c>
      <c r="N13" s="11">
        <f>SUMIFS('Base TKU'!O:O,'Base TKU'!$A:$A,$B13,'Base TKU'!$B:$B,"SUL")/1000000</f>
        <v>14.076225000000001</v>
      </c>
      <c r="O13" s="11">
        <f>SUMIFS('Base TKU'!P:P,'Base TKU'!$A:$A,$B13,'Base TKU'!$B:$B,"SUL")/1000000</f>
        <v>16.595362999999999</v>
      </c>
      <c r="Q13" s="11">
        <f>SUMIFS('Base TKU'!R:R,'Base TKU'!$A:$A,$B13,'Base TKU'!$B:$B,"SUL")/1000000</f>
        <v>49.240960999999999</v>
      </c>
      <c r="R13" s="11">
        <f>SUMIFS('Base TKU'!S:S,'Base TKU'!$A:$A,$B13,'Base TKU'!$B:$B,"SUL")/1000000</f>
        <v>66.897075999999998</v>
      </c>
      <c r="S13" s="11">
        <f>SUMIFS('Base TKU'!T:T,'Base TKU'!$A:$A,$B13,'Base TKU'!$B:$B,"SUL")/1000000</f>
        <v>13.417951</v>
      </c>
      <c r="T13" s="11">
        <f>SUMIFS('Base TKU'!U:U,'Base TKU'!$A:$A,$B13,'Base TKU'!$B:$B,"SUL")/1000000</f>
        <v>0</v>
      </c>
      <c r="U13" s="11">
        <f>SUMIFS('Base TKU'!V:V,'Base TKU'!$A:$A,$B13,'Base TKU'!$B:$B,"SUL")/1000000</f>
        <v>0</v>
      </c>
      <c r="V13" s="11">
        <f>SUMIFS('Base TKU'!W:W,'Base TKU'!$A:$A,$B13,'Base TKU'!$B:$B,"SUL")/1000000</f>
        <v>0</v>
      </c>
      <c r="W13" s="11">
        <f>SUMIFS('Base TKU'!X:X,'Base TKU'!$A:$A,$B13,'Base TKU'!$B:$B,"SUL")/1000000</f>
        <v>0</v>
      </c>
      <c r="X13" s="11">
        <f>SUMIFS('Base TKU'!Y:Y,'Base TKU'!$A:$A,$B13,'Base TKU'!$B:$B,"SUL")/1000000</f>
        <v>0</v>
      </c>
      <c r="Y13" s="11">
        <f>SUMIFS('Base TKU'!Z:Z,'Base TKU'!$A:$A,$B13,'Base TKU'!$B:$B,"SUL")/1000000</f>
        <v>0</v>
      </c>
      <c r="Z13" s="11">
        <f>SUMIFS('Base TKU'!AA:AA,'Base TKU'!$A:$A,$B13,'Base TKU'!$B:$B,"SUL")/1000000</f>
        <v>0</v>
      </c>
      <c r="AA13" s="11">
        <f>SUMIFS('Base TKU'!AB:AB,'Base TKU'!$A:$A,$B13,'Base TKU'!$B:$B,"SUL")/1000000</f>
        <v>4.788405</v>
      </c>
      <c r="AB13" s="11">
        <f>SUMIFS('Base TKU'!AC:AC,'Base TKU'!$A:$A,$B13,'Base TKU'!$B:$B,"SUL")/1000000</f>
        <v>9.7934809999999999</v>
      </c>
      <c r="AD13" s="11">
        <f>SUMIFS('Base TKU'!AE:AE,'Base TKU'!$A:$A,$B13,'Base TKU'!$B:$B,"SUL")/1000000</f>
        <v>18.765000000000001</v>
      </c>
      <c r="AE13" s="11">
        <f>SUMIFS('Base TKU'!AF:AF,'Base TKU'!$A:$A,$B13,'Base TKU'!$B:$B,"SUL")/1000000</f>
        <v>5.0092090000000002</v>
      </c>
      <c r="AF13" s="11">
        <f>SUMIFS('Base TKU'!AG:AG,'Base TKU'!$A:$A,$B13,'Base TKU'!$B:$B,"SUL")/1000000</f>
        <v>0</v>
      </c>
      <c r="AG13" s="11">
        <f>SUMIFS('Base TKU'!AH:AH,'Base TKU'!$A:$A,$B13,'Base TKU'!$B:$B,"SUL")/1000000</f>
        <v>0</v>
      </c>
      <c r="AH13" s="11">
        <f>SUMIFS('Base TKU'!AI:AI,'Base TKU'!$A:$A,$B13,'Base TKU'!$B:$B,"SUL")/1000000</f>
        <v>0</v>
      </c>
      <c r="AI13" s="11">
        <f>SUMIFS('Base TKU'!AJ:AJ,'Base TKU'!$A:$A,$B13,'Base TKU'!$B:$B,"SUL")/1000000</f>
        <v>0</v>
      </c>
      <c r="AJ13" s="11">
        <f>SUMIFS('Base TKU'!AK:AK,'Base TKU'!$A:$A,$B13,'Base TKU'!$B:$B,"SUL")/1000000</f>
        <v>0</v>
      </c>
      <c r="AK13" s="11">
        <f>SUMIFS('Base TKU'!AL:AL,'Base TKU'!$A:$A,$B13,'Base TKU'!$B:$B,"SUL")/1000000</f>
        <v>0</v>
      </c>
      <c r="AL13" s="11">
        <f>SUMIFS('Base TKU'!AM:AM,'Base TKU'!$A:$A,$B13,'Base TKU'!$B:$B,"SUL")/1000000</f>
        <v>0</v>
      </c>
      <c r="AM13" s="11">
        <f>SUMIFS('Base TKU'!AN:AN,'Base TKU'!$A:$A,$B13,'Base TKU'!$B:$B,"SUL")/1000000</f>
        <v>0</v>
      </c>
      <c r="AN13" s="11">
        <f>SUMIFS('Base TKU'!AO:AO,'Base TKU'!$A:$A,$B13,'Base TKU'!$B:$B,"SUL")/1000000</f>
        <v>36.464419999999997</v>
      </c>
      <c r="AO13" s="11">
        <f>SUMIFS('Base TKU'!AP:AP,'Base TKU'!$A:$A,$B13,'Base TKU'!$B:$B,"SUL")/1000000</f>
        <v>56.335030000000003</v>
      </c>
      <c r="AQ13" s="11">
        <f>SUMIFS('Base TKU'!AR:AR,'Base TKU'!$A:$A,$B13,'Base TKU'!$B:$B,"SUL")/1000000</f>
        <v>30.577093999999999</v>
      </c>
      <c r="AR13" s="11">
        <f>SUMIFS('Base TKU'!AS:AS,'Base TKU'!$A:$A,$B13,'Base TKU'!$B:$B,"SUL")/1000000</f>
        <v>3.7328299999999999</v>
      </c>
      <c r="AS13" s="11">
        <f>SUMIFS('Base TKU'!AT:AT,'Base TKU'!$A:$A,$B13,'Base TKU'!$B:$B,"SUL")/1000000</f>
        <v>0</v>
      </c>
      <c r="AT13" s="11">
        <f>SUMIFS('Base TKU'!AU:AU,'Base TKU'!$A:$A,$B13,'Base TKU'!$B:$B,"SUL")/1000000</f>
        <v>0</v>
      </c>
      <c r="AU13" s="11">
        <f>SUMIFS('Base TKU'!AV:AV,'Base TKU'!$A:$A,$B13,'Base TKU'!$B:$B,"SUL")/1000000</f>
        <v>0</v>
      </c>
      <c r="AV13" s="11">
        <f>SUMIFS('Base TKU'!AW:AW,'Base TKU'!$A:$A,$B13,'Base TKU'!$B:$B,"SUL")/1000000</f>
        <v>0</v>
      </c>
      <c r="AW13" s="11">
        <f>SUMIFS('Base TKU'!AX:AX,'Base TKU'!$A:$A,$B13,'Base TKU'!$B:$B,"SUL")/1000000</f>
        <v>0</v>
      </c>
      <c r="AX13" s="11">
        <f>SUMIFS('Base TKU'!AY:AY,'Base TKU'!$A:$A,$B13,'Base TKU'!$B:$B,"SUL")/1000000</f>
        <v>0</v>
      </c>
      <c r="AY13" s="11">
        <f>SUMIFS('Base TKU'!AZ:AZ,'Base TKU'!$A:$A,$B13,'Base TKU'!$B:$B,"SUL")/1000000</f>
        <v>0</v>
      </c>
      <c r="AZ13" s="11">
        <f>SUMIFS('Base TKU'!BA:BA,'Base TKU'!$A:$A,$B13,'Base TKU'!$B:$B,"SUL")/1000000</f>
        <v>0</v>
      </c>
      <c r="BA13" s="11">
        <f>SUMIFS('Base TKU'!BB:BB,'Base TKU'!$A:$A,$B13,'Base TKU'!$B:$B,"SUL")/1000000</f>
        <v>5.7880900000000004</v>
      </c>
      <c r="BB13" s="11">
        <f>SUMIFS('Base TKU'!BC:BC,'Base TKU'!$A:$A,$B13,'Base TKU'!$B:$B,"SUL")/1000000</f>
        <v>35.620631000000003</v>
      </c>
      <c r="BD13" s="11">
        <f>SUMIFS('Base TKU'!BE:BE,'Base TKU'!$A:$A,$B13,'Base TKU'!$B:$B,"SUL")/1000000</f>
        <v>23.660722</v>
      </c>
      <c r="BE13" s="11">
        <f>SUMIFS('Base TKU'!BF:BF,'Base TKU'!$A:$A,$B13,'Base TKU'!$B:$B,"SUL")/1000000</f>
        <v>1.8001560000000001</v>
      </c>
      <c r="BF13" s="11">
        <f>SUMIFS('Base TKU'!BG:BG,'Base TKU'!$A:$A,$B13,'Base TKU'!$B:$B,"SUL")/1000000</f>
        <v>0</v>
      </c>
      <c r="BG13" s="11">
        <f>SUMIFS('Base TKU'!BH:BH,'Base TKU'!$A:$A,$B13,'Base TKU'!$B:$B,"SUL")/1000000</f>
        <v>0</v>
      </c>
      <c r="BH13" s="11">
        <f>SUMIFS('Base TKU'!BI:BI,'Base TKU'!$A:$A,$B13,'Base TKU'!$B:$B,"SUL")/1000000</f>
        <v>0</v>
      </c>
      <c r="BI13" s="11">
        <f>SUMIFS('Base TKU'!BJ:BJ,'Base TKU'!$A:$A,$B13,'Base TKU'!$B:$B,"SUL")/1000000</f>
        <v>0</v>
      </c>
      <c r="BJ13" s="11">
        <f>SUMIFS('Base TKU'!BK:BK,'Base TKU'!$A:$A,$B13,'Base TKU'!$B:$B,"SUL")/1000000</f>
        <v>0</v>
      </c>
      <c r="BK13" s="11">
        <f>SUMIFS('Base TKU'!BL:BL,'Base TKU'!$A:$A,$B13,'Base TKU'!$B:$B,"SUL")/1000000</f>
        <v>0</v>
      </c>
      <c r="BL13" s="11">
        <f>SUMIFS('Base TKU'!BM:BM,'Base TKU'!$A:$A,$B13,'Base TKU'!$B:$B,"SUL")/1000000</f>
        <v>0</v>
      </c>
      <c r="BM13" s="11">
        <f>SUMIFS('Base TKU'!BN:BN,'Base TKU'!$A:$A,$B13,'Base TKU'!$B:$B,"SUL")/1000000</f>
        <v>12.461373</v>
      </c>
      <c r="BN13" s="11">
        <f>SUMIFS('Base TKU'!BO:BO,'Base TKU'!$A:$A,$B13,'Base TKU'!$B:$B,"SUL")/1000000</f>
        <v>76.100273000000001</v>
      </c>
      <c r="BO13" s="11">
        <f>SUMIFS('Base TKU'!BP:BP,'Base TKU'!$A:$A,$B13,'Base TKU'!$B:$B,"SUL")/1000000</f>
        <v>66.17062</v>
      </c>
      <c r="BQ13" s="11">
        <f>SUMIFS('Base TKU'!BR:BR,'Base TKU'!$A:$A,$B13,'Base TKU'!$B:$B,"SUL")/1000000</f>
        <v>3.6571709999999999</v>
      </c>
      <c r="BR13" s="11">
        <f>SUMIFS('Base TKU'!BS:BS,'Base TKU'!$A:$A,$B13,'Base TKU'!$B:$B,"SUL")/1000000</f>
        <v>0</v>
      </c>
      <c r="BS13" s="11">
        <f>SUMIFS('Base TKU'!BT:BT,'Base TKU'!$A:$A,$B13,'Base TKU'!$B:$B,"SUL")/1000000</f>
        <v>0</v>
      </c>
      <c r="BT13" s="11">
        <f>SUMIFS('Base TKU'!BU:BU,'Base TKU'!$A:$A,$B13,'Base TKU'!$B:$B,"SUL")/1000000</f>
        <v>0</v>
      </c>
      <c r="BU13" s="11">
        <f>SUMIFS('Base TKU'!BV:BV,'Base TKU'!$A:$A,$B13,'Base TKU'!$B:$B,"SUL")/1000000</f>
        <v>0</v>
      </c>
      <c r="BV13" s="11">
        <f>SUMIFS('Base TKU'!BW:BW,'Base TKU'!$A:$A,$B13,'Base TKU'!$B:$B,"SUL")/1000000</f>
        <v>0</v>
      </c>
      <c r="BW13" s="11">
        <f>SUMIFS('Base TKU'!BX:BX,'Base TKU'!$A:$A,$B13,'Base TKU'!$B:$B,"SUL")/1000000</f>
        <v>0</v>
      </c>
      <c r="BX13" s="11">
        <f>SUMIFS('Base TKU'!BY:BY,'Base TKU'!$A:$A,$B13,'Base TKU'!$B:$B,"SUL")/1000000</f>
        <v>0</v>
      </c>
      <c r="BY13" s="11">
        <f>SUMIFS('Base TKU'!BZ:BZ,'Base TKU'!$A:$A,$B13,'Base TKU'!$B:$B,"SUL")/1000000</f>
        <v>0</v>
      </c>
      <c r="BZ13" s="11">
        <f>SUMIFS('Base TKU'!CA:CA,'Base TKU'!$A:$A,$B13,'Base TKU'!$B:$B,"SUL")/1000000</f>
        <v>0</v>
      </c>
      <c r="CA13" s="11">
        <f>SUMIFS('Base TKU'!CB:CB,'Base TKU'!$A:$A,$B13,'Base TKU'!$B:$B,"SUL")/1000000</f>
        <v>0</v>
      </c>
      <c r="CB13" s="11">
        <f>SUMIFS('Base TKU'!CC:CC,'Base TKU'!$A:$A,$B13,'Base TKU'!$B:$B,"SUL")/1000000</f>
        <v>0</v>
      </c>
    </row>
    <row r="14" spans="1:80" ht="15.5" hidden="1" x14ac:dyDescent="0.35">
      <c r="B14" s="10" t="s">
        <v>103</v>
      </c>
      <c r="D14" s="11">
        <f>SUMIFS('Base TKU'!E:E,'Base TKU'!$A:$A,$B14,'Base TKU'!$B:$B,"SUL")/1000000</f>
        <v>0</v>
      </c>
      <c r="E14" s="11">
        <f>SUMIFS('Base TKU'!F:F,'Base TKU'!$A:$A,$B14,'Base TKU'!$B:$B,"SUL")/1000000</f>
        <v>0</v>
      </c>
      <c r="F14" s="11">
        <f>SUMIFS('Base TKU'!G:G,'Base TKU'!$A:$A,$B14,'Base TKU'!$B:$B,"SUL")/1000000</f>
        <v>0</v>
      </c>
      <c r="G14" s="11">
        <f>SUMIFS('Base TKU'!H:H,'Base TKU'!$A:$A,$B14,'Base TKU'!$B:$B,"SUL")/1000000</f>
        <v>0</v>
      </c>
      <c r="H14" s="11">
        <f>SUMIFS('Base TKU'!I:I,'Base TKU'!$A:$A,$B14,'Base TKU'!$B:$B,"SUL")/1000000</f>
        <v>0</v>
      </c>
      <c r="I14" s="11">
        <f>SUMIFS('Base TKU'!J:J,'Base TKU'!$A:$A,$B14,'Base TKU'!$B:$B,"SUL")/1000000</f>
        <v>0</v>
      </c>
      <c r="J14" s="11">
        <f>SUMIFS('Base TKU'!K:K,'Base TKU'!$A:$A,$B14,'Base TKU'!$B:$B,"SUL")/1000000</f>
        <v>0</v>
      </c>
      <c r="K14" s="11">
        <f>SUMIFS('Base TKU'!L:L,'Base TKU'!$A:$A,$B14,'Base TKU'!$B:$B,"SUL")/1000000</f>
        <v>0</v>
      </c>
      <c r="L14" s="11">
        <f>SUMIFS('Base TKU'!M:M,'Base TKU'!$A:$A,$B14,'Base TKU'!$B:$B,"SUL")/1000000</f>
        <v>0</v>
      </c>
      <c r="M14" s="11">
        <f>SUMIFS('Base TKU'!N:N,'Base TKU'!$A:$A,$B14,'Base TKU'!$B:$B,"SUL")/1000000</f>
        <v>1.118223</v>
      </c>
      <c r="N14" s="11">
        <f>SUMIFS('Base TKU'!O:O,'Base TKU'!$A:$A,$B14,'Base TKU'!$B:$B,"SUL")/1000000</f>
        <v>0</v>
      </c>
      <c r="O14" s="11">
        <f>SUMIFS('Base TKU'!P:P,'Base TKU'!$A:$A,$B14,'Base TKU'!$B:$B,"SUL")/1000000</f>
        <v>0</v>
      </c>
      <c r="Q14" s="11">
        <f>SUMIFS('Base TKU'!R:R,'Base TKU'!$A:$A,$B14,'Base TKU'!$B:$B,"SUL")/1000000</f>
        <v>0</v>
      </c>
      <c r="R14" s="11">
        <f>SUMIFS('Base TKU'!S:S,'Base TKU'!$A:$A,$B14,'Base TKU'!$B:$B,"SUL")/1000000</f>
        <v>0</v>
      </c>
      <c r="S14" s="11">
        <f>SUMIFS('Base TKU'!T:T,'Base TKU'!$A:$A,$B14,'Base TKU'!$B:$B,"SUL")/1000000</f>
        <v>0</v>
      </c>
      <c r="T14" s="11">
        <f>SUMIFS('Base TKU'!U:U,'Base TKU'!$A:$A,$B14,'Base TKU'!$B:$B,"SUL")/1000000</f>
        <v>0</v>
      </c>
      <c r="U14" s="11">
        <f>SUMIFS('Base TKU'!V:V,'Base TKU'!$A:$A,$B14,'Base TKU'!$B:$B,"SUL")/1000000</f>
        <v>0</v>
      </c>
      <c r="V14" s="11">
        <f>SUMIFS('Base TKU'!W:W,'Base TKU'!$A:$A,$B14,'Base TKU'!$B:$B,"SUL")/1000000</f>
        <v>0</v>
      </c>
      <c r="W14" s="11">
        <f>SUMIFS('Base TKU'!X:X,'Base TKU'!$A:$A,$B14,'Base TKU'!$B:$B,"SUL")/1000000</f>
        <v>0</v>
      </c>
      <c r="X14" s="11">
        <f>SUMIFS('Base TKU'!Y:Y,'Base TKU'!$A:$A,$B14,'Base TKU'!$B:$B,"SUL")/1000000</f>
        <v>0</v>
      </c>
      <c r="Y14" s="11">
        <f>SUMIFS('Base TKU'!Z:Z,'Base TKU'!$A:$A,$B14,'Base TKU'!$B:$B,"SUL")/1000000</f>
        <v>0</v>
      </c>
      <c r="Z14" s="11">
        <f>SUMIFS('Base TKU'!AA:AA,'Base TKU'!$A:$A,$B14,'Base TKU'!$B:$B,"SUL")/1000000</f>
        <v>0</v>
      </c>
      <c r="AA14" s="11">
        <f>SUMIFS('Base TKU'!AB:AB,'Base TKU'!$A:$A,$B14,'Base TKU'!$B:$B,"SUL")/1000000</f>
        <v>0</v>
      </c>
      <c r="AB14" s="11">
        <f>SUMIFS('Base TKU'!AC:AC,'Base TKU'!$A:$A,$B14,'Base TKU'!$B:$B,"SUL")/1000000</f>
        <v>0</v>
      </c>
      <c r="AD14" s="11">
        <f>SUMIFS('Base TKU'!AE:AE,'Base TKU'!$A:$A,$B14,'Base TKU'!$B:$B,"SUL")/1000000</f>
        <v>0</v>
      </c>
      <c r="AE14" s="11">
        <f>SUMIFS('Base TKU'!AF:AF,'Base TKU'!$A:$A,$B14,'Base TKU'!$B:$B,"SUL")/1000000</f>
        <v>0</v>
      </c>
      <c r="AF14" s="11">
        <f>SUMIFS('Base TKU'!AG:AG,'Base TKU'!$A:$A,$B14,'Base TKU'!$B:$B,"SUL")/1000000</f>
        <v>0</v>
      </c>
      <c r="AG14" s="11">
        <f>SUMIFS('Base TKU'!AH:AH,'Base TKU'!$A:$A,$B14,'Base TKU'!$B:$B,"SUL")/1000000</f>
        <v>0</v>
      </c>
      <c r="AH14" s="11">
        <f>SUMIFS('Base TKU'!AI:AI,'Base TKU'!$A:$A,$B14,'Base TKU'!$B:$B,"SUL")/1000000</f>
        <v>0</v>
      </c>
      <c r="AI14" s="11">
        <f>SUMIFS('Base TKU'!AJ:AJ,'Base TKU'!$A:$A,$B14,'Base TKU'!$B:$B,"SUL")/1000000</f>
        <v>0</v>
      </c>
      <c r="AJ14" s="11">
        <f>SUMIFS('Base TKU'!AK:AK,'Base TKU'!$A:$A,$B14,'Base TKU'!$B:$B,"SUL")/1000000</f>
        <v>0</v>
      </c>
      <c r="AK14" s="11">
        <f>SUMIFS('Base TKU'!AL:AL,'Base TKU'!$A:$A,$B14,'Base TKU'!$B:$B,"SUL")/1000000</f>
        <v>0</v>
      </c>
      <c r="AL14" s="11">
        <f>SUMIFS('Base TKU'!AM:AM,'Base TKU'!$A:$A,$B14,'Base TKU'!$B:$B,"SUL")/1000000</f>
        <v>0</v>
      </c>
      <c r="AM14" s="11">
        <f>SUMIFS('Base TKU'!AN:AN,'Base TKU'!$A:$A,$B14,'Base TKU'!$B:$B,"SUL")/1000000</f>
        <v>0</v>
      </c>
      <c r="AN14" s="11">
        <f>SUMIFS('Base TKU'!AO:AO,'Base TKU'!$A:$A,$B14,'Base TKU'!$B:$B,"SUL")/1000000</f>
        <v>0</v>
      </c>
      <c r="AO14" s="11">
        <f>SUMIFS('Base TKU'!AP:AP,'Base TKU'!$A:$A,$B14,'Base TKU'!$B:$B,"SUL")/1000000</f>
        <v>0</v>
      </c>
      <c r="AQ14" s="11">
        <f>SUMIFS('Base TKU'!AR:AR,'Base TKU'!$A:$A,$B14,'Base TKU'!$B:$B,"SUL")/1000000</f>
        <v>0</v>
      </c>
      <c r="AR14" s="11">
        <f>SUMIFS('Base TKU'!AS:AS,'Base TKU'!$A:$A,$B14,'Base TKU'!$B:$B,"SUL")/1000000</f>
        <v>0</v>
      </c>
      <c r="AS14" s="11">
        <f>SUMIFS('Base TKU'!AT:AT,'Base TKU'!$A:$A,$B14,'Base TKU'!$B:$B,"SUL")/1000000</f>
        <v>0</v>
      </c>
      <c r="AT14" s="11">
        <f>SUMIFS('Base TKU'!AU:AU,'Base TKU'!$A:$A,$B14,'Base TKU'!$B:$B,"SUL")/1000000</f>
        <v>0</v>
      </c>
      <c r="AU14" s="11">
        <f>SUMIFS('Base TKU'!AV:AV,'Base TKU'!$A:$A,$B14,'Base TKU'!$B:$B,"SUL")/1000000</f>
        <v>0</v>
      </c>
      <c r="AV14" s="11">
        <f>SUMIFS('Base TKU'!AW:AW,'Base TKU'!$A:$A,$B14,'Base TKU'!$B:$B,"SUL")/1000000</f>
        <v>0</v>
      </c>
      <c r="AW14" s="11">
        <f>SUMIFS('Base TKU'!AX:AX,'Base TKU'!$A:$A,$B14,'Base TKU'!$B:$B,"SUL")/1000000</f>
        <v>0</v>
      </c>
      <c r="AX14" s="11">
        <f>SUMIFS('Base TKU'!AY:AY,'Base TKU'!$A:$A,$B14,'Base TKU'!$B:$B,"SUL")/1000000</f>
        <v>0</v>
      </c>
      <c r="AY14" s="11">
        <f>SUMIFS('Base TKU'!AZ:AZ,'Base TKU'!$A:$A,$B14,'Base TKU'!$B:$B,"SUL")/1000000</f>
        <v>0</v>
      </c>
      <c r="AZ14" s="11">
        <f>SUMIFS('Base TKU'!BA:BA,'Base TKU'!$A:$A,$B14,'Base TKU'!$B:$B,"SUL")/1000000</f>
        <v>0</v>
      </c>
      <c r="BA14" s="11">
        <f>SUMIFS('Base TKU'!BB:BB,'Base TKU'!$A:$A,$B14,'Base TKU'!$B:$B,"SUL")/1000000</f>
        <v>0</v>
      </c>
      <c r="BB14" s="11">
        <f>SUMIFS('Base TKU'!BC:BC,'Base TKU'!$A:$A,$B14,'Base TKU'!$B:$B,"SUL")/1000000</f>
        <v>0</v>
      </c>
      <c r="BD14" s="11">
        <f>SUMIFS('Base TKU'!BE:BE,'Base TKU'!$A:$A,$B14,'Base TKU'!$B:$B,"SUL")/1000000</f>
        <v>0</v>
      </c>
      <c r="BE14" s="11">
        <f>SUMIFS('Base TKU'!BF:BF,'Base TKU'!$A:$A,$B14,'Base TKU'!$B:$B,"SUL")/1000000</f>
        <v>0</v>
      </c>
      <c r="BF14" s="11">
        <f>SUMIFS('Base TKU'!BG:BG,'Base TKU'!$A:$A,$B14,'Base TKU'!$B:$B,"SUL")/1000000</f>
        <v>0</v>
      </c>
      <c r="BG14" s="11">
        <f>SUMIFS('Base TKU'!BH:BH,'Base TKU'!$A:$A,$B14,'Base TKU'!$B:$B,"SUL")/1000000</f>
        <v>0</v>
      </c>
      <c r="BH14" s="11">
        <f>SUMIFS('Base TKU'!BI:BI,'Base TKU'!$A:$A,$B14,'Base TKU'!$B:$B,"SUL")/1000000</f>
        <v>0</v>
      </c>
      <c r="BI14" s="11">
        <f>SUMIFS('Base TKU'!BJ:BJ,'Base TKU'!$A:$A,$B14,'Base TKU'!$B:$B,"SUL")/1000000</f>
        <v>0</v>
      </c>
      <c r="BJ14" s="11">
        <f>SUMIFS('Base TKU'!BK:BK,'Base TKU'!$A:$A,$B14,'Base TKU'!$B:$B,"SUL")/1000000</f>
        <v>0</v>
      </c>
      <c r="BK14" s="11">
        <f>SUMIFS('Base TKU'!BL:BL,'Base TKU'!$A:$A,$B14,'Base TKU'!$B:$B,"SUL")/1000000</f>
        <v>0</v>
      </c>
      <c r="BL14" s="11">
        <f>SUMIFS('Base TKU'!BM:BM,'Base TKU'!$A:$A,$B14,'Base TKU'!$B:$B,"SUL")/1000000</f>
        <v>0</v>
      </c>
      <c r="BM14" s="11">
        <f>SUMIFS('Base TKU'!BN:BN,'Base TKU'!$A:$A,$B14,'Base TKU'!$B:$B,"SUL")/1000000</f>
        <v>0</v>
      </c>
      <c r="BN14" s="11">
        <f>SUMIFS('Base TKU'!BO:BO,'Base TKU'!$A:$A,$B14,'Base TKU'!$B:$B,"SUL")/1000000</f>
        <v>0</v>
      </c>
      <c r="BO14" s="11">
        <f>SUMIFS('Base TKU'!BP:BP,'Base TKU'!$A:$A,$B14,'Base TKU'!$B:$B,"SUL")/1000000</f>
        <v>0</v>
      </c>
      <c r="BQ14" s="11">
        <f>SUMIFS('Base TKU'!BR:BR,'Base TKU'!$A:$A,$B14,'Base TKU'!$B:$B,"SUL")/1000000</f>
        <v>0</v>
      </c>
      <c r="BR14" s="11">
        <f>SUMIFS('Base TKU'!BS:BS,'Base TKU'!$A:$A,$B14,'Base TKU'!$B:$B,"SUL")/1000000</f>
        <v>0</v>
      </c>
      <c r="BS14" s="11">
        <f>SUMIFS('Base TKU'!BT:BT,'Base TKU'!$A:$A,$B14,'Base TKU'!$B:$B,"SUL")/1000000</f>
        <v>0</v>
      </c>
      <c r="BT14" s="11">
        <f>SUMIFS('Base TKU'!BU:BU,'Base TKU'!$A:$A,$B14,'Base TKU'!$B:$B,"SUL")/1000000</f>
        <v>0</v>
      </c>
      <c r="BU14" s="11">
        <f>SUMIFS('Base TKU'!BV:BV,'Base TKU'!$A:$A,$B14,'Base TKU'!$B:$B,"SUL")/1000000</f>
        <v>0</v>
      </c>
      <c r="BV14" s="11">
        <f>SUMIFS('Base TKU'!BW:BW,'Base TKU'!$A:$A,$B14,'Base TKU'!$B:$B,"SUL")/1000000</f>
        <v>0</v>
      </c>
      <c r="BW14" s="11">
        <f>SUMIFS('Base TKU'!BX:BX,'Base TKU'!$A:$A,$B14,'Base TKU'!$B:$B,"SUL")/1000000</f>
        <v>0</v>
      </c>
      <c r="BX14" s="11">
        <f>SUMIFS('Base TKU'!BY:BY,'Base TKU'!$A:$A,$B14,'Base TKU'!$B:$B,"SUL")/1000000</f>
        <v>0</v>
      </c>
      <c r="BY14" s="11">
        <f>SUMIFS('Base TKU'!BZ:BZ,'Base TKU'!$A:$A,$B14,'Base TKU'!$B:$B,"SUL")/1000000</f>
        <v>0</v>
      </c>
      <c r="BZ14" s="11">
        <f>SUMIFS('Base TKU'!CA:CA,'Base TKU'!$A:$A,$B14,'Base TKU'!$B:$B,"SUL")/1000000</f>
        <v>0</v>
      </c>
      <c r="CA14" s="11">
        <f>SUMIFS('Base TKU'!CB:CB,'Base TKU'!$A:$A,$B14,'Base TKU'!$B:$B,"SUL")/1000000</f>
        <v>0</v>
      </c>
      <c r="CB14" s="11">
        <f>SUMIFS('Base TKU'!CC:CC,'Base TKU'!$A:$A,$B14,'Base TKU'!$B:$B,"SUL")/1000000</f>
        <v>0</v>
      </c>
    </row>
    <row r="15" spans="1:80" ht="15.5" x14ac:dyDescent="0.35">
      <c r="B15" s="10" t="s">
        <v>105</v>
      </c>
      <c r="D15" s="11">
        <f>SUMIFS('Base TKU'!E:E,'Base TKU'!$A:$A,$B15,'Base TKU'!$B:$B,"SUL")/1000000</f>
        <v>0</v>
      </c>
      <c r="E15" s="11">
        <f>SUMIFS('Base TKU'!F:F,'Base TKU'!$A:$A,$B15,'Base TKU'!$B:$B,"SUL")/1000000</f>
        <v>0</v>
      </c>
      <c r="F15" s="11">
        <f>SUMIFS('Base TKU'!G:G,'Base TKU'!$A:$A,$B15,'Base TKU'!$B:$B,"SUL")/1000000</f>
        <v>0</v>
      </c>
      <c r="G15" s="11">
        <f>SUMIFS('Base TKU'!H:H,'Base TKU'!$A:$A,$B15,'Base TKU'!$B:$B,"SUL")/1000000</f>
        <v>0</v>
      </c>
      <c r="H15" s="11">
        <f>SUMIFS('Base TKU'!I:I,'Base TKU'!$A:$A,$B15,'Base TKU'!$B:$B,"SUL")/1000000</f>
        <v>0</v>
      </c>
      <c r="I15" s="11">
        <f>SUMIFS('Base TKU'!J:J,'Base TKU'!$A:$A,$B15,'Base TKU'!$B:$B,"SUL")/1000000</f>
        <v>0</v>
      </c>
      <c r="J15" s="11">
        <f>SUMIFS('Base TKU'!K:K,'Base TKU'!$A:$A,$B15,'Base TKU'!$B:$B,"SUL")/1000000</f>
        <v>0</v>
      </c>
      <c r="K15" s="11">
        <f>SUMIFS('Base TKU'!L:L,'Base TKU'!$A:$A,$B15,'Base TKU'!$B:$B,"SUL")/1000000</f>
        <v>0</v>
      </c>
      <c r="L15" s="11">
        <f>SUMIFS('Base TKU'!M:M,'Base TKU'!$A:$A,$B15,'Base TKU'!$B:$B,"SUL")/1000000</f>
        <v>0</v>
      </c>
      <c r="M15" s="11">
        <f>SUMIFS('Base TKU'!N:N,'Base TKU'!$A:$A,$B15,'Base TKU'!$B:$B,"SUL")/1000000</f>
        <v>0</v>
      </c>
      <c r="N15" s="11">
        <f>SUMIFS('Base TKU'!O:O,'Base TKU'!$A:$A,$B15,'Base TKU'!$B:$B,"SUL")/1000000</f>
        <v>0</v>
      </c>
      <c r="O15" s="11">
        <f>SUMIFS('Base TKU'!P:P,'Base TKU'!$A:$A,$B15,'Base TKU'!$B:$B,"SUL")/1000000</f>
        <v>0</v>
      </c>
      <c r="Q15" s="11">
        <f>SUMIFS('Base TKU'!R:R,'Base TKU'!$A:$A,$B15,'Base TKU'!$B:$B,"SUL")/1000000</f>
        <v>0</v>
      </c>
      <c r="R15" s="11">
        <f>SUMIFS('Base TKU'!S:S,'Base TKU'!$A:$A,$B15,'Base TKU'!$B:$B,"SUL")/1000000</f>
        <v>0</v>
      </c>
      <c r="S15" s="11">
        <f>SUMIFS('Base TKU'!T:T,'Base TKU'!$A:$A,$B15,'Base TKU'!$B:$B,"SUL")/1000000</f>
        <v>0</v>
      </c>
      <c r="T15" s="11">
        <f>SUMIFS('Base TKU'!U:U,'Base TKU'!$A:$A,$B15,'Base TKU'!$B:$B,"SUL")/1000000</f>
        <v>0</v>
      </c>
      <c r="U15" s="11">
        <f>SUMIFS('Base TKU'!V:V,'Base TKU'!$A:$A,$B15,'Base TKU'!$B:$B,"SUL")/1000000</f>
        <v>0</v>
      </c>
      <c r="V15" s="11">
        <f>SUMIFS('Base TKU'!W:W,'Base TKU'!$A:$A,$B15,'Base TKU'!$B:$B,"SUL")/1000000</f>
        <v>0</v>
      </c>
      <c r="W15" s="11">
        <f>SUMIFS('Base TKU'!X:X,'Base TKU'!$A:$A,$B15,'Base TKU'!$B:$B,"SUL")/1000000</f>
        <v>0</v>
      </c>
      <c r="X15" s="11">
        <f>SUMIFS('Base TKU'!Y:Y,'Base TKU'!$A:$A,$B15,'Base TKU'!$B:$B,"SUL")/1000000</f>
        <v>0</v>
      </c>
      <c r="Y15" s="11">
        <f>SUMIFS('Base TKU'!Z:Z,'Base TKU'!$A:$A,$B15,'Base TKU'!$B:$B,"SUL")/1000000</f>
        <v>0</v>
      </c>
      <c r="Z15" s="11">
        <f>SUMIFS('Base TKU'!AA:AA,'Base TKU'!$A:$A,$B15,'Base TKU'!$B:$B,"SUL")/1000000</f>
        <v>0</v>
      </c>
      <c r="AA15" s="11">
        <f>SUMIFS('Base TKU'!AB:AB,'Base TKU'!$A:$A,$B15,'Base TKU'!$B:$B,"SUL")/1000000</f>
        <v>0</v>
      </c>
      <c r="AB15" s="11">
        <f>SUMIFS('Base TKU'!AC:AC,'Base TKU'!$A:$A,$B15,'Base TKU'!$B:$B,"SUL")/1000000</f>
        <v>0</v>
      </c>
      <c r="AD15" s="11">
        <f>SUMIFS('Base TKU'!AE:AE,'Base TKU'!$A:$A,$B15,'Base TKU'!$B:$B,"SUL")/1000000</f>
        <v>0</v>
      </c>
      <c r="AE15" s="11">
        <f>SUMIFS('Base TKU'!AF:AF,'Base TKU'!$A:$A,$B15,'Base TKU'!$B:$B,"SUL")/1000000</f>
        <v>0</v>
      </c>
      <c r="AF15" s="11">
        <f>SUMIFS('Base TKU'!AG:AG,'Base TKU'!$A:$A,$B15,'Base TKU'!$B:$B,"SUL")/1000000</f>
        <v>0</v>
      </c>
      <c r="AG15" s="11">
        <f>SUMIFS('Base TKU'!AH:AH,'Base TKU'!$A:$A,$B15,'Base TKU'!$B:$B,"SUL")/1000000</f>
        <v>0</v>
      </c>
      <c r="AH15" s="11">
        <f>SUMIFS('Base TKU'!AI:AI,'Base TKU'!$A:$A,$B15,'Base TKU'!$B:$B,"SUL")/1000000</f>
        <v>0</v>
      </c>
      <c r="AI15" s="11">
        <f>SUMIFS('Base TKU'!AJ:AJ,'Base TKU'!$A:$A,$B15,'Base TKU'!$B:$B,"SUL")/1000000</f>
        <v>0</v>
      </c>
      <c r="AJ15" s="11">
        <f>SUMIFS('Base TKU'!AK:AK,'Base TKU'!$A:$A,$B15,'Base TKU'!$B:$B,"SUL")/1000000</f>
        <v>0</v>
      </c>
      <c r="AK15" s="11">
        <f>SUMIFS('Base TKU'!AL:AL,'Base TKU'!$A:$A,$B15,'Base TKU'!$B:$B,"SUL")/1000000</f>
        <v>0</v>
      </c>
      <c r="AL15" s="11">
        <f>SUMIFS('Base TKU'!AM:AM,'Base TKU'!$A:$A,$B15,'Base TKU'!$B:$B,"SUL")/1000000</f>
        <v>0</v>
      </c>
      <c r="AM15" s="11">
        <f>SUMIFS('Base TKU'!AN:AN,'Base TKU'!$A:$A,$B15,'Base TKU'!$B:$B,"SUL")/1000000</f>
        <v>0</v>
      </c>
      <c r="AN15" s="11">
        <f>SUMIFS('Base TKU'!AO:AO,'Base TKU'!$A:$A,$B15,'Base TKU'!$B:$B,"SUL")/1000000</f>
        <v>0</v>
      </c>
      <c r="AO15" s="11">
        <f>SUMIFS('Base TKU'!AP:AP,'Base TKU'!$A:$A,$B15,'Base TKU'!$B:$B,"SUL")/1000000</f>
        <v>0</v>
      </c>
      <c r="AQ15" s="11">
        <f>SUMIFS('Base TKU'!AR:AR,'Base TKU'!$A:$A,$B15,'Base TKU'!$B:$B,"SUL")/1000000</f>
        <v>0</v>
      </c>
      <c r="AR15" s="11">
        <f>SUMIFS('Base TKU'!AS:AS,'Base TKU'!$A:$A,$B15,'Base TKU'!$B:$B,"SUL")/1000000</f>
        <v>0</v>
      </c>
      <c r="AS15" s="11">
        <f>SUMIFS('Base TKU'!AT:AT,'Base TKU'!$A:$A,$B15,'Base TKU'!$B:$B,"SUL")/1000000</f>
        <v>0</v>
      </c>
      <c r="AT15" s="11">
        <f>SUMIFS('Base TKU'!AU:AU,'Base TKU'!$A:$A,$B15,'Base TKU'!$B:$B,"SUL")/1000000</f>
        <v>0</v>
      </c>
      <c r="AU15" s="11">
        <f>SUMIFS('Base TKU'!AV:AV,'Base TKU'!$A:$A,$B15,'Base TKU'!$B:$B,"SUL")/1000000</f>
        <v>0</v>
      </c>
      <c r="AV15" s="11">
        <f>SUMIFS('Base TKU'!AW:AW,'Base TKU'!$A:$A,$B15,'Base TKU'!$B:$B,"SUL")/1000000</f>
        <v>0</v>
      </c>
      <c r="AW15" s="11">
        <f>SUMIFS('Base TKU'!AX:AX,'Base TKU'!$A:$A,$B15,'Base TKU'!$B:$B,"SUL")/1000000</f>
        <v>0</v>
      </c>
      <c r="AX15" s="11">
        <f>SUMIFS('Base TKU'!AY:AY,'Base TKU'!$A:$A,$B15,'Base TKU'!$B:$B,"SUL")/1000000</f>
        <v>0</v>
      </c>
      <c r="AY15" s="11">
        <f>SUMIFS('Base TKU'!AZ:AZ,'Base TKU'!$A:$A,$B15,'Base TKU'!$B:$B,"SUL")/1000000</f>
        <v>0</v>
      </c>
      <c r="AZ15" s="11">
        <f>SUMIFS('Base TKU'!BA:BA,'Base TKU'!$A:$A,$B15,'Base TKU'!$B:$B,"SUL")/1000000</f>
        <v>0</v>
      </c>
      <c r="BA15" s="11">
        <f>SUMIFS('Base TKU'!BB:BB,'Base TKU'!$A:$A,$B15,'Base TKU'!$B:$B,"SUL")/1000000</f>
        <v>0</v>
      </c>
      <c r="BB15" s="11">
        <f>SUMIFS('Base TKU'!BC:BC,'Base TKU'!$A:$A,$B15,'Base TKU'!$B:$B,"SUL")/1000000</f>
        <v>0</v>
      </c>
      <c r="BD15" s="11">
        <f>SUMIFS('Base TKU'!BE:BE,'Base TKU'!$A:$A,$B15,'Base TKU'!$B:$B,"SUL")/1000000</f>
        <v>0</v>
      </c>
      <c r="BE15" s="11">
        <f>SUMIFS('Base TKU'!BF:BF,'Base TKU'!$A:$A,$B15,'Base TKU'!$B:$B,"SUL")/1000000</f>
        <v>0</v>
      </c>
      <c r="BF15" s="11">
        <f>SUMIFS('Base TKU'!BG:BG,'Base TKU'!$A:$A,$B15,'Base TKU'!$B:$B,"SUL")/1000000</f>
        <v>0</v>
      </c>
      <c r="BG15" s="11">
        <f>SUMIFS('Base TKU'!BH:BH,'Base TKU'!$A:$A,$B15,'Base TKU'!$B:$B,"SUL")/1000000</f>
        <v>0</v>
      </c>
      <c r="BH15" s="11">
        <f>SUMIFS('Base TKU'!BI:BI,'Base TKU'!$A:$A,$B15,'Base TKU'!$B:$B,"SUL")/1000000</f>
        <v>0</v>
      </c>
      <c r="BI15" s="11">
        <f>SUMIFS('Base TKU'!BJ:BJ,'Base TKU'!$A:$A,$B15,'Base TKU'!$B:$B,"SUL")/1000000</f>
        <v>0</v>
      </c>
      <c r="BJ15" s="11">
        <f>SUMIFS('Base TKU'!BK:BK,'Base TKU'!$A:$A,$B15,'Base TKU'!$B:$B,"SUL")/1000000</f>
        <v>0</v>
      </c>
      <c r="BK15" s="11">
        <f>SUMIFS('Base TKU'!BL:BL,'Base TKU'!$A:$A,$B15,'Base TKU'!$B:$B,"SUL")/1000000</f>
        <v>0</v>
      </c>
      <c r="BL15" s="11">
        <f>SUMIFS('Base TKU'!BM:BM,'Base TKU'!$A:$A,$B15,'Base TKU'!$B:$B,"SUL")/1000000</f>
        <v>0</v>
      </c>
      <c r="BM15" s="11">
        <f>SUMIFS('Base TKU'!BN:BN,'Base TKU'!$A:$A,$B15,'Base TKU'!$B:$B,"SUL")/1000000</f>
        <v>0</v>
      </c>
      <c r="BN15" s="11">
        <f>SUMIFS('Base TKU'!BO:BO,'Base TKU'!$A:$A,$B15,'Base TKU'!$B:$B,"SUL")/1000000</f>
        <v>0</v>
      </c>
      <c r="BO15" s="11">
        <f>SUMIFS('Base TKU'!BP:BP,'Base TKU'!$A:$A,$B15,'Base TKU'!$B:$B,"SUL")/1000000</f>
        <v>0</v>
      </c>
      <c r="BQ15" s="11">
        <f>SUMIFS('Base TKU'!BR:BR,'Base TKU'!$A:$A,$B15,'Base TKU'!$B:$B,"SUL")/1000000</f>
        <v>0</v>
      </c>
      <c r="BR15" s="11">
        <f>SUMIFS('Base TKU'!BS:BS,'Base TKU'!$A:$A,$B15,'Base TKU'!$B:$B,"SUL")/1000000</f>
        <v>0</v>
      </c>
      <c r="BS15" s="11">
        <f>SUMIFS('Base TKU'!BT:BT,'Base TKU'!$A:$A,$B15,'Base TKU'!$B:$B,"SUL")/1000000</f>
        <v>0</v>
      </c>
      <c r="BT15" s="11">
        <f>SUMIFS('Base TKU'!BU:BU,'Base TKU'!$A:$A,$B15,'Base TKU'!$B:$B,"SUL")/1000000</f>
        <v>0</v>
      </c>
      <c r="BU15" s="11">
        <f>SUMIFS('Base TKU'!BV:BV,'Base TKU'!$A:$A,$B15,'Base TKU'!$B:$B,"SUL")/1000000</f>
        <v>0</v>
      </c>
      <c r="BV15" s="11">
        <f>SUMIFS('Base TKU'!BW:BW,'Base TKU'!$A:$A,$B15,'Base TKU'!$B:$B,"SUL")/1000000</f>
        <v>0</v>
      </c>
      <c r="BW15" s="11">
        <f>SUMIFS('Base TKU'!BX:BX,'Base TKU'!$A:$A,$B15,'Base TKU'!$B:$B,"SUL")/1000000</f>
        <v>0</v>
      </c>
      <c r="BX15" s="11">
        <f>SUMIFS('Base TKU'!BY:BY,'Base TKU'!$A:$A,$B15,'Base TKU'!$B:$B,"SUL")/1000000</f>
        <v>0</v>
      </c>
      <c r="BY15" s="11">
        <f>SUMIFS('Base TKU'!BZ:BZ,'Base TKU'!$A:$A,$B15,'Base TKU'!$B:$B,"SUL")/1000000</f>
        <v>0</v>
      </c>
      <c r="BZ15" s="11">
        <f>SUMIFS('Base TKU'!CA:CA,'Base TKU'!$A:$A,$B15,'Base TKU'!$B:$B,"SUL")/1000000</f>
        <v>0</v>
      </c>
      <c r="CA15" s="11">
        <f>SUMIFS('Base TKU'!CB:CB,'Base TKU'!$A:$A,$B15,'Base TKU'!$B:$B,"SUL")/1000000</f>
        <v>0</v>
      </c>
      <c r="CB15" s="11">
        <f>SUMIFS('Base TKU'!CC:CC,'Base TKU'!$A:$A,$B15,'Base TKU'!$B:$B,"SUL")/1000000</f>
        <v>0</v>
      </c>
    </row>
    <row r="16" spans="1:80" ht="15.5" x14ac:dyDescent="0.35">
      <c r="B16" s="8" t="s">
        <v>21</v>
      </c>
      <c r="D16" s="9">
        <f>SUMIFS('Base TKU'!E:E,'Base TKU'!$A:$A,$B16,'Base TKU'!$B:$B,"SUL")/1000000</f>
        <v>50.653872999999997</v>
      </c>
      <c r="E16" s="9">
        <f>SUMIFS('Base TKU'!F:F,'Base TKU'!$A:$A,$B16,'Base TKU'!$B:$B,"SUL")/1000000</f>
        <v>58.678362999999997</v>
      </c>
      <c r="F16" s="9">
        <f>SUMIFS('Base TKU'!G:G,'Base TKU'!$A:$A,$B16,'Base TKU'!$B:$B,"SUL")/1000000</f>
        <v>65.520111</v>
      </c>
      <c r="G16" s="9">
        <f>SUMIFS('Base TKU'!H:H,'Base TKU'!$A:$A,$B16,'Base TKU'!$B:$B,"SUL")/1000000</f>
        <v>64.679544000000007</v>
      </c>
      <c r="H16" s="9">
        <f>SUMIFS('Base TKU'!I:I,'Base TKU'!$A:$A,$B16,'Base TKU'!$B:$B,"SUL")/1000000</f>
        <v>57.983924999999999</v>
      </c>
      <c r="I16" s="9">
        <f>SUMIFS('Base TKU'!J:J,'Base TKU'!$A:$A,$B16,'Base TKU'!$B:$B,"SUL")/1000000</f>
        <v>61.572875000000003</v>
      </c>
      <c r="J16" s="9">
        <f>SUMIFS('Base TKU'!K:K,'Base TKU'!$A:$A,$B16,'Base TKU'!$B:$B,"SUL")/1000000</f>
        <v>48.561618000000003</v>
      </c>
      <c r="K16" s="9">
        <f>SUMIFS('Base TKU'!L:L,'Base TKU'!$A:$A,$B16,'Base TKU'!$B:$B,"SUL")/1000000</f>
        <v>48.688918999999999</v>
      </c>
      <c r="L16" s="9">
        <f>SUMIFS('Base TKU'!M:M,'Base TKU'!$A:$A,$B16,'Base TKU'!$B:$B,"SUL")/1000000</f>
        <v>48.451737999999999</v>
      </c>
      <c r="M16" s="9">
        <f>SUMIFS('Base TKU'!N:N,'Base TKU'!$A:$A,$B16,'Base TKU'!$B:$B,"SUL")/1000000</f>
        <v>46.574927000000002</v>
      </c>
      <c r="N16" s="9">
        <f>SUMIFS('Base TKU'!O:O,'Base TKU'!$A:$A,$B16,'Base TKU'!$B:$B,"SUL")/1000000</f>
        <v>42.185833000000002</v>
      </c>
      <c r="O16" s="9">
        <f>SUMIFS('Base TKU'!P:P,'Base TKU'!$A:$A,$B16,'Base TKU'!$B:$B,"SUL")/1000000</f>
        <v>38.172204000000001</v>
      </c>
      <c r="Q16" s="9">
        <f>SUMIFS('Base TKU'!R:R,'Base TKU'!$A:$A,$B16,'Base TKU'!$B:$B,"SUL")/1000000</f>
        <v>43.516576000000001</v>
      </c>
      <c r="R16" s="9">
        <f>SUMIFS('Base TKU'!S:S,'Base TKU'!$A:$A,$B16,'Base TKU'!$B:$B,"SUL")/1000000</f>
        <v>39.319431000000002</v>
      </c>
      <c r="S16" s="9">
        <f>SUMIFS('Base TKU'!T:T,'Base TKU'!$A:$A,$B16,'Base TKU'!$B:$B,"SUL")/1000000</f>
        <v>48.893445</v>
      </c>
      <c r="T16" s="9">
        <f>SUMIFS('Base TKU'!U:U,'Base TKU'!$A:$A,$B16,'Base TKU'!$B:$B,"SUL")/1000000</f>
        <v>38.081878000000003</v>
      </c>
      <c r="U16" s="9">
        <f>SUMIFS('Base TKU'!V:V,'Base TKU'!$A:$A,$B16,'Base TKU'!$B:$B,"SUL")/1000000</f>
        <v>42.358691999999998</v>
      </c>
      <c r="V16" s="9">
        <f>SUMIFS('Base TKU'!W:W,'Base TKU'!$A:$A,$B16,'Base TKU'!$B:$B,"SUL")/1000000</f>
        <v>42.385508999999999</v>
      </c>
      <c r="W16" s="9">
        <f>SUMIFS('Base TKU'!X:X,'Base TKU'!$A:$A,$B16,'Base TKU'!$B:$B,"SUL")/1000000</f>
        <v>40.273501000000003</v>
      </c>
      <c r="X16" s="9">
        <f>SUMIFS('Base TKU'!Y:Y,'Base TKU'!$A:$A,$B16,'Base TKU'!$B:$B,"SUL")/1000000</f>
        <v>45.062682000000002</v>
      </c>
      <c r="Y16" s="9">
        <f>SUMIFS('Base TKU'!Z:Z,'Base TKU'!$A:$A,$B16,'Base TKU'!$B:$B,"SUL")/1000000</f>
        <v>35.134611</v>
      </c>
      <c r="Z16" s="9">
        <f>SUMIFS('Base TKU'!AA:AA,'Base TKU'!$A:$A,$B16,'Base TKU'!$B:$B,"SUL")/1000000</f>
        <v>34.421081000000001</v>
      </c>
      <c r="AA16" s="9">
        <f>SUMIFS('Base TKU'!AB:AB,'Base TKU'!$A:$A,$B16,'Base TKU'!$B:$B,"SUL")/1000000</f>
        <v>29.817316000000002</v>
      </c>
      <c r="AB16" s="9">
        <f>SUMIFS('Base TKU'!AC:AC,'Base TKU'!$A:$A,$B16,'Base TKU'!$B:$B,"SUL")/1000000</f>
        <v>34.774912999999998</v>
      </c>
      <c r="AD16" s="9">
        <f>SUMIFS('Base TKU'!AE:AE,'Base TKU'!$A:$A,$B16,'Base TKU'!$B:$B,"SUL")/1000000</f>
        <v>29.603095</v>
      </c>
      <c r="AE16" s="9">
        <f>SUMIFS('Base TKU'!AF:AF,'Base TKU'!$A:$A,$B16,'Base TKU'!$B:$B,"SUL")/1000000</f>
        <v>39.47343</v>
      </c>
      <c r="AF16" s="9">
        <f>SUMIFS('Base TKU'!AG:AG,'Base TKU'!$A:$A,$B16,'Base TKU'!$B:$B,"SUL")/1000000</f>
        <v>43.525416999999997</v>
      </c>
      <c r="AG16" s="9">
        <f>SUMIFS('Base TKU'!AH:AH,'Base TKU'!$A:$A,$B16,'Base TKU'!$B:$B,"SUL")/1000000</f>
        <v>47.937314999999998</v>
      </c>
      <c r="AH16" s="9">
        <f>SUMIFS('Base TKU'!AI:AI,'Base TKU'!$A:$A,$B16,'Base TKU'!$B:$B,"SUL")/1000000</f>
        <v>39.913617000000002</v>
      </c>
      <c r="AI16" s="9">
        <f>SUMIFS('Base TKU'!AJ:AJ,'Base TKU'!$A:$A,$B16,'Base TKU'!$B:$B,"SUL")/1000000</f>
        <v>50.240031000000002</v>
      </c>
      <c r="AJ16" s="9">
        <f>SUMIFS('Base TKU'!AK:AK,'Base TKU'!$A:$A,$B16,'Base TKU'!$B:$B,"SUL")/1000000</f>
        <v>52.476263000000003</v>
      </c>
      <c r="AK16" s="9">
        <f>SUMIFS('Base TKU'!AL:AL,'Base TKU'!$A:$A,$B16,'Base TKU'!$B:$B,"SUL")/1000000</f>
        <v>54.547398999999999</v>
      </c>
      <c r="AL16" s="9">
        <f>SUMIFS('Base TKU'!AM:AM,'Base TKU'!$A:$A,$B16,'Base TKU'!$B:$B,"SUL")/1000000</f>
        <v>54.147601999999999</v>
      </c>
      <c r="AM16" s="9">
        <f>SUMIFS('Base TKU'!AN:AN,'Base TKU'!$A:$A,$B16,'Base TKU'!$B:$B,"SUL")/1000000</f>
        <v>55.903395000000003</v>
      </c>
      <c r="AN16" s="9">
        <f>SUMIFS('Base TKU'!AO:AO,'Base TKU'!$A:$A,$B16,'Base TKU'!$B:$B,"SUL")/1000000</f>
        <v>52.416510000000002</v>
      </c>
      <c r="AO16" s="9">
        <f>SUMIFS('Base TKU'!AP:AP,'Base TKU'!$A:$A,$B16,'Base TKU'!$B:$B,"SUL")/1000000</f>
        <v>53.100599000000003</v>
      </c>
      <c r="AQ16" s="9">
        <f>SUMIFS('Base TKU'!AR:AR,'Base TKU'!$A:$A,$B16,'Base TKU'!$B:$B,"SUL")/1000000</f>
        <v>50.731259000000001</v>
      </c>
      <c r="AR16" s="9">
        <f>SUMIFS('Base TKU'!AS:AS,'Base TKU'!$A:$A,$B16,'Base TKU'!$B:$B,"SUL")/1000000</f>
        <v>49.206107000000003</v>
      </c>
      <c r="AS16" s="9">
        <f>SUMIFS('Base TKU'!AT:AT,'Base TKU'!$A:$A,$B16,'Base TKU'!$B:$B,"SUL")/1000000</f>
        <v>56.186678999999998</v>
      </c>
      <c r="AT16" s="9">
        <f>SUMIFS('Base TKU'!AU:AU,'Base TKU'!$A:$A,$B16,'Base TKU'!$B:$B,"SUL")/1000000</f>
        <v>56.894691999999999</v>
      </c>
      <c r="AU16" s="9">
        <f>SUMIFS('Base TKU'!AV:AV,'Base TKU'!$A:$A,$B16,'Base TKU'!$B:$B,"SUL")/1000000</f>
        <v>59.538119000000002</v>
      </c>
      <c r="AV16" s="9">
        <f>SUMIFS('Base TKU'!AW:AW,'Base TKU'!$A:$A,$B16,'Base TKU'!$B:$B,"SUL")/1000000</f>
        <v>58.457293</v>
      </c>
      <c r="AW16" s="9">
        <f>SUMIFS('Base TKU'!AX:AX,'Base TKU'!$A:$A,$B16,'Base TKU'!$B:$B,"SUL")/1000000</f>
        <v>64.026664999999994</v>
      </c>
      <c r="AX16" s="9">
        <f>SUMIFS('Base TKU'!AY:AY,'Base TKU'!$A:$A,$B16,'Base TKU'!$B:$B,"SUL")/1000000</f>
        <v>67.365780999999998</v>
      </c>
      <c r="AY16" s="9">
        <f>SUMIFS('Base TKU'!AZ:AZ,'Base TKU'!$A:$A,$B16,'Base TKU'!$B:$B,"SUL")/1000000</f>
        <v>71.301327999999998</v>
      </c>
      <c r="AZ16" s="9">
        <f>SUMIFS('Base TKU'!BA:BA,'Base TKU'!$A:$A,$B16,'Base TKU'!$B:$B,"SUL")/1000000</f>
        <v>63.691011000000003</v>
      </c>
      <c r="BA16" s="9">
        <f>SUMIFS('Base TKU'!BB:BB,'Base TKU'!$A:$A,$B16,'Base TKU'!$B:$B,"SUL")/1000000</f>
        <v>62.699147000000004</v>
      </c>
      <c r="BB16" s="9">
        <f>SUMIFS('Base TKU'!BC:BC,'Base TKU'!$A:$A,$B16,'Base TKU'!$B:$B,"SUL")/1000000</f>
        <v>57.983685000000001</v>
      </c>
      <c r="BD16" s="9">
        <f>SUMIFS('Base TKU'!BE:BE,'Base TKU'!$A:$A,$B16,'Base TKU'!$B:$B,"SUL")/1000000</f>
        <v>63.577573999999998</v>
      </c>
      <c r="BE16" s="9">
        <f>SUMIFS('Base TKU'!BF:BF,'Base TKU'!$A:$A,$B16,'Base TKU'!$B:$B,"SUL")/1000000</f>
        <v>62.719521</v>
      </c>
      <c r="BF16" s="9">
        <f>SUMIFS('Base TKU'!BG:BG,'Base TKU'!$A:$A,$B16,'Base TKU'!$B:$B,"SUL")/1000000</f>
        <v>60.617429999999999</v>
      </c>
      <c r="BG16" s="9">
        <f>SUMIFS('Base TKU'!BH:BH,'Base TKU'!$A:$A,$B16,'Base TKU'!$B:$B,"SUL")/1000000</f>
        <v>74.631833</v>
      </c>
      <c r="BH16" s="9">
        <f>SUMIFS('Base TKU'!BI:BI,'Base TKU'!$A:$A,$B16,'Base TKU'!$B:$B,"SUL")/1000000</f>
        <v>76.715235000000007</v>
      </c>
      <c r="BI16" s="9">
        <f>SUMIFS('Base TKU'!BJ:BJ,'Base TKU'!$A:$A,$B16,'Base TKU'!$B:$B,"SUL")/1000000</f>
        <v>81.775490000000005</v>
      </c>
      <c r="BJ16" s="9">
        <f>SUMIFS('Base TKU'!BK:BK,'Base TKU'!$A:$A,$B16,'Base TKU'!$B:$B,"SUL")/1000000</f>
        <v>84.424301999999997</v>
      </c>
      <c r="BK16" s="9">
        <f>SUMIFS('Base TKU'!BL:BL,'Base TKU'!$A:$A,$B16,'Base TKU'!$B:$B,"SUL")/1000000</f>
        <v>79.692530000000005</v>
      </c>
      <c r="BL16" s="9">
        <f>SUMIFS('Base TKU'!BM:BM,'Base TKU'!$A:$A,$B16,'Base TKU'!$B:$B,"SUL")/1000000</f>
        <v>79.207928999999993</v>
      </c>
      <c r="BM16" s="9">
        <f>SUMIFS('Base TKU'!BN:BN,'Base TKU'!$A:$A,$B16,'Base TKU'!$B:$B,"SUL")/1000000</f>
        <v>80.026894999999996</v>
      </c>
      <c r="BN16" s="9">
        <f>SUMIFS('Base TKU'!BO:BO,'Base TKU'!$A:$A,$B16,'Base TKU'!$B:$B,"SUL")/1000000</f>
        <v>78.185827000000003</v>
      </c>
      <c r="BO16" s="9">
        <f>SUMIFS('Base TKU'!BP:BP,'Base TKU'!$A:$A,$B16,'Base TKU'!$B:$B,"SUL")/1000000</f>
        <v>69.169015000000002</v>
      </c>
      <c r="BQ16" s="9">
        <f>SUMIFS('Base TKU'!BR:BR,'Base TKU'!$A:$A,$B16,'Base TKU'!$B:$B,"SUL")/1000000</f>
        <v>71.761609000000007</v>
      </c>
      <c r="BR16" s="9">
        <f>SUMIFS('Base TKU'!BS:BS,'Base TKU'!$A:$A,$B16,'Base TKU'!$B:$B,"SUL")/1000000</f>
        <v>0</v>
      </c>
      <c r="BS16" s="9">
        <f>SUMIFS('Base TKU'!BT:BT,'Base TKU'!$A:$A,$B16,'Base TKU'!$B:$B,"SUL")/1000000</f>
        <v>0</v>
      </c>
      <c r="BT16" s="9">
        <f>SUMIFS('Base TKU'!BU:BU,'Base TKU'!$A:$A,$B16,'Base TKU'!$B:$B,"SUL")/1000000</f>
        <v>0</v>
      </c>
      <c r="BU16" s="9">
        <f>SUMIFS('Base TKU'!BV:BV,'Base TKU'!$A:$A,$B16,'Base TKU'!$B:$B,"SUL")/1000000</f>
        <v>0</v>
      </c>
      <c r="BV16" s="9">
        <f>SUMIFS('Base TKU'!BW:BW,'Base TKU'!$A:$A,$B16,'Base TKU'!$B:$B,"SUL")/1000000</f>
        <v>0</v>
      </c>
      <c r="BW16" s="9">
        <f>SUMIFS('Base TKU'!BX:BX,'Base TKU'!$A:$A,$B16,'Base TKU'!$B:$B,"SUL")/1000000</f>
        <v>0</v>
      </c>
      <c r="BX16" s="9">
        <f>SUMIFS('Base TKU'!BY:BY,'Base TKU'!$A:$A,$B16,'Base TKU'!$B:$B,"SUL")/1000000</f>
        <v>0</v>
      </c>
      <c r="BY16" s="9">
        <f>SUMIFS('Base TKU'!BZ:BZ,'Base TKU'!$A:$A,$B16,'Base TKU'!$B:$B,"SUL")/1000000</f>
        <v>0</v>
      </c>
      <c r="BZ16" s="9">
        <f>SUMIFS('Base TKU'!CA:CA,'Base TKU'!$A:$A,$B16,'Base TKU'!$B:$B,"SUL")/1000000</f>
        <v>0</v>
      </c>
      <c r="CA16" s="9">
        <f>SUMIFS('Base TKU'!CB:CB,'Base TKU'!$A:$A,$B16,'Base TKU'!$B:$B,"SUL")/1000000</f>
        <v>0</v>
      </c>
      <c r="CB16" s="9">
        <f>SUMIFS('Base TKU'!CC:CC,'Base TKU'!$A:$A,$B16,'Base TKU'!$B:$B,"SUL")/1000000</f>
        <v>0</v>
      </c>
    </row>
    <row r="17" spans="2:80" ht="15.5" x14ac:dyDescent="0.35">
      <c r="B17" s="8" t="s">
        <v>8</v>
      </c>
      <c r="D17" s="9">
        <f>SUM(D18:D21)</f>
        <v>228.42699200000001</v>
      </c>
      <c r="E17" s="9">
        <f t="shared" ref="E17:BO17" si="4">SUM(E18:E21)</f>
        <v>257.51256599999999</v>
      </c>
      <c r="F17" s="9">
        <f t="shared" si="4"/>
        <v>279.96651399999996</v>
      </c>
      <c r="G17" s="9">
        <f t="shared" si="4"/>
        <v>273.02394200000003</v>
      </c>
      <c r="H17" s="9">
        <f t="shared" si="4"/>
        <v>295.32514200000003</v>
      </c>
      <c r="I17" s="9">
        <f t="shared" si="4"/>
        <v>318.43506300000001</v>
      </c>
      <c r="J17" s="9">
        <f t="shared" si="4"/>
        <v>362.15990799999997</v>
      </c>
      <c r="K17" s="9">
        <f t="shared" si="4"/>
        <v>360.94291000000004</v>
      </c>
      <c r="L17" s="9">
        <f t="shared" si="4"/>
        <v>344.551851</v>
      </c>
      <c r="M17" s="9">
        <f t="shared" si="4"/>
        <v>345.79090200000002</v>
      </c>
      <c r="N17" s="9">
        <f t="shared" si="4"/>
        <v>317.07622400000002</v>
      </c>
      <c r="O17" s="9">
        <f t="shared" si="4"/>
        <v>285.14753000000002</v>
      </c>
      <c r="Q17" s="9">
        <f t="shared" si="4"/>
        <v>287.57895099999996</v>
      </c>
      <c r="R17" s="9">
        <f t="shared" si="4"/>
        <v>244.80521200000001</v>
      </c>
      <c r="S17" s="9">
        <f t="shared" si="4"/>
        <v>294.37972699999995</v>
      </c>
      <c r="T17" s="9">
        <f t="shared" si="4"/>
        <v>290.21314099999995</v>
      </c>
      <c r="U17" s="9">
        <f t="shared" si="4"/>
        <v>342.63133599999998</v>
      </c>
      <c r="V17" s="9">
        <f t="shared" si="4"/>
        <v>308.23325499999999</v>
      </c>
      <c r="W17" s="9">
        <f t="shared" si="4"/>
        <v>368.08305000000001</v>
      </c>
      <c r="X17" s="9">
        <f t="shared" si="4"/>
        <v>373.00258600000001</v>
      </c>
      <c r="Y17" s="9">
        <f t="shared" si="4"/>
        <v>366.78069299999999</v>
      </c>
      <c r="Z17" s="9">
        <f t="shared" si="4"/>
        <v>384.29020200000002</v>
      </c>
      <c r="AA17" s="9">
        <f t="shared" si="4"/>
        <v>331.99688699999996</v>
      </c>
      <c r="AB17" s="9">
        <f t="shared" si="4"/>
        <v>331.01971200000003</v>
      </c>
      <c r="AD17" s="9">
        <f t="shared" si="4"/>
        <v>326.574501</v>
      </c>
      <c r="AE17" s="9">
        <f t="shared" si="4"/>
        <v>312.22294099999993</v>
      </c>
      <c r="AF17" s="9">
        <f t="shared" si="4"/>
        <v>299.49455799999998</v>
      </c>
      <c r="AG17" s="9">
        <f t="shared" si="4"/>
        <v>291.38249500000001</v>
      </c>
      <c r="AH17" s="9">
        <f t="shared" si="4"/>
        <v>278.85136199999999</v>
      </c>
      <c r="AI17" s="9">
        <f t="shared" si="4"/>
        <v>340.39712200000002</v>
      </c>
      <c r="AJ17" s="9">
        <f t="shared" si="4"/>
        <v>339.10575299999994</v>
      </c>
      <c r="AK17" s="9">
        <f t="shared" si="4"/>
        <v>371.09401600000001</v>
      </c>
      <c r="AL17" s="9">
        <f t="shared" si="4"/>
        <v>361.27114600000004</v>
      </c>
      <c r="AM17" s="9">
        <f t="shared" si="4"/>
        <v>366.58188000000001</v>
      </c>
      <c r="AN17" s="9">
        <f t="shared" si="4"/>
        <v>338.22070199999996</v>
      </c>
      <c r="AO17" s="9">
        <f t="shared" si="4"/>
        <v>334.57528300000001</v>
      </c>
      <c r="AQ17" s="9">
        <f t="shared" si="4"/>
        <v>329.27150799999998</v>
      </c>
      <c r="AR17" s="9">
        <f t="shared" si="4"/>
        <v>319.201412</v>
      </c>
      <c r="AS17" s="9">
        <f t="shared" si="4"/>
        <v>328.105163</v>
      </c>
      <c r="AT17" s="9">
        <f t="shared" si="4"/>
        <v>318.51579100000004</v>
      </c>
      <c r="AU17" s="9">
        <f t="shared" si="4"/>
        <v>343.52402699999993</v>
      </c>
      <c r="AV17" s="9">
        <f t="shared" si="4"/>
        <v>354.28402599999998</v>
      </c>
      <c r="AW17" s="9">
        <f t="shared" si="4"/>
        <v>370.75858499999998</v>
      </c>
      <c r="AX17" s="9">
        <f t="shared" si="4"/>
        <v>401.67964799999999</v>
      </c>
      <c r="AY17" s="9">
        <f t="shared" si="4"/>
        <v>372.60146400000002</v>
      </c>
      <c r="AZ17" s="9">
        <f t="shared" si="4"/>
        <v>383.173044</v>
      </c>
      <c r="BA17" s="9">
        <f t="shared" si="4"/>
        <v>326.33034299999997</v>
      </c>
      <c r="BB17" s="9">
        <f t="shared" si="4"/>
        <v>297.77408100000002</v>
      </c>
      <c r="BD17" s="9">
        <f t="shared" si="4"/>
        <v>305.73366799999997</v>
      </c>
      <c r="BE17" s="9">
        <f t="shared" si="4"/>
        <v>258.51948899999996</v>
      </c>
      <c r="BF17" s="9">
        <f t="shared" si="4"/>
        <v>188.775127</v>
      </c>
      <c r="BG17" s="9">
        <f t="shared" si="4"/>
        <v>205.04545700000003</v>
      </c>
      <c r="BH17" s="9">
        <f t="shared" si="4"/>
        <v>240.13808500000002</v>
      </c>
      <c r="BI17" s="9">
        <f t="shared" si="4"/>
        <v>241.179892</v>
      </c>
      <c r="BJ17" s="9">
        <f t="shared" si="4"/>
        <v>290.03063200000003</v>
      </c>
      <c r="BK17" s="9">
        <f t="shared" si="4"/>
        <v>303.78416199999998</v>
      </c>
      <c r="BL17" s="9">
        <f t="shared" si="4"/>
        <v>316.24441099999996</v>
      </c>
      <c r="BM17" s="9">
        <f t="shared" si="4"/>
        <v>319.92580100000004</v>
      </c>
      <c r="BN17" s="9">
        <f t="shared" si="4"/>
        <v>308.48044699999997</v>
      </c>
      <c r="BO17" s="9">
        <f t="shared" si="4"/>
        <v>268.19025099999999</v>
      </c>
      <c r="BQ17" s="9">
        <f t="shared" ref="BQ17:CB17" si="5">SUM(BQ18:BQ21)</f>
        <v>305.422864</v>
      </c>
      <c r="BR17" s="9">
        <f t="shared" si="5"/>
        <v>0</v>
      </c>
      <c r="BS17" s="9">
        <f t="shared" si="5"/>
        <v>0</v>
      </c>
      <c r="BT17" s="9">
        <f t="shared" si="5"/>
        <v>0</v>
      </c>
      <c r="BU17" s="9">
        <f t="shared" si="5"/>
        <v>0</v>
      </c>
      <c r="BV17" s="9">
        <f t="shared" si="5"/>
        <v>0</v>
      </c>
      <c r="BW17" s="9">
        <f t="shared" si="5"/>
        <v>0</v>
      </c>
      <c r="BX17" s="9">
        <f t="shared" si="5"/>
        <v>0</v>
      </c>
      <c r="BY17" s="9">
        <f t="shared" si="5"/>
        <v>0</v>
      </c>
      <c r="BZ17" s="9">
        <f t="shared" si="5"/>
        <v>0</v>
      </c>
      <c r="CA17" s="9">
        <f t="shared" si="5"/>
        <v>0</v>
      </c>
      <c r="CB17" s="9">
        <f t="shared" si="5"/>
        <v>0</v>
      </c>
    </row>
    <row r="18" spans="2:80" ht="15.5" x14ac:dyDescent="0.35">
      <c r="B18" s="10" t="s">
        <v>9</v>
      </c>
      <c r="D18" s="11">
        <f>SUMIFS('Base TKU'!E:E,'Base TKU'!$A:$A,$B18,'Base TKU'!$B:$B,"SUL")/1000000</f>
        <v>141.026849</v>
      </c>
      <c r="E18" s="11">
        <f>SUMIFS('Base TKU'!F:F,'Base TKU'!$A:$A,$B18,'Base TKU'!$B:$B,"SUL")/1000000</f>
        <v>158.18764899999999</v>
      </c>
      <c r="F18" s="11">
        <f>SUMIFS('Base TKU'!G:G,'Base TKU'!$A:$A,$B18,'Base TKU'!$B:$B,"SUL")/1000000</f>
        <v>164.00340399999999</v>
      </c>
      <c r="G18" s="11">
        <f>SUMIFS('Base TKU'!H:H,'Base TKU'!$A:$A,$B18,'Base TKU'!$B:$B,"SUL")/1000000</f>
        <v>152.20710600000001</v>
      </c>
      <c r="H18" s="11">
        <f>SUMIFS('Base TKU'!I:I,'Base TKU'!$A:$A,$B18,'Base TKU'!$B:$B,"SUL")/1000000</f>
        <v>165.906353</v>
      </c>
      <c r="I18" s="11">
        <f>SUMIFS('Base TKU'!J:J,'Base TKU'!$A:$A,$B18,'Base TKU'!$B:$B,"SUL")/1000000</f>
        <v>177.59219100000001</v>
      </c>
      <c r="J18" s="11">
        <f>SUMIFS('Base TKU'!K:K,'Base TKU'!$A:$A,$B18,'Base TKU'!$B:$B,"SUL")/1000000</f>
        <v>189.75936799999999</v>
      </c>
      <c r="K18" s="11">
        <f>SUMIFS('Base TKU'!L:L,'Base TKU'!$A:$A,$B18,'Base TKU'!$B:$B,"SUL")/1000000</f>
        <v>185.81068500000001</v>
      </c>
      <c r="L18" s="11">
        <f>SUMIFS('Base TKU'!M:M,'Base TKU'!$A:$A,$B18,'Base TKU'!$B:$B,"SUL")/1000000</f>
        <v>183.298305</v>
      </c>
      <c r="M18" s="11">
        <f>SUMIFS('Base TKU'!N:N,'Base TKU'!$A:$A,$B18,'Base TKU'!$B:$B,"SUL")/1000000</f>
        <v>182.14684600000001</v>
      </c>
      <c r="N18" s="11">
        <f>SUMIFS('Base TKU'!O:O,'Base TKU'!$A:$A,$B18,'Base TKU'!$B:$B,"SUL")/1000000</f>
        <v>162.34235100000001</v>
      </c>
      <c r="O18" s="11">
        <f>SUMIFS('Base TKU'!P:P,'Base TKU'!$A:$A,$B18,'Base TKU'!$B:$B,"SUL")/1000000</f>
        <v>144.96276800000001</v>
      </c>
      <c r="Q18" s="11">
        <f>SUMIFS('Base TKU'!R:R,'Base TKU'!$A:$A,$B18,'Base TKU'!$B:$B,"SUL")/1000000</f>
        <v>143.62894499999999</v>
      </c>
      <c r="R18" s="11">
        <f>SUMIFS('Base TKU'!S:S,'Base TKU'!$A:$A,$B18,'Base TKU'!$B:$B,"SUL")/1000000</f>
        <v>132.900733</v>
      </c>
      <c r="S18" s="11">
        <f>SUMIFS('Base TKU'!T:T,'Base TKU'!$A:$A,$B18,'Base TKU'!$B:$B,"SUL")/1000000</f>
        <v>144.560417</v>
      </c>
      <c r="T18" s="11">
        <f>SUMIFS('Base TKU'!U:U,'Base TKU'!$A:$A,$B18,'Base TKU'!$B:$B,"SUL")/1000000</f>
        <v>137.94608299999999</v>
      </c>
      <c r="U18" s="11">
        <f>SUMIFS('Base TKU'!V:V,'Base TKU'!$A:$A,$B18,'Base TKU'!$B:$B,"SUL")/1000000</f>
        <v>163.325928</v>
      </c>
      <c r="V18" s="11">
        <f>SUMIFS('Base TKU'!W:W,'Base TKU'!$A:$A,$B18,'Base TKU'!$B:$B,"SUL")/1000000</f>
        <v>145.708583</v>
      </c>
      <c r="W18" s="11">
        <f>SUMIFS('Base TKU'!X:X,'Base TKU'!$A:$A,$B18,'Base TKU'!$B:$B,"SUL")/1000000</f>
        <v>191.22140200000001</v>
      </c>
      <c r="X18" s="11">
        <f>SUMIFS('Base TKU'!Y:Y,'Base TKU'!$A:$A,$B18,'Base TKU'!$B:$B,"SUL")/1000000</f>
        <v>191.70513800000001</v>
      </c>
      <c r="Y18" s="11">
        <f>SUMIFS('Base TKU'!Z:Z,'Base TKU'!$A:$A,$B18,'Base TKU'!$B:$B,"SUL")/1000000</f>
        <v>186.27211199999999</v>
      </c>
      <c r="Z18" s="11">
        <f>SUMIFS('Base TKU'!AA:AA,'Base TKU'!$A:$A,$B18,'Base TKU'!$B:$B,"SUL")/1000000</f>
        <v>203.974715</v>
      </c>
      <c r="AA18" s="11">
        <f>SUMIFS('Base TKU'!AB:AB,'Base TKU'!$A:$A,$B18,'Base TKU'!$B:$B,"SUL")/1000000</f>
        <v>171.53195600000001</v>
      </c>
      <c r="AB18" s="11">
        <f>SUMIFS('Base TKU'!AC:AC,'Base TKU'!$A:$A,$B18,'Base TKU'!$B:$B,"SUL")/1000000</f>
        <v>158.942565</v>
      </c>
      <c r="AD18" s="11">
        <f>SUMIFS('Base TKU'!AE:AE,'Base TKU'!$A:$A,$B18,'Base TKU'!$B:$B,"SUL")/1000000</f>
        <v>158.606315</v>
      </c>
      <c r="AE18" s="11">
        <f>SUMIFS('Base TKU'!AF:AF,'Base TKU'!$A:$A,$B18,'Base TKU'!$B:$B,"SUL")/1000000</f>
        <v>161.694107</v>
      </c>
      <c r="AF18" s="11">
        <f>SUMIFS('Base TKU'!AG:AG,'Base TKU'!$A:$A,$B18,'Base TKU'!$B:$B,"SUL")/1000000</f>
        <v>166.599616</v>
      </c>
      <c r="AG18" s="11">
        <f>SUMIFS('Base TKU'!AH:AH,'Base TKU'!$A:$A,$B18,'Base TKU'!$B:$B,"SUL")/1000000</f>
        <v>153.60662500000001</v>
      </c>
      <c r="AH18" s="11">
        <f>SUMIFS('Base TKU'!AI:AI,'Base TKU'!$A:$A,$B18,'Base TKU'!$B:$B,"SUL")/1000000</f>
        <v>144.449736</v>
      </c>
      <c r="AI18" s="11">
        <f>SUMIFS('Base TKU'!AJ:AJ,'Base TKU'!$A:$A,$B18,'Base TKU'!$B:$B,"SUL")/1000000</f>
        <v>168.88579100000001</v>
      </c>
      <c r="AJ18" s="11">
        <f>SUMIFS('Base TKU'!AK:AK,'Base TKU'!$A:$A,$B18,'Base TKU'!$B:$B,"SUL")/1000000</f>
        <v>177.63853800000001</v>
      </c>
      <c r="AK18" s="11">
        <f>SUMIFS('Base TKU'!AL:AL,'Base TKU'!$A:$A,$B18,'Base TKU'!$B:$B,"SUL")/1000000</f>
        <v>193.32590500000001</v>
      </c>
      <c r="AL18" s="11">
        <f>SUMIFS('Base TKU'!AM:AM,'Base TKU'!$A:$A,$B18,'Base TKU'!$B:$B,"SUL")/1000000</f>
        <v>195.904583</v>
      </c>
      <c r="AM18" s="11">
        <f>SUMIFS('Base TKU'!AN:AN,'Base TKU'!$A:$A,$B18,'Base TKU'!$B:$B,"SUL")/1000000</f>
        <v>185.02983499999999</v>
      </c>
      <c r="AN18" s="11">
        <f>SUMIFS('Base TKU'!AO:AO,'Base TKU'!$A:$A,$B18,'Base TKU'!$B:$B,"SUL")/1000000</f>
        <v>169.63896600000001</v>
      </c>
      <c r="AO18" s="11">
        <f>SUMIFS('Base TKU'!AP:AP,'Base TKU'!$A:$A,$B18,'Base TKU'!$B:$B,"SUL")/1000000</f>
        <v>177.16954100000001</v>
      </c>
      <c r="AQ18" s="11">
        <f>SUMIFS('Base TKU'!AR:AR,'Base TKU'!$A:$A,$B18,'Base TKU'!$B:$B,"SUL")/1000000</f>
        <v>170.41812200000001</v>
      </c>
      <c r="AR18" s="11">
        <f>SUMIFS('Base TKU'!AS:AS,'Base TKU'!$A:$A,$B18,'Base TKU'!$B:$B,"SUL")/1000000</f>
        <v>177.358056</v>
      </c>
      <c r="AS18" s="11">
        <f>SUMIFS('Base TKU'!AT:AT,'Base TKU'!$A:$A,$B18,'Base TKU'!$B:$B,"SUL")/1000000</f>
        <v>178.09361999999999</v>
      </c>
      <c r="AT18" s="11">
        <f>SUMIFS('Base TKU'!AU:AU,'Base TKU'!$A:$A,$B18,'Base TKU'!$B:$B,"SUL")/1000000</f>
        <v>186.10663400000001</v>
      </c>
      <c r="AU18" s="11">
        <f>SUMIFS('Base TKU'!AV:AV,'Base TKU'!$A:$A,$B18,'Base TKU'!$B:$B,"SUL")/1000000</f>
        <v>194.41169199999999</v>
      </c>
      <c r="AV18" s="11">
        <f>SUMIFS('Base TKU'!AW:AW,'Base TKU'!$A:$A,$B18,'Base TKU'!$B:$B,"SUL")/1000000</f>
        <v>189.300803</v>
      </c>
      <c r="AW18" s="11">
        <f>SUMIFS('Base TKU'!AX:AX,'Base TKU'!$A:$A,$B18,'Base TKU'!$B:$B,"SUL")/1000000</f>
        <v>214.79091399999999</v>
      </c>
      <c r="AX18" s="11">
        <f>SUMIFS('Base TKU'!AY:AY,'Base TKU'!$A:$A,$B18,'Base TKU'!$B:$B,"SUL")/1000000</f>
        <v>225.453225</v>
      </c>
      <c r="AY18" s="11">
        <f>SUMIFS('Base TKU'!AZ:AZ,'Base TKU'!$A:$A,$B18,'Base TKU'!$B:$B,"SUL")/1000000</f>
        <v>210.03759400000001</v>
      </c>
      <c r="AZ18" s="11">
        <f>SUMIFS('Base TKU'!BA:BA,'Base TKU'!$A:$A,$B18,'Base TKU'!$B:$B,"SUL")/1000000</f>
        <v>212.65567799999999</v>
      </c>
      <c r="BA18" s="11">
        <f>SUMIFS('Base TKU'!BB:BB,'Base TKU'!$A:$A,$B18,'Base TKU'!$B:$B,"SUL")/1000000</f>
        <v>173.596079</v>
      </c>
      <c r="BB18" s="11">
        <f>SUMIFS('Base TKU'!BC:BC,'Base TKU'!$A:$A,$B18,'Base TKU'!$B:$B,"SUL")/1000000</f>
        <v>161.27325500000001</v>
      </c>
      <c r="BD18" s="11">
        <f>SUMIFS('Base TKU'!BE:BE,'Base TKU'!$A:$A,$B18,'Base TKU'!$B:$B,"SUL")/1000000</f>
        <v>157.859982</v>
      </c>
      <c r="BE18" s="11">
        <f>SUMIFS('Base TKU'!BF:BF,'Base TKU'!$A:$A,$B18,'Base TKU'!$B:$B,"SUL")/1000000</f>
        <v>154.06072499999999</v>
      </c>
      <c r="BF18" s="11">
        <f>SUMIFS('Base TKU'!BG:BG,'Base TKU'!$A:$A,$B18,'Base TKU'!$B:$B,"SUL")/1000000</f>
        <v>96.066029999999998</v>
      </c>
      <c r="BG18" s="11">
        <f>SUMIFS('Base TKU'!BH:BH,'Base TKU'!$A:$A,$B18,'Base TKU'!$B:$B,"SUL")/1000000</f>
        <v>115.754942</v>
      </c>
      <c r="BH18" s="11">
        <f>SUMIFS('Base TKU'!BI:BI,'Base TKU'!$A:$A,$B18,'Base TKU'!$B:$B,"SUL")/1000000</f>
        <v>130.800231</v>
      </c>
      <c r="BI18" s="11">
        <f>SUMIFS('Base TKU'!BJ:BJ,'Base TKU'!$A:$A,$B18,'Base TKU'!$B:$B,"SUL")/1000000</f>
        <v>141.332987</v>
      </c>
      <c r="BJ18" s="11">
        <f>SUMIFS('Base TKU'!BK:BK,'Base TKU'!$A:$A,$B18,'Base TKU'!$B:$B,"SUL")/1000000</f>
        <v>149.329871</v>
      </c>
      <c r="BK18" s="11">
        <f>SUMIFS('Base TKU'!BL:BL,'Base TKU'!$A:$A,$B18,'Base TKU'!$B:$B,"SUL")/1000000</f>
        <v>148.90823599999999</v>
      </c>
      <c r="BL18" s="11">
        <f>SUMIFS('Base TKU'!BM:BM,'Base TKU'!$A:$A,$B18,'Base TKU'!$B:$B,"SUL")/1000000</f>
        <v>159.478025</v>
      </c>
      <c r="BM18" s="11">
        <f>SUMIFS('Base TKU'!BN:BN,'Base TKU'!$A:$A,$B18,'Base TKU'!$B:$B,"SUL")/1000000</f>
        <v>168.96901199999999</v>
      </c>
      <c r="BN18" s="11">
        <f>SUMIFS('Base TKU'!BO:BO,'Base TKU'!$A:$A,$B18,'Base TKU'!$B:$B,"SUL")/1000000</f>
        <v>164.82403299999999</v>
      </c>
      <c r="BO18" s="11">
        <f>SUMIFS('Base TKU'!BP:BP,'Base TKU'!$A:$A,$B18,'Base TKU'!$B:$B,"SUL")/1000000</f>
        <v>156.70591400000001</v>
      </c>
      <c r="BQ18" s="11">
        <f>SUMIFS('Base TKU'!BR:BR,'Base TKU'!$A:$A,$B18,'Base TKU'!$B:$B,"SUL")/1000000</f>
        <v>159.64147199999999</v>
      </c>
      <c r="BR18" s="11">
        <f>SUMIFS('Base TKU'!BS:BS,'Base TKU'!$A:$A,$B18,'Base TKU'!$B:$B,"SUL")/1000000</f>
        <v>0</v>
      </c>
      <c r="BS18" s="11">
        <f>SUMIFS('Base TKU'!BT:BT,'Base TKU'!$A:$A,$B18,'Base TKU'!$B:$B,"SUL")/1000000</f>
        <v>0</v>
      </c>
      <c r="BT18" s="11">
        <f>SUMIFS('Base TKU'!BU:BU,'Base TKU'!$A:$A,$B18,'Base TKU'!$B:$B,"SUL")/1000000</f>
        <v>0</v>
      </c>
      <c r="BU18" s="11">
        <f>SUMIFS('Base TKU'!BV:BV,'Base TKU'!$A:$A,$B18,'Base TKU'!$B:$B,"SUL")/1000000</f>
        <v>0</v>
      </c>
      <c r="BV18" s="11">
        <f>SUMIFS('Base TKU'!BW:BW,'Base TKU'!$A:$A,$B18,'Base TKU'!$B:$B,"SUL")/1000000</f>
        <v>0</v>
      </c>
      <c r="BW18" s="11">
        <f>SUMIFS('Base TKU'!BX:BX,'Base TKU'!$A:$A,$B18,'Base TKU'!$B:$B,"SUL")/1000000</f>
        <v>0</v>
      </c>
      <c r="BX18" s="11">
        <f>SUMIFS('Base TKU'!BY:BY,'Base TKU'!$A:$A,$B18,'Base TKU'!$B:$B,"SUL")/1000000</f>
        <v>0</v>
      </c>
      <c r="BY18" s="11">
        <f>SUMIFS('Base TKU'!BZ:BZ,'Base TKU'!$A:$A,$B18,'Base TKU'!$B:$B,"SUL")/1000000</f>
        <v>0</v>
      </c>
      <c r="BZ18" s="11">
        <f>SUMIFS('Base TKU'!CA:CA,'Base TKU'!$A:$A,$B18,'Base TKU'!$B:$B,"SUL")/1000000</f>
        <v>0</v>
      </c>
      <c r="CA18" s="11">
        <f>SUMIFS('Base TKU'!CB:CB,'Base TKU'!$A:$A,$B18,'Base TKU'!$B:$B,"SUL")/1000000</f>
        <v>0</v>
      </c>
      <c r="CB18" s="11">
        <f>SUMIFS('Base TKU'!CC:CC,'Base TKU'!$A:$A,$B18,'Base TKU'!$B:$B,"SUL")/1000000</f>
        <v>0</v>
      </c>
    </row>
    <row r="19" spans="2:80" ht="15.5" x14ac:dyDescent="0.35">
      <c r="B19" s="10" t="s">
        <v>10</v>
      </c>
      <c r="D19" s="11">
        <f>SUMIFS('Base TKU'!E:E,'Base TKU'!$A:$A,$B19,'Base TKU'!$B:$B,"SUL")/1000000</f>
        <v>39.271479999999997</v>
      </c>
      <c r="E19" s="11">
        <f>SUMIFS('Base TKU'!F:F,'Base TKU'!$A:$A,$B19,'Base TKU'!$B:$B,"SUL")/1000000</f>
        <v>41.010998999999998</v>
      </c>
      <c r="F19" s="11">
        <f>SUMIFS('Base TKU'!G:G,'Base TKU'!$A:$A,$B19,'Base TKU'!$B:$B,"SUL")/1000000</f>
        <v>53.520448999999999</v>
      </c>
      <c r="G19" s="11">
        <f>SUMIFS('Base TKU'!H:H,'Base TKU'!$A:$A,$B19,'Base TKU'!$B:$B,"SUL")/1000000</f>
        <v>56.006704999999997</v>
      </c>
      <c r="H19" s="11">
        <f>SUMIFS('Base TKU'!I:I,'Base TKU'!$A:$A,$B19,'Base TKU'!$B:$B,"SUL")/1000000</f>
        <v>68.264671000000007</v>
      </c>
      <c r="I19" s="11">
        <f>SUMIFS('Base TKU'!J:J,'Base TKU'!$A:$A,$B19,'Base TKU'!$B:$B,"SUL")/1000000</f>
        <v>68.705703999999997</v>
      </c>
      <c r="J19" s="11">
        <f>SUMIFS('Base TKU'!K:K,'Base TKU'!$A:$A,$B19,'Base TKU'!$B:$B,"SUL")/1000000</f>
        <v>90.784820999999994</v>
      </c>
      <c r="K19" s="11">
        <f>SUMIFS('Base TKU'!L:L,'Base TKU'!$A:$A,$B19,'Base TKU'!$B:$B,"SUL")/1000000</f>
        <v>89.140709000000001</v>
      </c>
      <c r="L19" s="11">
        <f>SUMIFS('Base TKU'!M:M,'Base TKU'!$A:$A,$B19,'Base TKU'!$B:$B,"SUL")/1000000</f>
        <v>82.280722999999995</v>
      </c>
      <c r="M19" s="11">
        <f>SUMIFS('Base TKU'!N:N,'Base TKU'!$A:$A,$B19,'Base TKU'!$B:$B,"SUL")/1000000</f>
        <v>86.509163999999998</v>
      </c>
      <c r="N19" s="11">
        <f>SUMIFS('Base TKU'!O:O,'Base TKU'!$A:$A,$B19,'Base TKU'!$B:$B,"SUL")/1000000</f>
        <v>81.662906000000007</v>
      </c>
      <c r="O19" s="11">
        <f>SUMIFS('Base TKU'!P:P,'Base TKU'!$A:$A,$B19,'Base TKU'!$B:$B,"SUL")/1000000</f>
        <v>71.449663999999999</v>
      </c>
      <c r="Q19" s="11">
        <f>SUMIFS('Base TKU'!R:R,'Base TKU'!$A:$A,$B19,'Base TKU'!$B:$B,"SUL")/1000000</f>
        <v>66.679985000000002</v>
      </c>
      <c r="R19" s="11">
        <f>SUMIFS('Base TKU'!S:S,'Base TKU'!$A:$A,$B19,'Base TKU'!$B:$B,"SUL")/1000000</f>
        <v>42.680686999999999</v>
      </c>
      <c r="S19" s="11">
        <f>SUMIFS('Base TKU'!T:T,'Base TKU'!$A:$A,$B19,'Base TKU'!$B:$B,"SUL")/1000000</f>
        <v>74.238529999999997</v>
      </c>
      <c r="T19" s="11">
        <f>SUMIFS('Base TKU'!U:U,'Base TKU'!$A:$A,$B19,'Base TKU'!$B:$B,"SUL")/1000000</f>
        <v>78.450040000000001</v>
      </c>
      <c r="U19" s="11">
        <f>SUMIFS('Base TKU'!V:V,'Base TKU'!$A:$A,$B19,'Base TKU'!$B:$B,"SUL")/1000000</f>
        <v>92.155349000000001</v>
      </c>
      <c r="V19" s="11">
        <f>SUMIFS('Base TKU'!W:W,'Base TKU'!$A:$A,$B19,'Base TKU'!$B:$B,"SUL")/1000000</f>
        <v>89.135938999999993</v>
      </c>
      <c r="W19" s="11">
        <f>SUMIFS('Base TKU'!X:X,'Base TKU'!$A:$A,$B19,'Base TKU'!$B:$B,"SUL")/1000000</f>
        <v>90.885902999999999</v>
      </c>
      <c r="X19" s="11">
        <f>SUMIFS('Base TKU'!Y:Y,'Base TKU'!$A:$A,$B19,'Base TKU'!$B:$B,"SUL")/1000000</f>
        <v>95.005221000000006</v>
      </c>
      <c r="Y19" s="11">
        <f>SUMIFS('Base TKU'!Z:Z,'Base TKU'!$A:$A,$B19,'Base TKU'!$B:$B,"SUL")/1000000</f>
        <v>96.33475</v>
      </c>
      <c r="Z19" s="11">
        <f>SUMIFS('Base TKU'!AA:AA,'Base TKU'!$A:$A,$B19,'Base TKU'!$B:$B,"SUL")/1000000</f>
        <v>93.099720000000005</v>
      </c>
      <c r="AA19" s="11">
        <f>SUMIFS('Base TKU'!AB:AB,'Base TKU'!$A:$A,$B19,'Base TKU'!$B:$B,"SUL")/1000000</f>
        <v>87.427345000000003</v>
      </c>
      <c r="AB19" s="11">
        <f>SUMIFS('Base TKU'!AC:AC,'Base TKU'!$A:$A,$B19,'Base TKU'!$B:$B,"SUL")/1000000</f>
        <v>96.234429000000006</v>
      </c>
      <c r="AD19" s="11">
        <f>SUMIFS('Base TKU'!AE:AE,'Base TKU'!$A:$A,$B19,'Base TKU'!$B:$B,"SUL")/1000000</f>
        <v>93.788546999999994</v>
      </c>
      <c r="AE19" s="11">
        <f>SUMIFS('Base TKU'!AF:AF,'Base TKU'!$A:$A,$B19,'Base TKU'!$B:$B,"SUL")/1000000</f>
        <v>85.493602999999993</v>
      </c>
      <c r="AF19" s="11">
        <f>SUMIFS('Base TKU'!AG:AG,'Base TKU'!$A:$A,$B19,'Base TKU'!$B:$B,"SUL")/1000000</f>
        <v>56.390697000000003</v>
      </c>
      <c r="AG19" s="11">
        <f>SUMIFS('Base TKU'!AH:AH,'Base TKU'!$A:$A,$B19,'Base TKU'!$B:$B,"SUL")/1000000</f>
        <v>66.413342999999998</v>
      </c>
      <c r="AH19" s="11">
        <f>SUMIFS('Base TKU'!AI:AI,'Base TKU'!$A:$A,$B19,'Base TKU'!$B:$B,"SUL")/1000000</f>
        <v>56.414752999999997</v>
      </c>
      <c r="AI19" s="11">
        <f>SUMIFS('Base TKU'!AJ:AJ,'Base TKU'!$A:$A,$B19,'Base TKU'!$B:$B,"SUL")/1000000</f>
        <v>95.271071000000006</v>
      </c>
      <c r="AJ19" s="11">
        <f>SUMIFS('Base TKU'!AK:AK,'Base TKU'!$A:$A,$B19,'Base TKU'!$B:$B,"SUL")/1000000</f>
        <v>84.781267999999997</v>
      </c>
      <c r="AK19" s="11">
        <f>SUMIFS('Base TKU'!AL:AL,'Base TKU'!$A:$A,$B19,'Base TKU'!$B:$B,"SUL")/1000000</f>
        <v>105.109363</v>
      </c>
      <c r="AL19" s="11">
        <f>SUMIFS('Base TKU'!AM:AM,'Base TKU'!$A:$A,$B19,'Base TKU'!$B:$B,"SUL")/1000000</f>
        <v>90.776336000000001</v>
      </c>
      <c r="AM19" s="11">
        <f>SUMIFS('Base TKU'!AN:AN,'Base TKU'!$A:$A,$B19,'Base TKU'!$B:$B,"SUL")/1000000</f>
        <v>99.935901999999999</v>
      </c>
      <c r="AN19" s="11">
        <f>SUMIFS('Base TKU'!AO:AO,'Base TKU'!$A:$A,$B19,'Base TKU'!$B:$B,"SUL")/1000000</f>
        <v>88.300899000000001</v>
      </c>
      <c r="AO19" s="11">
        <f>SUMIFS('Base TKU'!AP:AP,'Base TKU'!$A:$A,$B19,'Base TKU'!$B:$B,"SUL")/1000000</f>
        <v>92.920283999999995</v>
      </c>
      <c r="AQ19" s="11">
        <f>SUMIFS('Base TKU'!AR:AR,'Base TKU'!$A:$A,$B19,'Base TKU'!$B:$B,"SUL")/1000000</f>
        <v>87.367407</v>
      </c>
      <c r="AR19" s="11">
        <f>SUMIFS('Base TKU'!AS:AS,'Base TKU'!$A:$A,$B19,'Base TKU'!$B:$B,"SUL")/1000000</f>
        <v>74.329041000000004</v>
      </c>
      <c r="AS19" s="11">
        <f>SUMIFS('Base TKU'!AT:AT,'Base TKU'!$A:$A,$B19,'Base TKU'!$B:$B,"SUL")/1000000</f>
        <v>84.445127999999997</v>
      </c>
      <c r="AT19" s="11">
        <f>SUMIFS('Base TKU'!AU:AU,'Base TKU'!$A:$A,$B19,'Base TKU'!$B:$B,"SUL")/1000000</f>
        <v>70.886548000000005</v>
      </c>
      <c r="AU19" s="11">
        <f>SUMIFS('Base TKU'!AV:AV,'Base TKU'!$A:$A,$B19,'Base TKU'!$B:$B,"SUL")/1000000</f>
        <v>76.339152999999996</v>
      </c>
      <c r="AV19" s="11">
        <f>SUMIFS('Base TKU'!AW:AW,'Base TKU'!$A:$A,$B19,'Base TKU'!$B:$B,"SUL")/1000000</f>
        <v>82.758572000000001</v>
      </c>
      <c r="AW19" s="11">
        <f>SUMIFS('Base TKU'!AX:AX,'Base TKU'!$A:$A,$B19,'Base TKU'!$B:$B,"SUL")/1000000</f>
        <v>75.037268999999995</v>
      </c>
      <c r="AX19" s="11">
        <f>SUMIFS('Base TKU'!AY:AY,'Base TKU'!$A:$A,$B19,'Base TKU'!$B:$B,"SUL")/1000000</f>
        <v>88.602018000000001</v>
      </c>
      <c r="AY19" s="11">
        <f>SUMIFS('Base TKU'!AZ:AZ,'Base TKU'!$A:$A,$B19,'Base TKU'!$B:$B,"SUL")/1000000</f>
        <v>84.258656999999999</v>
      </c>
      <c r="AZ19" s="11">
        <f>SUMIFS('Base TKU'!BA:BA,'Base TKU'!$A:$A,$B19,'Base TKU'!$B:$B,"SUL")/1000000</f>
        <v>86.954138999999998</v>
      </c>
      <c r="BA19" s="11">
        <f>SUMIFS('Base TKU'!BB:BB,'Base TKU'!$A:$A,$B19,'Base TKU'!$B:$B,"SUL")/1000000</f>
        <v>87.908630000000002</v>
      </c>
      <c r="BB19" s="11">
        <f>SUMIFS('Base TKU'!BC:BC,'Base TKU'!$A:$A,$B19,'Base TKU'!$B:$B,"SUL")/1000000</f>
        <v>84.965933000000007</v>
      </c>
      <c r="BD19" s="11">
        <f>SUMIFS('Base TKU'!BE:BE,'Base TKU'!$A:$A,$B19,'Base TKU'!$B:$B,"SUL")/1000000</f>
        <v>81.487995999999995</v>
      </c>
      <c r="BE19" s="11">
        <f>SUMIFS('Base TKU'!BF:BF,'Base TKU'!$A:$A,$B19,'Base TKU'!$B:$B,"SUL")/1000000</f>
        <v>38.670603</v>
      </c>
      <c r="BF19" s="11">
        <f>SUMIFS('Base TKU'!BG:BG,'Base TKU'!$A:$A,$B19,'Base TKU'!$B:$B,"SUL")/1000000</f>
        <v>34.737673999999998</v>
      </c>
      <c r="BG19" s="11">
        <f>SUMIFS('Base TKU'!BH:BH,'Base TKU'!$A:$A,$B19,'Base TKU'!$B:$B,"SUL")/1000000</f>
        <v>16.049403999999999</v>
      </c>
      <c r="BH19" s="11">
        <f>SUMIFS('Base TKU'!BI:BI,'Base TKU'!$A:$A,$B19,'Base TKU'!$B:$B,"SUL")/1000000</f>
        <v>35.203684000000003</v>
      </c>
      <c r="BI19" s="11">
        <f>SUMIFS('Base TKU'!BJ:BJ,'Base TKU'!$A:$A,$B19,'Base TKU'!$B:$B,"SUL")/1000000</f>
        <v>33.983635</v>
      </c>
      <c r="BJ19" s="11">
        <f>SUMIFS('Base TKU'!BK:BK,'Base TKU'!$A:$A,$B19,'Base TKU'!$B:$B,"SUL")/1000000</f>
        <v>73.206428000000002</v>
      </c>
      <c r="BK19" s="11">
        <f>SUMIFS('Base TKU'!BL:BL,'Base TKU'!$A:$A,$B19,'Base TKU'!$B:$B,"SUL")/1000000</f>
        <v>83.106746000000001</v>
      </c>
      <c r="BL19" s="11">
        <f>SUMIFS('Base TKU'!BM:BM,'Base TKU'!$A:$A,$B19,'Base TKU'!$B:$B,"SUL")/1000000</f>
        <v>86.564171999999999</v>
      </c>
      <c r="BM19" s="11">
        <f>SUMIFS('Base TKU'!BN:BN,'Base TKU'!$A:$A,$B19,'Base TKU'!$B:$B,"SUL")/1000000</f>
        <v>79.177233000000001</v>
      </c>
      <c r="BN19" s="11">
        <f>SUMIFS('Base TKU'!BO:BO,'Base TKU'!$A:$A,$B19,'Base TKU'!$B:$B,"SUL")/1000000</f>
        <v>77.089853000000005</v>
      </c>
      <c r="BO19" s="11">
        <f>SUMIFS('Base TKU'!BP:BP,'Base TKU'!$A:$A,$B19,'Base TKU'!$B:$B,"SUL")/1000000</f>
        <v>46.338448</v>
      </c>
      <c r="BQ19" s="11">
        <f>SUMIFS('Base TKU'!BR:BR,'Base TKU'!$A:$A,$B19,'Base TKU'!$B:$B,"SUL")/1000000</f>
        <v>79.039736000000005</v>
      </c>
      <c r="BR19" s="11">
        <f>SUMIFS('Base TKU'!BS:BS,'Base TKU'!$A:$A,$B19,'Base TKU'!$B:$B,"SUL")/1000000</f>
        <v>0</v>
      </c>
      <c r="BS19" s="11">
        <f>SUMIFS('Base TKU'!BT:BT,'Base TKU'!$A:$A,$B19,'Base TKU'!$B:$B,"SUL")/1000000</f>
        <v>0</v>
      </c>
      <c r="BT19" s="11">
        <f>SUMIFS('Base TKU'!BU:BU,'Base TKU'!$A:$A,$B19,'Base TKU'!$B:$B,"SUL")/1000000</f>
        <v>0</v>
      </c>
      <c r="BU19" s="11">
        <f>SUMIFS('Base TKU'!BV:BV,'Base TKU'!$A:$A,$B19,'Base TKU'!$B:$B,"SUL")/1000000</f>
        <v>0</v>
      </c>
      <c r="BV19" s="11">
        <f>SUMIFS('Base TKU'!BW:BW,'Base TKU'!$A:$A,$B19,'Base TKU'!$B:$B,"SUL")/1000000</f>
        <v>0</v>
      </c>
      <c r="BW19" s="11">
        <f>SUMIFS('Base TKU'!BX:BX,'Base TKU'!$A:$A,$B19,'Base TKU'!$B:$B,"SUL")/1000000</f>
        <v>0</v>
      </c>
      <c r="BX19" s="11">
        <f>SUMIFS('Base TKU'!BY:BY,'Base TKU'!$A:$A,$B19,'Base TKU'!$B:$B,"SUL")/1000000</f>
        <v>0</v>
      </c>
      <c r="BY19" s="11">
        <f>SUMIFS('Base TKU'!BZ:BZ,'Base TKU'!$A:$A,$B19,'Base TKU'!$B:$B,"SUL")/1000000</f>
        <v>0</v>
      </c>
      <c r="BZ19" s="11">
        <f>SUMIFS('Base TKU'!CA:CA,'Base TKU'!$A:$A,$B19,'Base TKU'!$B:$B,"SUL")/1000000</f>
        <v>0</v>
      </c>
      <c r="CA19" s="11">
        <f>SUMIFS('Base TKU'!CB:CB,'Base TKU'!$A:$A,$B19,'Base TKU'!$B:$B,"SUL")/1000000</f>
        <v>0</v>
      </c>
      <c r="CB19" s="11">
        <f>SUMIFS('Base TKU'!CC:CC,'Base TKU'!$A:$A,$B19,'Base TKU'!$B:$B,"SUL")/1000000</f>
        <v>0</v>
      </c>
    </row>
    <row r="20" spans="2:80" ht="15.5" hidden="1" x14ac:dyDescent="0.35">
      <c r="B20" s="10" t="s">
        <v>15</v>
      </c>
      <c r="D20" s="11">
        <f>SUMIFS('Base TKU'!E:E,'Base TKU'!$A:$A,$B20,'Base TKU'!$B:$B,"SUL")/1000000</f>
        <v>36.146979999999999</v>
      </c>
      <c r="E20" s="11">
        <f>SUMIFS('Base TKU'!F:F,'Base TKU'!$A:$A,$B20,'Base TKU'!$B:$B,"SUL")/1000000</f>
        <v>45.827058999999998</v>
      </c>
      <c r="F20" s="11">
        <f>SUMIFS('Base TKU'!G:G,'Base TKU'!$A:$A,$B20,'Base TKU'!$B:$B,"SUL")/1000000</f>
        <v>51.114310000000003</v>
      </c>
      <c r="G20" s="11">
        <f>SUMIFS('Base TKU'!H:H,'Base TKU'!$A:$A,$B20,'Base TKU'!$B:$B,"SUL")/1000000</f>
        <v>52.249645000000001</v>
      </c>
      <c r="H20" s="11">
        <f>SUMIFS('Base TKU'!I:I,'Base TKU'!$A:$A,$B20,'Base TKU'!$B:$B,"SUL")/1000000</f>
        <v>49.190775000000002</v>
      </c>
      <c r="I20" s="11">
        <f>SUMIFS('Base TKU'!J:J,'Base TKU'!$A:$A,$B20,'Base TKU'!$B:$B,"SUL")/1000000</f>
        <v>60.071762</v>
      </c>
      <c r="J20" s="11">
        <f>SUMIFS('Base TKU'!K:K,'Base TKU'!$A:$A,$B20,'Base TKU'!$B:$B,"SUL")/1000000</f>
        <v>64.777552</v>
      </c>
      <c r="K20" s="11">
        <f>SUMIFS('Base TKU'!L:L,'Base TKU'!$A:$A,$B20,'Base TKU'!$B:$B,"SUL")/1000000</f>
        <v>69.127803999999998</v>
      </c>
      <c r="L20" s="11">
        <f>SUMIFS('Base TKU'!M:M,'Base TKU'!$A:$A,$B20,'Base TKU'!$B:$B,"SUL")/1000000</f>
        <v>65.878789999999995</v>
      </c>
      <c r="M20" s="11">
        <f>SUMIFS('Base TKU'!N:N,'Base TKU'!$A:$A,$B20,'Base TKU'!$B:$B,"SUL")/1000000</f>
        <v>61.566234999999999</v>
      </c>
      <c r="N20" s="11">
        <f>SUMIFS('Base TKU'!O:O,'Base TKU'!$A:$A,$B20,'Base TKU'!$B:$B,"SUL")/1000000</f>
        <v>61.028593000000001</v>
      </c>
      <c r="O20" s="11">
        <f>SUMIFS('Base TKU'!P:P,'Base TKU'!$A:$A,$B20,'Base TKU'!$B:$B,"SUL")/1000000</f>
        <v>57.386997999999998</v>
      </c>
      <c r="Q20" s="11">
        <f>SUMIFS('Base TKU'!R:R,'Base TKU'!$A:$A,$B20,'Base TKU'!$B:$B,"SUL")/1000000</f>
        <v>65.66601</v>
      </c>
      <c r="R20" s="11">
        <f>SUMIFS('Base TKU'!S:S,'Base TKU'!$A:$A,$B20,'Base TKU'!$B:$B,"SUL")/1000000</f>
        <v>55.575082000000002</v>
      </c>
      <c r="S20" s="11">
        <f>SUMIFS('Base TKU'!T:T,'Base TKU'!$A:$A,$B20,'Base TKU'!$B:$B,"SUL")/1000000</f>
        <v>59.600560999999999</v>
      </c>
      <c r="T20" s="11">
        <f>SUMIFS('Base TKU'!U:U,'Base TKU'!$A:$A,$B20,'Base TKU'!$B:$B,"SUL")/1000000</f>
        <v>56.194758</v>
      </c>
      <c r="U20" s="11">
        <f>SUMIFS('Base TKU'!V:V,'Base TKU'!$A:$A,$B20,'Base TKU'!$B:$B,"SUL")/1000000</f>
        <v>65.604108999999994</v>
      </c>
      <c r="V20" s="11">
        <f>SUMIFS('Base TKU'!W:W,'Base TKU'!$A:$A,$B20,'Base TKU'!$B:$B,"SUL")/1000000</f>
        <v>50.665117000000002</v>
      </c>
      <c r="W20" s="11">
        <f>SUMIFS('Base TKU'!X:X,'Base TKU'!$A:$A,$B20,'Base TKU'!$B:$B,"SUL")/1000000</f>
        <v>63.763026000000004</v>
      </c>
      <c r="X20" s="11">
        <f>SUMIFS('Base TKU'!Y:Y,'Base TKU'!$A:$A,$B20,'Base TKU'!$B:$B,"SUL")/1000000</f>
        <v>62.402293999999998</v>
      </c>
      <c r="Y20" s="11">
        <f>SUMIFS('Base TKU'!Z:Z,'Base TKU'!$A:$A,$B20,'Base TKU'!$B:$B,"SUL")/1000000</f>
        <v>60.580528999999999</v>
      </c>
      <c r="Z20" s="11">
        <f>SUMIFS('Base TKU'!AA:AA,'Base TKU'!$A:$A,$B20,'Base TKU'!$B:$B,"SUL")/1000000</f>
        <v>64.152682999999996</v>
      </c>
      <c r="AA20" s="11">
        <f>SUMIFS('Base TKU'!AB:AB,'Base TKU'!$A:$A,$B20,'Base TKU'!$B:$B,"SUL")/1000000</f>
        <v>51.531522000000002</v>
      </c>
      <c r="AB20" s="11">
        <f>SUMIFS('Base TKU'!AC:AC,'Base TKU'!$A:$A,$B20,'Base TKU'!$B:$B,"SUL")/1000000</f>
        <v>55.288829</v>
      </c>
      <c r="AD20" s="11">
        <f>SUMIFS('Base TKU'!AE:AE,'Base TKU'!$A:$A,$B20,'Base TKU'!$B:$B,"SUL")/1000000</f>
        <v>52.730674999999998</v>
      </c>
      <c r="AE20" s="11">
        <f>SUMIFS('Base TKU'!AF:AF,'Base TKU'!$A:$A,$B20,'Base TKU'!$B:$B,"SUL")/1000000</f>
        <v>48.090178999999999</v>
      </c>
      <c r="AF20" s="11">
        <f>SUMIFS('Base TKU'!AG:AG,'Base TKU'!$A:$A,$B20,'Base TKU'!$B:$B,"SUL")/1000000</f>
        <v>56.033644000000002</v>
      </c>
      <c r="AG20" s="11">
        <f>SUMIFS('Base TKU'!AH:AH,'Base TKU'!$A:$A,$B20,'Base TKU'!$B:$B,"SUL")/1000000</f>
        <v>50.322405000000003</v>
      </c>
      <c r="AH20" s="11">
        <f>SUMIFS('Base TKU'!AI:AI,'Base TKU'!$A:$A,$B20,'Base TKU'!$B:$B,"SUL")/1000000</f>
        <v>51.599339000000001</v>
      </c>
      <c r="AI20" s="11">
        <f>SUMIFS('Base TKU'!AJ:AJ,'Base TKU'!$A:$A,$B20,'Base TKU'!$B:$B,"SUL")/1000000</f>
        <v>52.036932</v>
      </c>
      <c r="AJ20" s="11">
        <f>SUMIFS('Base TKU'!AK:AK,'Base TKU'!$A:$A,$B20,'Base TKU'!$B:$B,"SUL")/1000000</f>
        <v>49.466149999999999</v>
      </c>
      <c r="AK20" s="11">
        <f>SUMIFS('Base TKU'!AL:AL,'Base TKU'!$A:$A,$B20,'Base TKU'!$B:$B,"SUL")/1000000</f>
        <v>46.488675999999998</v>
      </c>
      <c r="AL20" s="11">
        <f>SUMIFS('Base TKU'!AM:AM,'Base TKU'!$A:$A,$B20,'Base TKU'!$B:$B,"SUL")/1000000</f>
        <v>54.157528999999997</v>
      </c>
      <c r="AM20" s="11">
        <f>SUMIFS('Base TKU'!AN:AN,'Base TKU'!$A:$A,$B20,'Base TKU'!$B:$B,"SUL")/1000000</f>
        <v>61.839779</v>
      </c>
      <c r="AN20" s="11">
        <f>SUMIFS('Base TKU'!AO:AO,'Base TKU'!$A:$A,$B20,'Base TKU'!$B:$B,"SUL")/1000000</f>
        <v>59.668979999999998</v>
      </c>
      <c r="AO20" s="11">
        <f>SUMIFS('Base TKU'!AP:AP,'Base TKU'!$A:$A,$B20,'Base TKU'!$B:$B,"SUL")/1000000</f>
        <v>42.025801999999999</v>
      </c>
      <c r="AQ20" s="11">
        <f>SUMIFS('Base TKU'!AR:AR,'Base TKU'!$A:$A,$B20,'Base TKU'!$B:$B,"SUL")/1000000</f>
        <v>54.429172000000001</v>
      </c>
      <c r="AR20" s="11">
        <f>SUMIFS('Base TKU'!AS:AS,'Base TKU'!$A:$A,$B20,'Base TKU'!$B:$B,"SUL")/1000000</f>
        <v>51.728222000000002</v>
      </c>
      <c r="AS20" s="11">
        <f>SUMIFS('Base TKU'!AT:AT,'Base TKU'!$A:$A,$B20,'Base TKU'!$B:$B,"SUL")/1000000</f>
        <v>53.895175000000002</v>
      </c>
      <c r="AT20" s="11">
        <f>SUMIFS('Base TKU'!AU:AU,'Base TKU'!$A:$A,$B20,'Base TKU'!$B:$B,"SUL")/1000000</f>
        <v>43.234752999999998</v>
      </c>
      <c r="AU20" s="11">
        <f>SUMIFS('Base TKU'!AV:AV,'Base TKU'!$A:$A,$B20,'Base TKU'!$B:$B,"SUL")/1000000</f>
        <v>52.935913999999997</v>
      </c>
      <c r="AV20" s="11">
        <f>SUMIFS('Base TKU'!AW:AW,'Base TKU'!$A:$A,$B20,'Base TKU'!$B:$B,"SUL")/1000000</f>
        <v>57.029544999999999</v>
      </c>
      <c r="AW20" s="11">
        <f>SUMIFS('Base TKU'!AX:AX,'Base TKU'!$A:$A,$B20,'Base TKU'!$B:$B,"SUL")/1000000</f>
        <v>56.869478000000001</v>
      </c>
      <c r="AX20" s="11">
        <f>SUMIFS('Base TKU'!AY:AY,'Base TKU'!$A:$A,$B20,'Base TKU'!$B:$B,"SUL")/1000000</f>
        <v>62.587448999999999</v>
      </c>
      <c r="AY20" s="11">
        <f>SUMIFS('Base TKU'!AZ:AZ,'Base TKU'!$A:$A,$B20,'Base TKU'!$B:$B,"SUL")/1000000</f>
        <v>56.165497999999999</v>
      </c>
      <c r="AZ20" s="11">
        <f>SUMIFS('Base TKU'!BA:BA,'Base TKU'!$A:$A,$B20,'Base TKU'!$B:$B,"SUL")/1000000</f>
        <v>59.440604</v>
      </c>
      <c r="BA20" s="11">
        <f>SUMIFS('Base TKU'!BB:BB,'Base TKU'!$A:$A,$B20,'Base TKU'!$B:$B,"SUL")/1000000</f>
        <v>48.727550999999998</v>
      </c>
      <c r="BB20" s="11">
        <f>SUMIFS('Base TKU'!BC:BC,'Base TKU'!$A:$A,$B20,'Base TKU'!$B:$B,"SUL")/1000000</f>
        <v>47.119295999999999</v>
      </c>
      <c r="BD20" s="11">
        <f>SUMIFS('Base TKU'!BE:BE,'Base TKU'!$A:$A,$B20,'Base TKU'!$B:$B,"SUL")/1000000</f>
        <v>52.785445000000003</v>
      </c>
      <c r="BE20" s="11">
        <f>SUMIFS('Base TKU'!BF:BF,'Base TKU'!$A:$A,$B20,'Base TKU'!$B:$B,"SUL")/1000000</f>
        <v>55.624032</v>
      </c>
      <c r="BF20" s="11">
        <f>SUMIFS('Base TKU'!BG:BG,'Base TKU'!$A:$A,$B20,'Base TKU'!$B:$B,"SUL")/1000000</f>
        <v>40.774196000000003</v>
      </c>
      <c r="BG20" s="11">
        <f>SUMIFS('Base TKU'!BH:BH,'Base TKU'!$A:$A,$B20,'Base TKU'!$B:$B,"SUL")/1000000</f>
        <v>52.201680000000003</v>
      </c>
      <c r="BH20" s="11">
        <f>SUMIFS('Base TKU'!BI:BI,'Base TKU'!$A:$A,$B20,'Base TKU'!$B:$B,"SUL")/1000000</f>
        <v>63.436933000000003</v>
      </c>
      <c r="BI20" s="11">
        <f>SUMIFS('Base TKU'!BJ:BJ,'Base TKU'!$A:$A,$B20,'Base TKU'!$B:$B,"SUL")/1000000</f>
        <v>54.593823</v>
      </c>
      <c r="BJ20" s="11">
        <f>SUMIFS('Base TKU'!BK:BK,'Base TKU'!$A:$A,$B20,'Base TKU'!$B:$B,"SUL")/1000000</f>
        <v>51.830165999999998</v>
      </c>
      <c r="BK20" s="11">
        <f>SUMIFS('Base TKU'!BL:BL,'Base TKU'!$A:$A,$B20,'Base TKU'!$B:$B,"SUL")/1000000</f>
        <v>58.609205000000003</v>
      </c>
      <c r="BL20" s="11">
        <f>SUMIFS('Base TKU'!BM:BM,'Base TKU'!$A:$A,$B20,'Base TKU'!$B:$B,"SUL")/1000000</f>
        <v>56.657111999999998</v>
      </c>
      <c r="BM20" s="11">
        <f>SUMIFS('Base TKU'!BN:BN,'Base TKU'!$A:$A,$B20,'Base TKU'!$B:$B,"SUL")/1000000</f>
        <v>70.559619999999995</v>
      </c>
      <c r="BN20" s="11">
        <f>SUMIFS('Base TKU'!BO:BO,'Base TKU'!$A:$A,$B20,'Base TKU'!$B:$B,"SUL")/1000000</f>
        <v>61.878512999999998</v>
      </c>
      <c r="BO20" s="11">
        <f>SUMIFS('Base TKU'!BP:BP,'Base TKU'!$A:$A,$B20,'Base TKU'!$B:$B,"SUL")/1000000</f>
        <v>54.786934000000002</v>
      </c>
      <c r="BQ20" s="11">
        <f>SUMIFS('Base TKU'!BR:BR,'Base TKU'!$A:$A,$B20,'Base TKU'!$B:$B,"SUL")/1000000</f>
        <v>57.909204000000003</v>
      </c>
      <c r="BR20" s="11">
        <f>SUMIFS('Base TKU'!BS:BS,'Base TKU'!$A:$A,$B20,'Base TKU'!$B:$B,"SUL")/1000000</f>
        <v>0</v>
      </c>
      <c r="BS20" s="11">
        <f>SUMIFS('Base TKU'!BT:BT,'Base TKU'!$A:$A,$B20,'Base TKU'!$B:$B,"SUL")/1000000</f>
        <v>0</v>
      </c>
      <c r="BT20" s="11">
        <f>SUMIFS('Base TKU'!BU:BU,'Base TKU'!$A:$A,$B20,'Base TKU'!$B:$B,"SUL")/1000000</f>
        <v>0</v>
      </c>
      <c r="BU20" s="11">
        <f>SUMIFS('Base TKU'!BV:BV,'Base TKU'!$A:$A,$B20,'Base TKU'!$B:$B,"SUL")/1000000</f>
        <v>0</v>
      </c>
      <c r="BV20" s="11">
        <f>SUMIFS('Base TKU'!BW:BW,'Base TKU'!$A:$A,$B20,'Base TKU'!$B:$B,"SUL")/1000000</f>
        <v>0</v>
      </c>
      <c r="BW20" s="11">
        <f>SUMIFS('Base TKU'!BX:BX,'Base TKU'!$A:$A,$B20,'Base TKU'!$B:$B,"SUL")/1000000</f>
        <v>0</v>
      </c>
      <c r="BX20" s="11">
        <f>SUMIFS('Base TKU'!BY:BY,'Base TKU'!$A:$A,$B20,'Base TKU'!$B:$B,"SUL")/1000000</f>
        <v>0</v>
      </c>
      <c r="BY20" s="11">
        <f>SUMIFS('Base TKU'!BZ:BZ,'Base TKU'!$A:$A,$B20,'Base TKU'!$B:$B,"SUL")/1000000</f>
        <v>0</v>
      </c>
      <c r="BZ20" s="11">
        <f>SUMIFS('Base TKU'!CA:CA,'Base TKU'!$A:$A,$B20,'Base TKU'!$B:$B,"SUL")/1000000</f>
        <v>0</v>
      </c>
      <c r="CA20" s="11">
        <f>SUMIFS('Base TKU'!CB:CB,'Base TKU'!$A:$A,$B20,'Base TKU'!$B:$B,"SUL")/1000000</f>
        <v>0</v>
      </c>
      <c r="CB20" s="11">
        <f>SUMIFS('Base TKU'!CC:CC,'Base TKU'!$A:$A,$B20,'Base TKU'!$B:$B,"SUL")/1000000</f>
        <v>0</v>
      </c>
    </row>
    <row r="21" spans="2:80" ht="15.5" x14ac:dyDescent="0.35">
      <c r="B21" s="10" t="s">
        <v>16</v>
      </c>
      <c r="D21" s="11">
        <f>SUMIFS('Base TKU'!E:E,'Base TKU'!$A:$A,$B21,'Base TKU'!$B:$B,"SUL")/1000000</f>
        <v>11.981683</v>
      </c>
      <c r="E21" s="11">
        <f>SUMIFS('Base TKU'!F:F,'Base TKU'!$A:$A,$B21,'Base TKU'!$B:$B,"SUL")/1000000</f>
        <v>12.486859000000001</v>
      </c>
      <c r="F21" s="11">
        <f>SUMIFS('Base TKU'!G:G,'Base TKU'!$A:$A,$B21,'Base TKU'!$B:$B,"SUL")/1000000</f>
        <v>11.328351</v>
      </c>
      <c r="G21" s="11">
        <f>SUMIFS('Base TKU'!H:H,'Base TKU'!$A:$A,$B21,'Base TKU'!$B:$B,"SUL")/1000000</f>
        <v>12.560485999999999</v>
      </c>
      <c r="H21" s="11">
        <f>SUMIFS('Base TKU'!I:I,'Base TKU'!$A:$A,$B21,'Base TKU'!$B:$B,"SUL")/1000000</f>
        <v>11.963343</v>
      </c>
      <c r="I21" s="11">
        <f>SUMIFS('Base TKU'!J:J,'Base TKU'!$A:$A,$B21,'Base TKU'!$B:$B,"SUL")/1000000</f>
        <v>12.065405999999999</v>
      </c>
      <c r="J21" s="11">
        <f>SUMIFS('Base TKU'!K:K,'Base TKU'!$A:$A,$B21,'Base TKU'!$B:$B,"SUL")/1000000</f>
        <v>16.838166999999999</v>
      </c>
      <c r="K21" s="11">
        <f>SUMIFS('Base TKU'!L:L,'Base TKU'!$A:$A,$B21,'Base TKU'!$B:$B,"SUL")/1000000</f>
        <v>16.863712</v>
      </c>
      <c r="L21" s="11">
        <f>SUMIFS('Base TKU'!M:M,'Base TKU'!$A:$A,$B21,'Base TKU'!$B:$B,"SUL")/1000000</f>
        <v>13.094033</v>
      </c>
      <c r="M21" s="11">
        <f>SUMIFS('Base TKU'!N:N,'Base TKU'!$A:$A,$B21,'Base TKU'!$B:$B,"SUL")/1000000</f>
        <v>15.568657</v>
      </c>
      <c r="N21" s="11">
        <f>SUMIFS('Base TKU'!O:O,'Base TKU'!$A:$A,$B21,'Base TKU'!$B:$B,"SUL")/1000000</f>
        <v>12.042374000000001</v>
      </c>
      <c r="O21" s="11">
        <f>SUMIFS('Base TKU'!P:P,'Base TKU'!$A:$A,$B21,'Base TKU'!$B:$B,"SUL")/1000000</f>
        <v>11.348100000000001</v>
      </c>
      <c r="Q21" s="11">
        <f>SUMIFS('Base TKU'!R:R,'Base TKU'!$A:$A,$B21,'Base TKU'!$B:$B,"SUL")/1000000</f>
        <v>11.604011</v>
      </c>
      <c r="R21" s="11">
        <f>SUMIFS('Base TKU'!S:S,'Base TKU'!$A:$A,$B21,'Base TKU'!$B:$B,"SUL")/1000000</f>
        <v>13.648709999999999</v>
      </c>
      <c r="S21" s="11">
        <f>SUMIFS('Base TKU'!T:T,'Base TKU'!$A:$A,$B21,'Base TKU'!$B:$B,"SUL")/1000000</f>
        <v>15.980219</v>
      </c>
      <c r="T21" s="11">
        <f>SUMIFS('Base TKU'!U:U,'Base TKU'!$A:$A,$B21,'Base TKU'!$B:$B,"SUL")/1000000</f>
        <v>17.622260000000001</v>
      </c>
      <c r="U21" s="11">
        <f>SUMIFS('Base TKU'!V:V,'Base TKU'!$A:$A,$B21,'Base TKU'!$B:$B,"SUL")/1000000</f>
        <v>21.545950000000001</v>
      </c>
      <c r="V21" s="11">
        <f>SUMIFS('Base TKU'!W:W,'Base TKU'!$A:$A,$B21,'Base TKU'!$B:$B,"SUL")/1000000</f>
        <v>22.723616</v>
      </c>
      <c r="W21" s="11">
        <f>SUMIFS('Base TKU'!X:X,'Base TKU'!$A:$A,$B21,'Base TKU'!$B:$B,"SUL")/1000000</f>
        <v>22.212719</v>
      </c>
      <c r="X21" s="11">
        <f>SUMIFS('Base TKU'!Y:Y,'Base TKU'!$A:$A,$B21,'Base TKU'!$B:$B,"SUL")/1000000</f>
        <v>23.889932999999999</v>
      </c>
      <c r="Y21" s="11">
        <f>SUMIFS('Base TKU'!Z:Z,'Base TKU'!$A:$A,$B21,'Base TKU'!$B:$B,"SUL")/1000000</f>
        <v>23.593302000000001</v>
      </c>
      <c r="Z21" s="11">
        <f>SUMIFS('Base TKU'!AA:AA,'Base TKU'!$A:$A,$B21,'Base TKU'!$B:$B,"SUL")/1000000</f>
        <v>23.063084</v>
      </c>
      <c r="AA21" s="11">
        <f>SUMIFS('Base TKU'!AB:AB,'Base TKU'!$A:$A,$B21,'Base TKU'!$B:$B,"SUL")/1000000</f>
        <v>21.506063999999999</v>
      </c>
      <c r="AB21" s="11">
        <f>SUMIFS('Base TKU'!AC:AC,'Base TKU'!$A:$A,$B21,'Base TKU'!$B:$B,"SUL")/1000000</f>
        <v>20.553889000000002</v>
      </c>
      <c r="AD21" s="11">
        <f>SUMIFS('Base TKU'!AE:AE,'Base TKU'!$A:$A,$B21,'Base TKU'!$B:$B,"SUL")/1000000</f>
        <v>21.448964</v>
      </c>
      <c r="AE21" s="11">
        <f>SUMIFS('Base TKU'!AF:AF,'Base TKU'!$A:$A,$B21,'Base TKU'!$B:$B,"SUL")/1000000</f>
        <v>16.945052</v>
      </c>
      <c r="AF21" s="11">
        <f>SUMIFS('Base TKU'!AG:AG,'Base TKU'!$A:$A,$B21,'Base TKU'!$B:$B,"SUL")/1000000</f>
        <v>20.470600999999998</v>
      </c>
      <c r="AG21" s="11">
        <f>SUMIFS('Base TKU'!AH:AH,'Base TKU'!$A:$A,$B21,'Base TKU'!$B:$B,"SUL")/1000000</f>
        <v>21.040122</v>
      </c>
      <c r="AH21" s="11">
        <f>SUMIFS('Base TKU'!AI:AI,'Base TKU'!$A:$A,$B21,'Base TKU'!$B:$B,"SUL")/1000000</f>
        <v>26.387533999999999</v>
      </c>
      <c r="AI21" s="11">
        <f>SUMIFS('Base TKU'!AJ:AJ,'Base TKU'!$A:$A,$B21,'Base TKU'!$B:$B,"SUL")/1000000</f>
        <v>24.203327999999999</v>
      </c>
      <c r="AJ21" s="11">
        <f>SUMIFS('Base TKU'!AK:AK,'Base TKU'!$A:$A,$B21,'Base TKU'!$B:$B,"SUL")/1000000</f>
        <v>27.219797</v>
      </c>
      <c r="AK21" s="11">
        <f>SUMIFS('Base TKU'!AL:AL,'Base TKU'!$A:$A,$B21,'Base TKU'!$B:$B,"SUL")/1000000</f>
        <v>26.170072000000001</v>
      </c>
      <c r="AL21" s="11">
        <f>SUMIFS('Base TKU'!AM:AM,'Base TKU'!$A:$A,$B21,'Base TKU'!$B:$B,"SUL")/1000000</f>
        <v>20.432697999999998</v>
      </c>
      <c r="AM21" s="11">
        <f>SUMIFS('Base TKU'!AN:AN,'Base TKU'!$A:$A,$B21,'Base TKU'!$B:$B,"SUL")/1000000</f>
        <v>19.776364000000001</v>
      </c>
      <c r="AN21" s="11">
        <f>SUMIFS('Base TKU'!AO:AO,'Base TKU'!$A:$A,$B21,'Base TKU'!$B:$B,"SUL")/1000000</f>
        <v>20.611857000000001</v>
      </c>
      <c r="AO21" s="11">
        <f>SUMIFS('Base TKU'!AP:AP,'Base TKU'!$A:$A,$B21,'Base TKU'!$B:$B,"SUL")/1000000</f>
        <v>22.459655999999999</v>
      </c>
      <c r="AQ21" s="11">
        <f>SUMIFS('Base TKU'!AR:AR,'Base TKU'!$A:$A,$B21,'Base TKU'!$B:$B,"SUL")/1000000</f>
        <v>17.056806999999999</v>
      </c>
      <c r="AR21" s="11">
        <f>SUMIFS('Base TKU'!AS:AS,'Base TKU'!$A:$A,$B21,'Base TKU'!$B:$B,"SUL")/1000000</f>
        <v>15.786092999999999</v>
      </c>
      <c r="AS21" s="11">
        <f>SUMIFS('Base TKU'!AT:AT,'Base TKU'!$A:$A,$B21,'Base TKU'!$B:$B,"SUL")/1000000</f>
        <v>11.671239999999999</v>
      </c>
      <c r="AT21" s="11">
        <f>SUMIFS('Base TKU'!AU:AU,'Base TKU'!$A:$A,$B21,'Base TKU'!$B:$B,"SUL")/1000000</f>
        <v>18.287856000000001</v>
      </c>
      <c r="AU21" s="11">
        <f>SUMIFS('Base TKU'!AV:AV,'Base TKU'!$A:$A,$B21,'Base TKU'!$B:$B,"SUL")/1000000</f>
        <v>19.837268000000002</v>
      </c>
      <c r="AV21" s="11">
        <f>SUMIFS('Base TKU'!AW:AW,'Base TKU'!$A:$A,$B21,'Base TKU'!$B:$B,"SUL")/1000000</f>
        <v>25.195105999999999</v>
      </c>
      <c r="AW21" s="11">
        <f>SUMIFS('Base TKU'!AX:AX,'Base TKU'!$A:$A,$B21,'Base TKU'!$B:$B,"SUL")/1000000</f>
        <v>24.060924</v>
      </c>
      <c r="AX21" s="11">
        <f>SUMIFS('Base TKU'!AY:AY,'Base TKU'!$A:$A,$B21,'Base TKU'!$B:$B,"SUL")/1000000</f>
        <v>25.036956</v>
      </c>
      <c r="AY21" s="11">
        <f>SUMIFS('Base TKU'!AZ:AZ,'Base TKU'!$A:$A,$B21,'Base TKU'!$B:$B,"SUL")/1000000</f>
        <v>22.139714999999999</v>
      </c>
      <c r="AZ21" s="11">
        <f>SUMIFS('Base TKU'!BA:BA,'Base TKU'!$A:$A,$B21,'Base TKU'!$B:$B,"SUL")/1000000</f>
        <v>24.122623000000001</v>
      </c>
      <c r="BA21" s="11">
        <f>SUMIFS('Base TKU'!BB:BB,'Base TKU'!$A:$A,$B21,'Base TKU'!$B:$B,"SUL")/1000000</f>
        <v>16.098082999999999</v>
      </c>
      <c r="BB21" s="11">
        <f>SUMIFS('Base TKU'!BC:BC,'Base TKU'!$A:$A,$B21,'Base TKU'!$B:$B,"SUL")/1000000</f>
        <v>4.415597</v>
      </c>
      <c r="BD21" s="11">
        <f>SUMIFS('Base TKU'!BE:BE,'Base TKU'!$A:$A,$B21,'Base TKU'!$B:$B,"SUL")/1000000</f>
        <v>13.600244999999999</v>
      </c>
      <c r="BE21" s="11">
        <f>SUMIFS('Base TKU'!BF:BF,'Base TKU'!$A:$A,$B21,'Base TKU'!$B:$B,"SUL")/1000000</f>
        <v>10.164129000000001</v>
      </c>
      <c r="BF21" s="11">
        <f>SUMIFS('Base TKU'!BG:BG,'Base TKU'!$A:$A,$B21,'Base TKU'!$B:$B,"SUL")/1000000</f>
        <v>17.197227000000002</v>
      </c>
      <c r="BG21" s="11">
        <f>SUMIFS('Base TKU'!BH:BH,'Base TKU'!$A:$A,$B21,'Base TKU'!$B:$B,"SUL")/1000000</f>
        <v>21.039431</v>
      </c>
      <c r="BH21" s="11">
        <f>SUMIFS('Base TKU'!BI:BI,'Base TKU'!$A:$A,$B21,'Base TKU'!$B:$B,"SUL")/1000000</f>
        <v>10.697236999999999</v>
      </c>
      <c r="BI21" s="11">
        <f>SUMIFS('Base TKU'!BJ:BJ,'Base TKU'!$A:$A,$B21,'Base TKU'!$B:$B,"SUL")/1000000</f>
        <v>11.269447</v>
      </c>
      <c r="BJ21" s="11">
        <f>SUMIFS('Base TKU'!BK:BK,'Base TKU'!$A:$A,$B21,'Base TKU'!$B:$B,"SUL")/1000000</f>
        <v>15.664167000000001</v>
      </c>
      <c r="BK21" s="11">
        <f>SUMIFS('Base TKU'!BL:BL,'Base TKU'!$A:$A,$B21,'Base TKU'!$B:$B,"SUL")/1000000</f>
        <v>13.159974999999999</v>
      </c>
      <c r="BL21" s="11">
        <f>SUMIFS('Base TKU'!BM:BM,'Base TKU'!$A:$A,$B21,'Base TKU'!$B:$B,"SUL")/1000000</f>
        <v>13.545102</v>
      </c>
      <c r="BM21" s="11">
        <f>SUMIFS('Base TKU'!BN:BN,'Base TKU'!$A:$A,$B21,'Base TKU'!$B:$B,"SUL")/1000000</f>
        <v>1.2199359999999999</v>
      </c>
      <c r="BN21" s="11">
        <f>SUMIFS('Base TKU'!BO:BO,'Base TKU'!$A:$A,$B21,'Base TKU'!$B:$B,"SUL")/1000000</f>
        <v>4.6880480000000002</v>
      </c>
      <c r="BO21" s="11">
        <f>SUMIFS('Base TKU'!BP:BP,'Base TKU'!$A:$A,$B21,'Base TKU'!$B:$B,"SUL")/1000000</f>
        <v>10.358955</v>
      </c>
      <c r="BQ21" s="11">
        <f>SUMIFS('Base TKU'!BR:BR,'Base TKU'!$A:$A,$B21,'Base TKU'!$B:$B,"SUL")/1000000</f>
        <v>8.832452</v>
      </c>
      <c r="BR21" s="11">
        <f>SUMIFS('Base TKU'!BS:BS,'Base TKU'!$A:$A,$B21,'Base TKU'!$B:$B,"SUL")/1000000</f>
        <v>0</v>
      </c>
      <c r="BS21" s="11">
        <f>SUMIFS('Base TKU'!BT:BT,'Base TKU'!$A:$A,$B21,'Base TKU'!$B:$B,"SUL")/1000000</f>
        <v>0</v>
      </c>
      <c r="BT21" s="11">
        <f>SUMIFS('Base TKU'!BU:BU,'Base TKU'!$A:$A,$B21,'Base TKU'!$B:$B,"SUL")/1000000</f>
        <v>0</v>
      </c>
      <c r="BU21" s="11">
        <f>SUMIFS('Base TKU'!BV:BV,'Base TKU'!$A:$A,$B21,'Base TKU'!$B:$B,"SUL")/1000000</f>
        <v>0</v>
      </c>
      <c r="BV21" s="11">
        <f>SUMIFS('Base TKU'!BW:BW,'Base TKU'!$A:$A,$B21,'Base TKU'!$B:$B,"SUL")/1000000</f>
        <v>0</v>
      </c>
      <c r="BW21" s="11">
        <f>SUMIFS('Base TKU'!BX:BX,'Base TKU'!$A:$A,$B21,'Base TKU'!$B:$B,"SUL")/1000000</f>
        <v>0</v>
      </c>
      <c r="BX21" s="11">
        <f>SUMIFS('Base TKU'!BY:BY,'Base TKU'!$A:$A,$B21,'Base TKU'!$B:$B,"SUL")/1000000</f>
        <v>0</v>
      </c>
      <c r="BY21" s="11">
        <f>SUMIFS('Base TKU'!BZ:BZ,'Base TKU'!$A:$A,$B21,'Base TKU'!$B:$B,"SUL")/1000000</f>
        <v>0</v>
      </c>
      <c r="BZ21" s="11">
        <f>SUMIFS('Base TKU'!CA:CA,'Base TKU'!$A:$A,$B21,'Base TKU'!$B:$B,"SUL")/1000000</f>
        <v>0</v>
      </c>
      <c r="CA21" s="11">
        <f>SUMIFS('Base TKU'!CB:CB,'Base TKU'!$A:$A,$B21,'Base TKU'!$B:$B,"SUL")/1000000</f>
        <v>0</v>
      </c>
      <c r="CB21" s="11">
        <f>SUMIFS('Base TKU'!CC:CC,'Base TKU'!$A:$A,$B21,'Base TKU'!$B:$B,"SUL")/1000000</f>
        <v>0</v>
      </c>
    </row>
  </sheetData>
  <mergeCells count="73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scale="86" orientation="portrait" r:id="rId1"/>
  <colBreaks count="2" manualBreakCount="2">
    <brk id="2" max="1048575" man="1"/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CB25"/>
  <sheetViews>
    <sheetView showGridLines="0" zoomScale="85" zoomScaleNormal="85" workbookViewId="0">
      <pane xSplit="2" topLeftCell="BJ1" activePane="topRight" state="frozen"/>
      <selection activeCell="BQ6" sqref="BQ6"/>
      <selection pane="topRight" activeCell="BQ6" sqref="BQ6"/>
    </sheetView>
  </sheetViews>
  <sheetFormatPr defaultRowHeight="14.5" x14ac:dyDescent="0.35"/>
  <cols>
    <col min="2" max="2" width="48" customWidth="1"/>
    <col min="3" max="3" width="1.7265625" customWidth="1"/>
    <col min="4" max="15" width="8.81640625" customWidth="1"/>
    <col min="16" max="16" width="1.7265625" customWidth="1"/>
    <col min="17" max="28" width="8.81640625" customWidth="1"/>
    <col min="29" max="29" width="1.7265625" customWidth="1"/>
    <col min="30" max="41" width="8.81640625" customWidth="1"/>
    <col min="42" max="42" width="1.7265625" customWidth="1"/>
    <col min="43" max="54" width="8.81640625" customWidth="1"/>
    <col min="55" max="55" width="1.7265625" customWidth="1"/>
    <col min="56" max="67" width="8.81640625" customWidth="1"/>
    <col min="68" max="68" width="1.7265625" customWidth="1"/>
  </cols>
  <sheetData>
    <row r="2" spans="1:80" ht="23" x14ac:dyDescent="0.5">
      <c r="B2" s="1" t="s">
        <v>20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35">
      <c r="B4" s="46"/>
      <c r="D4" s="45">
        <v>42370</v>
      </c>
      <c r="E4" s="45">
        <v>42401</v>
      </c>
      <c r="F4" s="45">
        <v>42430</v>
      </c>
      <c r="G4" s="45">
        <v>42461</v>
      </c>
      <c r="H4" s="45">
        <v>42491</v>
      </c>
      <c r="I4" s="45">
        <v>42522</v>
      </c>
      <c r="J4" s="45">
        <v>42552</v>
      </c>
      <c r="K4" s="45">
        <v>42583</v>
      </c>
      <c r="L4" s="45">
        <v>42614</v>
      </c>
      <c r="M4" s="45">
        <v>42644</v>
      </c>
      <c r="N4" s="45">
        <v>42675</v>
      </c>
      <c r="O4" s="45">
        <v>42705</v>
      </c>
      <c r="Q4" s="45">
        <v>42736</v>
      </c>
      <c r="R4" s="45">
        <v>42767</v>
      </c>
      <c r="S4" s="45">
        <v>42795</v>
      </c>
      <c r="T4" s="45">
        <v>42826</v>
      </c>
      <c r="U4" s="45">
        <v>42856</v>
      </c>
      <c r="V4" s="45">
        <v>42887</v>
      </c>
      <c r="W4" s="45">
        <v>42917</v>
      </c>
      <c r="X4" s="45">
        <v>42948</v>
      </c>
      <c r="Y4" s="45">
        <v>42979</v>
      </c>
      <c r="Z4" s="45">
        <v>43009</v>
      </c>
      <c r="AA4" s="45">
        <v>43040</v>
      </c>
      <c r="AB4" s="45">
        <v>43070</v>
      </c>
      <c r="AD4" s="45">
        <v>43101</v>
      </c>
      <c r="AE4" s="45">
        <v>43132</v>
      </c>
      <c r="AF4" s="45">
        <v>43160</v>
      </c>
      <c r="AG4" s="45">
        <v>43191</v>
      </c>
      <c r="AH4" s="45">
        <v>43221</v>
      </c>
      <c r="AI4" s="45">
        <v>43252</v>
      </c>
      <c r="AJ4" s="45">
        <v>43282</v>
      </c>
      <c r="AK4" s="45">
        <v>43313</v>
      </c>
      <c r="AL4" s="45">
        <v>43344</v>
      </c>
      <c r="AM4" s="45">
        <v>43374</v>
      </c>
      <c r="AN4" s="45">
        <v>43405</v>
      </c>
      <c r="AO4" s="45">
        <v>43435</v>
      </c>
      <c r="AQ4" s="45">
        <v>43466</v>
      </c>
      <c r="AR4" s="45">
        <v>43497</v>
      </c>
      <c r="AS4" s="45">
        <v>43525</v>
      </c>
      <c r="AT4" s="45">
        <v>43556</v>
      </c>
      <c r="AU4" s="45">
        <v>43586</v>
      </c>
      <c r="AV4" s="45">
        <v>43617</v>
      </c>
      <c r="AW4" s="45">
        <v>43647</v>
      </c>
      <c r="AX4" s="45">
        <v>43678</v>
      </c>
      <c r="AY4" s="45">
        <v>43709</v>
      </c>
      <c r="AZ4" s="45">
        <v>43739</v>
      </c>
      <c r="BA4" s="45">
        <v>43770</v>
      </c>
      <c r="BB4" s="45">
        <v>43800</v>
      </c>
      <c r="BD4" s="45">
        <v>43831</v>
      </c>
      <c r="BE4" s="45">
        <v>43862</v>
      </c>
      <c r="BF4" s="45">
        <v>43891</v>
      </c>
      <c r="BG4" s="45">
        <v>43922</v>
      </c>
      <c r="BH4" s="45">
        <v>43952</v>
      </c>
      <c r="BI4" s="45">
        <v>43983</v>
      </c>
      <c r="BJ4" s="45">
        <v>44013</v>
      </c>
      <c r="BK4" s="45">
        <v>44044</v>
      </c>
      <c r="BL4" s="45">
        <v>44075</v>
      </c>
      <c r="BM4" s="45">
        <v>44105</v>
      </c>
      <c r="BN4" s="45">
        <v>44136</v>
      </c>
      <c r="BO4" s="45">
        <v>44166</v>
      </c>
      <c r="BQ4" s="45">
        <v>44197</v>
      </c>
      <c r="BR4" s="45">
        <v>44228</v>
      </c>
      <c r="BS4" s="45">
        <v>44256</v>
      </c>
      <c r="BT4" s="45">
        <v>44287</v>
      </c>
      <c r="BU4" s="45">
        <v>44317</v>
      </c>
      <c r="BV4" s="45">
        <v>44348</v>
      </c>
      <c r="BW4" s="45">
        <v>44378</v>
      </c>
      <c r="BX4" s="45">
        <v>44409</v>
      </c>
      <c r="BY4" s="45">
        <v>44440</v>
      </c>
      <c r="BZ4" s="45">
        <v>44470</v>
      </c>
      <c r="CA4" s="45">
        <v>44501</v>
      </c>
      <c r="CB4" s="45">
        <v>44531</v>
      </c>
    </row>
    <row r="5" spans="1:80" x14ac:dyDescent="0.35">
      <c r="B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5.5" x14ac:dyDescent="0.35">
      <c r="A6" s="5"/>
      <c r="B6" s="6" t="s">
        <v>1</v>
      </c>
      <c r="D6" s="7">
        <f>SUM(D7,D17,D16)</f>
        <v>2909.1950000000002</v>
      </c>
      <c r="E6" s="7">
        <f t="shared" ref="E6:BB6" si="0">SUM(E7,E17,E16)</f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3858.808</v>
      </c>
      <c r="I6" s="7">
        <f t="shared" si="0"/>
        <v>3662.2449999999999</v>
      </c>
      <c r="J6" s="7">
        <f t="shared" si="0"/>
        <v>4102.7709999999997</v>
      </c>
      <c r="K6" s="7">
        <f t="shared" si="0"/>
        <v>4293.9399999999996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2991.0120000000002</v>
      </c>
      <c r="O6" s="7">
        <f t="shared" si="0"/>
        <v>2932.9670000000001</v>
      </c>
      <c r="Q6" s="7">
        <f t="shared" si="0"/>
        <v>2665.3030000000003</v>
      </c>
      <c r="R6" s="7">
        <f t="shared" si="0"/>
        <v>3365.7510000000002</v>
      </c>
      <c r="S6" s="7">
        <f t="shared" si="0"/>
        <v>4003.8339999999998</v>
      </c>
      <c r="T6" s="7">
        <f t="shared" si="0"/>
        <v>3976.0330000000004</v>
      </c>
      <c r="U6" s="7">
        <f t="shared" si="0"/>
        <v>4472.5960000000005</v>
      </c>
      <c r="V6" s="7">
        <f t="shared" si="0"/>
        <v>4244.2179999999998</v>
      </c>
      <c r="W6" s="7">
        <f t="shared" si="0"/>
        <v>4614.9469999999992</v>
      </c>
      <c r="X6" s="7">
        <f t="shared" si="0"/>
        <v>4804.3019999999997</v>
      </c>
      <c r="Y6" s="7">
        <f t="shared" si="0"/>
        <v>4628.6889999999994</v>
      </c>
      <c r="Z6" s="7">
        <f t="shared" si="0"/>
        <v>4713.4979999999996</v>
      </c>
      <c r="AA6" s="7">
        <f t="shared" si="0"/>
        <v>4318.1499999999996</v>
      </c>
      <c r="AB6" s="7">
        <f t="shared" si="0"/>
        <v>4109.3460000000005</v>
      </c>
      <c r="AC6">
        <f t="shared" si="0"/>
        <v>0</v>
      </c>
      <c r="AD6" s="7">
        <f t="shared" si="0"/>
        <v>3411.5789999999997</v>
      </c>
      <c r="AE6" s="7">
        <f t="shared" si="0"/>
        <v>3955.5920000000001</v>
      </c>
      <c r="AF6" s="7">
        <f t="shared" si="0"/>
        <v>4605.6480000000001</v>
      </c>
      <c r="AG6" s="7">
        <f t="shared" si="0"/>
        <v>4521.4909999999991</v>
      </c>
      <c r="AH6" s="7">
        <f t="shared" si="0"/>
        <v>4470.57</v>
      </c>
      <c r="AI6" s="7">
        <f t="shared" si="0"/>
        <v>4918.5349999999999</v>
      </c>
      <c r="AJ6" s="7">
        <f t="shared" si="0"/>
        <v>5150.1570000000002</v>
      </c>
      <c r="AK6" s="7">
        <f t="shared" si="0"/>
        <v>5334.0119999999997</v>
      </c>
      <c r="AL6" s="7">
        <f t="shared" si="0"/>
        <v>5105.982</v>
      </c>
      <c r="AM6" s="7">
        <f t="shared" si="0"/>
        <v>4939.817</v>
      </c>
      <c r="AN6" s="7">
        <f t="shared" si="0"/>
        <v>4954.2089999999998</v>
      </c>
      <c r="AO6" s="7">
        <f t="shared" si="0"/>
        <v>4579.4708700000001</v>
      </c>
      <c r="AQ6" s="7">
        <f t="shared" si="0"/>
        <v>3939.4719999999998</v>
      </c>
      <c r="AR6" s="7">
        <f t="shared" si="0"/>
        <v>3916.7370000000001</v>
      </c>
      <c r="AS6" s="7">
        <f t="shared" si="0"/>
        <v>4849.313000000001</v>
      </c>
      <c r="AT6" s="7">
        <f t="shared" si="0"/>
        <v>4535.7109999999993</v>
      </c>
      <c r="AU6" s="7">
        <f t="shared" si="0"/>
        <v>4343.2820000000002</v>
      </c>
      <c r="AV6" s="7">
        <f t="shared" si="0"/>
        <v>5204.0699999999988</v>
      </c>
      <c r="AW6" s="7">
        <f t="shared" si="0"/>
        <v>5792.1469999999999</v>
      </c>
      <c r="AX6" s="7">
        <f t="shared" si="0"/>
        <v>5571.4480000000003</v>
      </c>
      <c r="AY6" s="7">
        <f t="shared" si="0"/>
        <v>5121.8169999999991</v>
      </c>
      <c r="AZ6" s="7">
        <f t="shared" si="0"/>
        <v>5346.7190000000001</v>
      </c>
      <c r="BA6" s="7">
        <f t="shared" si="0"/>
        <v>5206.2749999999996</v>
      </c>
      <c r="BB6" s="7">
        <f t="shared" si="0"/>
        <v>3847.0489999999995</v>
      </c>
      <c r="BD6" s="7">
        <f t="shared" ref="BD6:BO6" si="1">SUM(BD7,BD17,BD16)</f>
        <v>3427.9700000000003</v>
      </c>
      <c r="BE6" s="7">
        <f t="shared" si="1"/>
        <v>4438.8269999999993</v>
      </c>
      <c r="BF6" s="7">
        <f t="shared" si="1"/>
        <v>3727.259</v>
      </c>
      <c r="BG6" s="7">
        <f t="shared" si="1"/>
        <v>4924.0169999999998</v>
      </c>
      <c r="BH6" s="7">
        <f t="shared" si="1"/>
        <v>5475.9210000000003</v>
      </c>
      <c r="BI6" s="7">
        <f t="shared" si="1"/>
        <v>5076.7950000000001</v>
      </c>
      <c r="BJ6" s="7">
        <f t="shared" si="1"/>
        <v>5666.9120000000012</v>
      </c>
      <c r="BK6" s="7">
        <f t="shared" si="1"/>
        <v>5622.31</v>
      </c>
      <c r="BL6" s="7">
        <f t="shared" si="1"/>
        <v>5569.5970000000007</v>
      </c>
      <c r="BM6" s="7">
        <f t="shared" si="1"/>
        <v>5452.4699999999993</v>
      </c>
      <c r="BN6" s="7">
        <f t="shared" si="1"/>
        <v>5057.38</v>
      </c>
      <c r="BO6" s="7">
        <f t="shared" si="1"/>
        <v>4545.0439999999999</v>
      </c>
      <c r="BQ6" s="7">
        <f t="shared" ref="BQ6:CB6" si="2">SUM(BQ7,BQ17,BQ16)</f>
        <v>2801.241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</row>
    <row r="7" spans="1:80" ht="15.5" x14ac:dyDescent="0.35">
      <c r="B7" s="8" t="s">
        <v>2</v>
      </c>
      <c r="D7" s="9">
        <f t="shared" ref="D7" si="3">SUM(D8:D15)</f>
        <v>2028.933</v>
      </c>
      <c r="E7" s="9">
        <f t="shared" ref="E7" si="4">SUM(E8:E15)</f>
        <v>2230.5350000000008</v>
      </c>
      <c r="F7" s="9">
        <f t="shared" ref="F7" si="5">SUM(F8:F15)</f>
        <v>2791.97</v>
      </c>
      <c r="G7" s="9">
        <f t="shared" ref="G7" si="6">SUM(G8:G15)</f>
        <v>2886.9569999999999</v>
      </c>
      <c r="H7" s="9">
        <f t="shared" ref="H7" si="7">SUM(H8:H15)</f>
        <v>2819.0059999999999</v>
      </c>
      <c r="I7" s="9">
        <f t="shared" ref="I7" si="8">SUM(I8:I15)</f>
        <v>2557.9679999999998</v>
      </c>
      <c r="J7" s="9">
        <f t="shared" ref="J7" si="9">SUM(J8:J15)</f>
        <v>2933.7000000000003</v>
      </c>
      <c r="K7" s="9">
        <f t="shared" ref="K7" si="10">SUM(K8:K15)</f>
        <v>3089.8029999999999</v>
      </c>
      <c r="L7" s="9">
        <f t="shared" ref="L7" si="11">SUM(L8:L15)</f>
        <v>2837.098</v>
      </c>
      <c r="M7" s="9">
        <f t="shared" ref="M7" si="12">SUM(M8:M15)</f>
        <v>2229.2760000000003</v>
      </c>
      <c r="N7" s="9">
        <f t="shared" ref="N7" si="13">SUM(N8:N15)</f>
        <v>1944.8390000000002</v>
      </c>
      <c r="O7" s="9">
        <f t="shared" ref="O7" si="14">SUM(O8:O15)</f>
        <v>1968.8820000000001</v>
      </c>
      <c r="Q7" s="9">
        <f t="shared" ref="Q7" si="15">SUM(Q8:Q15)</f>
        <v>1608.461</v>
      </c>
      <c r="R7" s="9">
        <f t="shared" ref="R7" si="16">SUM(R8:R15)</f>
        <v>2409.732</v>
      </c>
      <c r="S7" s="9">
        <f t="shared" ref="S7" si="17">SUM(S8:S15)</f>
        <v>2953.8009999999999</v>
      </c>
      <c r="T7" s="9">
        <f t="shared" ref="T7" si="18">SUM(T8:T15)</f>
        <v>2945.6790000000005</v>
      </c>
      <c r="U7" s="9">
        <f t="shared" ref="U7" si="19">SUM(U8:U15)</f>
        <v>3297.1730000000002</v>
      </c>
      <c r="V7" s="9">
        <f t="shared" ref="V7" si="20">SUM(V8:V15)</f>
        <v>3084.2039999999997</v>
      </c>
      <c r="W7" s="9">
        <f t="shared" ref="W7" si="21">SUM(W8:W15)</f>
        <v>3390.4339999999997</v>
      </c>
      <c r="X7" s="9">
        <f t="shared" ref="X7" si="22">SUM(X8:X15)</f>
        <v>3545.4189999999999</v>
      </c>
      <c r="Y7" s="9">
        <f t="shared" ref="Y7" si="23">SUM(Y8:Y15)</f>
        <v>3430.2599999999998</v>
      </c>
      <c r="Z7" s="9">
        <f t="shared" ref="Z7" si="24">SUM(Z8:Z15)</f>
        <v>3415.8649999999998</v>
      </c>
      <c r="AA7" s="9">
        <f t="shared" ref="AA7" si="25">SUM(AA8:AA15)</f>
        <v>3156.7</v>
      </c>
      <c r="AB7" s="9">
        <f t="shared" ref="AB7" si="26">SUM(AB8:AB15)</f>
        <v>2932.3050000000003</v>
      </c>
      <c r="AC7">
        <f t="shared" ref="AC7:AO7" si="27">SUM(AC8:AC14)</f>
        <v>0</v>
      </c>
      <c r="AD7" s="9">
        <f t="shared" si="27"/>
        <v>2303.7969999999996</v>
      </c>
      <c r="AE7" s="9">
        <f t="shared" si="27"/>
        <v>2771.895</v>
      </c>
      <c r="AF7" s="9">
        <f t="shared" si="27"/>
        <v>3387.1130000000003</v>
      </c>
      <c r="AG7" s="9">
        <f t="shared" si="27"/>
        <v>3355.4229999999998</v>
      </c>
      <c r="AH7" s="9">
        <f t="shared" si="27"/>
        <v>3276.7779999999998</v>
      </c>
      <c r="AI7" s="9">
        <f t="shared" si="27"/>
        <v>3607.431</v>
      </c>
      <c r="AJ7" s="9">
        <f t="shared" si="27"/>
        <v>3794.5609999999997</v>
      </c>
      <c r="AK7" s="9">
        <f t="shared" si="27"/>
        <v>3924.8399999999997</v>
      </c>
      <c r="AL7" s="9">
        <f t="shared" si="27"/>
        <v>3756.1419999999998</v>
      </c>
      <c r="AM7" s="9">
        <f t="shared" si="27"/>
        <v>3562.846</v>
      </c>
      <c r="AN7" s="9">
        <f t="shared" si="27"/>
        <v>3637.1100000000006</v>
      </c>
      <c r="AO7" s="9">
        <f t="shared" si="27"/>
        <v>3270.99487</v>
      </c>
      <c r="AQ7" s="9">
        <f t="shared" ref="AQ7" si="28">SUM(AQ8:AQ15)</f>
        <v>2749.538</v>
      </c>
      <c r="AR7" s="9">
        <f t="shared" ref="AR7" si="29">SUM(AR8:AR15)</f>
        <v>2859.7550000000001</v>
      </c>
      <c r="AS7" s="9">
        <f t="shared" ref="AS7" si="30">SUM(AS8:AS15)</f>
        <v>3639.6160000000004</v>
      </c>
      <c r="AT7" s="9">
        <f t="shared" ref="AT7" si="31">SUM(AT8:AT15)</f>
        <v>3277.93</v>
      </c>
      <c r="AU7" s="9">
        <f t="shared" ref="AU7" si="32">SUM(AU8:AU15)</f>
        <v>3038.1330000000003</v>
      </c>
      <c r="AV7" s="9">
        <f t="shared" ref="AV7" si="33">SUM(AV8:AV15)</f>
        <v>3859.7499999999995</v>
      </c>
      <c r="AW7" s="9">
        <f t="shared" ref="AW7" si="34">SUM(AW8:AW15)</f>
        <v>4364.2979999999998</v>
      </c>
      <c r="AX7" s="9">
        <f t="shared" ref="AX7" si="35">SUM(AX8:AX15)</f>
        <v>4093.971</v>
      </c>
      <c r="AY7" s="9">
        <f t="shared" ref="AY7" si="36">SUM(AY8:AY15)</f>
        <v>3696.3619999999996</v>
      </c>
      <c r="AZ7" s="9">
        <f t="shared" ref="AZ7" si="37">SUM(AZ8:AZ15)</f>
        <v>3909.79</v>
      </c>
      <c r="BA7" s="9">
        <f t="shared" ref="BA7" si="38">SUM(BA8:BA15)</f>
        <v>3880.9269999999997</v>
      </c>
      <c r="BB7" s="9">
        <f t="shared" ref="BB7" si="39">SUM(BB8:BB15)</f>
        <v>2714.9719999999998</v>
      </c>
      <c r="BD7" s="9">
        <f t="shared" ref="BD7:BO7" si="40">SUM(BD8:BD15)</f>
        <v>2239.9960000000005</v>
      </c>
      <c r="BE7" s="9">
        <f t="shared" si="40"/>
        <v>3240.2280000000001</v>
      </c>
      <c r="BF7" s="9">
        <f t="shared" si="40"/>
        <v>2753.047</v>
      </c>
      <c r="BG7" s="9">
        <f t="shared" si="40"/>
        <v>3851.317</v>
      </c>
      <c r="BH7" s="9">
        <f t="shared" si="40"/>
        <v>4304.143</v>
      </c>
      <c r="BI7" s="9">
        <f t="shared" si="40"/>
        <v>3883.279</v>
      </c>
      <c r="BJ7" s="9">
        <f t="shared" si="40"/>
        <v>4315.8270000000002</v>
      </c>
      <c r="BK7" s="9">
        <f t="shared" si="40"/>
        <v>4237.6959999999999</v>
      </c>
      <c r="BL7" s="9">
        <f t="shared" si="40"/>
        <v>4155.3010000000004</v>
      </c>
      <c r="BM7" s="9">
        <f t="shared" si="40"/>
        <v>4229.2389999999996</v>
      </c>
      <c r="BN7" s="9">
        <f t="shared" si="40"/>
        <v>3891.9859999999999</v>
      </c>
      <c r="BO7" s="9">
        <f t="shared" si="40"/>
        <v>3476.7849999999999</v>
      </c>
      <c r="BQ7" s="9">
        <f t="shared" ref="BQ7:CB7" si="41">SUM(BQ8:BQ15)</f>
        <v>1636.643</v>
      </c>
      <c r="BR7" s="9">
        <f t="shared" si="41"/>
        <v>0</v>
      </c>
      <c r="BS7" s="9">
        <f t="shared" si="41"/>
        <v>0</v>
      </c>
      <c r="BT7" s="9">
        <f t="shared" si="41"/>
        <v>0</v>
      </c>
      <c r="BU7" s="9">
        <f t="shared" si="41"/>
        <v>0</v>
      </c>
      <c r="BV7" s="9">
        <f t="shared" si="41"/>
        <v>0</v>
      </c>
      <c r="BW7" s="9">
        <f t="shared" si="41"/>
        <v>0</v>
      </c>
      <c r="BX7" s="9">
        <f t="shared" si="41"/>
        <v>0</v>
      </c>
      <c r="BY7" s="9">
        <f t="shared" si="41"/>
        <v>0</v>
      </c>
      <c r="BZ7" s="9">
        <f t="shared" si="41"/>
        <v>0</v>
      </c>
      <c r="CA7" s="9">
        <f t="shared" si="41"/>
        <v>0</v>
      </c>
      <c r="CB7" s="9">
        <f t="shared" si="41"/>
        <v>0</v>
      </c>
    </row>
    <row r="8" spans="1:80" ht="15.5" x14ac:dyDescent="0.35">
      <c r="B8" s="10" t="s">
        <v>3</v>
      </c>
      <c r="D8" s="11">
        <f>SUMIFS('Base TU'!E:E,'Base TU'!$A:$A,$B8,'Base TU'!$B:$B,"Total Operação")/1000</f>
        <v>142.74600000000001</v>
      </c>
      <c r="E8" s="11">
        <f>SUMIFS('Base TU'!F:F,'Base TU'!$A:$A,$B8,'Base TU'!$B:$B,"Total Operação")/1000</f>
        <v>1528.5630000000001</v>
      </c>
      <c r="F8" s="11">
        <f>SUMIFS('Base TU'!G:G,'Base TU'!$A:$A,$B8,'Base TU'!$B:$B,"Total Operação")/1000</f>
        <v>2107.5079999999998</v>
      </c>
      <c r="G8" s="11">
        <f>SUMIFS('Base TU'!H:H,'Base TU'!$A:$A,$B8,'Base TU'!$B:$B,"Total Operação")/1000</f>
        <v>2097.5590000000002</v>
      </c>
      <c r="H8" s="11">
        <f>SUMIFS('Base TU'!I:I,'Base TU'!$A:$A,$B8,'Base TU'!$B:$B,"Total Operação")/1000</f>
        <v>1680.5550000000001</v>
      </c>
      <c r="I8" s="11">
        <f>SUMIFS('Base TU'!J:J,'Base TU'!$A:$A,$B8,'Base TU'!$B:$B,"Total Operação")/1000</f>
        <v>941.28499999999997</v>
      </c>
      <c r="J8" s="11">
        <f>SUMIFS('Base TU'!K:K,'Base TU'!$A:$A,$B8,'Base TU'!$B:$B,"Total Operação")/1000</f>
        <v>471.32100000000003</v>
      </c>
      <c r="K8" s="11">
        <f>SUMIFS('Base TU'!L:L,'Base TU'!$A:$A,$B8,'Base TU'!$B:$B,"Total Operação")/1000</f>
        <v>259.01400000000001</v>
      </c>
      <c r="L8" s="11">
        <f>SUMIFS('Base TU'!M:M,'Base TU'!$A:$A,$B8,'Base TU'!$B:$B,"Total Operação")/1000</f>
        <v>178.351</v>
      </c>
      <c r="M8" s="11">
        <f>SUMIFS('Base TU'!N:N,'Base TU'!$A:$A,$B8,'Base TU'!$B:$B,"Total Operação")/1000</f>
        <v>131.99100000000001</v>
      </c>
      <c r="N8" s="11">
        <f>SUMIFS('Base TU'!O:O,'Base TU'!$A:$A,$B8,'Base TU'!$B:$B,"Total Operação")/1000</f>
        <v>106.65600000000001</v>
      </c>
      <c r="O8" s="11">
        <f>SUMIFS('Base TU'!P:P,'Base TU'!$A:$A,$B8,'Base TU'!$B:$B,"Total Operação")/1000</f>
        <v>165.78399999999999</v>
      </c>
      <c r="Q8" s="11">
        <f>SUMIFS('Base TU'!R:R,'Base TU'!$A:$A,$B8,'Base TU'!$B:$B,"Total Operação")/1000</f>
        <v>609.42399999999998</v>
      </c>
      <c r="R8" s="11">
        <f>SUMIFS('Base TU'!S:S,'Base TU'!$A:$A,$B8,'Base TU'!$B:$B,"Total Operação")/1000</f>
        <v>1735.2360000000001</v>
      </c>
      <c r="S8" s="11">
        <f>SUMIFS('Base TU'!T:T,'Base TU'!$A:$A,$B8,'Base TU'!$B:$B,"Total Operação")/1000</f>
        <v>2309.471</v>
      </c>
      <c r="T8" s="11">
        <f>SUMIFS('Base TU'!U:U,'Base TU'!$A:$A,$B8,'Base TU'!$B:$B,"Total Operação")/1000</f>
        <v>2030.9590000000001</v>
      </c>
      <c r="U8" s="11">
        <f>SUMIFS('Base TU'!V:V,'Base TU'!$A:$A,$B8,'Base TU'!$B:$B,"Total Operação")/1000</f>
        <v>1941.127</v>
      </c>
      <c r="V8" s="11">
        <f>SUMIFS('Base TU'!W:W,'Base TU'!$A:$A,$B8,'Base TU'!$B:$B,"Total Operação")/1000</f>
        <v>1231.9269999999999</v>
      </c>
      <c r="W8" s="11">
        <f>SUMIFS('Base TU'!X:X,'Base TU'!$A:$A,$B8,'Base TU'!$B:$B,"Total Operação")/1000</f>
        <v>769.84699999999998</v>
      </c>
      <c r="X8" s="11">
        <f>SUMIFS('Base TU'!Y:Y,'Base TU'!$A:$A,$B8,'Base TU'!$B:$B,"Total Operação")/1000</f>
        <v>531.851</v>
      </c>
      <c r="Y8" s="11">
        <f>SUMIFS('Base TU'!Z:Z,'Base TU'!$A:$A,$B8,'Base TU'!$B:$B,"Total Operação")/1000</f>
        <v>248.45099999999999</v>
      </c>
      <c r="Z8" s="11">
        <f>SUMIFS('Base TU'!AA:AA,'Base TU'!$A:$A,$B8,'Base TU'!$B:$B,"Total Operação")/1000</f>
        <v>307.33100000000002</v>
      </c>
      <c r="AA8" s="11">
        <f>SUMIFS('Base TU'!AB:AB,'Base TU'!$A:$A,$B8,'Base TU'!$B:$B,"Total Operação")/1000</f>
        <v>519.91099999999994</v>
      </c>
      <c r="AB8" s="11">
        <f>SUMIFS('Base TU'!AC:AC,'Base TU'!$A:$A,$B8,'Base TU'!$B:$B,"Total Operação")/1000</f>
        <v>544.00300000000004</v>
      </c>
      <c r="AD8" s="11">
        <f>SUMIFS('Base TU'!AE:AE,'Base TU'!$A:$A,$B8,'Base TU'!$B:$B,"Total Operação")/1000</f>
        <v>788.63099999999997</v>
      </c>
      <c r="AE8" s="11">
        <f>SUMIFS('Base TU'!AF:AF,'Base TU'!$A:$A,$B8,'Base TU'!$B:$B,"Total Operação")/1000</f>
        <v>1917.713</v>
      </c>
      <c r="AF8" s="11">
        <f>SUMIFS('Base TU'!AG:AG,'Base TU'!$A:$A,$B8,'Base TU'!$B:$B,"Total Operação")/1000</f>
        <v>2641.4540000000002</v>
      </c>
      <c r="AG8" s="11">
        <f>SUMIFS('Base TU'!AH:AH,'Base TU'!$A:$A,$B8,'Base TU'!$B:$B,"Total Operação")/1000</f>
        <v>2517.6149999999998</v>
      </c>
      <c r="AH8" s="11">
        <f>SUMIFS('Base TU'!AI:AI,'Base TU'!$A:$A,$B8,'Base TU'!$B:$B,"Total Operação")/1000</f>
        <v>2080.9229999999998</v>
      </c>
      <c r="AI8" s="11">
        <f>SUMIFS('Base TU'!AJ:AJ,'Base TU'!$A:$A,$B8,'Base TU'!$B:$B,"Total Operação")/1000</f>
        <v>2080.9259999999999</v>
      </c>
      <c r="AJ8" s="11">
        <f>SUMIFS('Base TU'!AK:AK,'Base TU'!$A:$A,$B8,'Base TU'!$B:$B,"Total Operação")/1000</f>
        <v>1235.597</v>
      </c>
      <c r="AK8" s="11">
        <f>SUMIFS('Base TU'!AL:AL,'Base TU'!$A:$A,$B8,'Base TU'!$B:$B,"Total Operação")/1000</f>
        <v>1018.472</v>
      </c>
      <c r="AL8" s="11">
        <f>SUMIFS('Base TU'!AM:AM,'Base TU'!$A:$A,$B8,'Base TU'!$B:$B,"Total Operação")/1000</f>
        <v>856.22199999999998</v>
      </c>
      <c r="AM8" s="11">
        <f>SUMIFS('Base TU'!AN:AN,'Base TU'!$A:$A,$B8,'Base TU'!$B:$B,"Total Operação")/1000</f>
        <v>1009.054</v>
      </c>
      <c r="AN8" s="11">
        <f>SUMIFS('Base TU'!AO:AO,'Base TU'!$A:$A,$B8,'Base TU'!$B:$B,"Total Operação")/1000</f>
        <v>768.97400000000005</v>
      </c>
      <c r="AO8" s="11">
        <f>SUMIFS('Base TU'!AP:AP,'Base TU'!$A:$A,$B8,'Base TU'!$B:$B,"Total Operação")/1000</f>
        <v>375.79399999999998</v>
      </c>
      <c r="AQ8" s="11">
        <f>SUMIFS('Base TU'!AR:AR,'Base TU'!$A:$A,$B8,'Base TU'!$B:$B,"Total Operação")/1000</f>
        <v>1473.443</v>
      </c>
      <c r="AR8" s="11">
        <f>SUMIFS('Base TU'!AS:AS,'Base TU'!$A:$A,$B8,'Base TU'!$B:$B,"Total Operação")/1000</f>
        <v>2093.7220000000002</v>
      </c>
      <c r="AS8" s="11">
        <f>SUMIFS('Base TU'!AT:AT,'Base TU'!$A:$A,$B8,'Base TU'!$B:$B,"Total Operação")/1000</f>
        <v>2725.9360000000001</v>
      </c>
      <c r="AT8" s="11">
        <f>SUMIFS('Base TU'!AU:AU,'Base TU'!$A:$A,$B8,'Base TU'!$B:$B,"Total Operação")/1000</f>
        <v>2114.4549999999999</v>
      </c>
      <c r="AU8" s="11">
        <f>SUMIFS('Base TU'!AV:AV,'Base TU'!$A:$A,$B8,'Base TU'!$B:$B,"Total Operação")/1000</f>
        <v>1676.4960000000001</v>
      </c>
      <c r="AV8" s="11">
        <f>SUMIFS('Base TU'!AW:AW,'Base TU'!$A:$A,$B8,'Base TU'!$B:$B,"Total Operação")/1000</f>
        <v>914.74599999999998</v>
      </c>
      <c r="AW8" s="11">
        <f>SUMIFS('Base TU'!AX:AX,'Base TU'!$A:$A,$B8,'Base TU'!$B:$B,"Total Operação")/1000</f>
        <v>611.33500000000004</v>
      </c>
      <c r="AX8" s="11">
        <f>SUMIFS('Base TU'!AY:AY,'Base TU'!$A:$A,$B8,'Base TU'!$B:$B,"Total Operação")/1000</f>
        <v>555.49300000000005</v>
      </c>
      <c r="AY8" s="11">
        <f>SUMIFS('Base TU'!AZ:AZ,'Base TU'!$A:$A,$B8,'Base TU'!$B:$B,"Total Operação")/1000</f>
        <v>535.53499999999997</v>
      </c>
      <c r="AZ8" s="11">
        <f>SUMIFS('Base TU'!BA:BA,'Base TU'!$A:$A,$B8,'Base TU'!$B:$B,"Total Operação")/1000</f>
        <v>910.34400000000005</v>
      </c>
      <c r="BA8" s="11">
        <f>SUMIFS('Base TU'!BB:BB,'Base TU'!$A:$A,$B8,'Base TU'!$B:$B,"Total Operação")/1000</f>
        <v>857.83100000000002</v>
      </c>
      <c r="BB8" s="11">
        <f>SUMIFS('Base TU'!BC:BC,'Base TU'!$A:$A,$B8,'Base TU'!$B:$B,"Total Operação")/1000</f>
        <v>376.637</v>
      </c>
      <c r="BD8" s="11">
        <f>SUMIFS('Base TU'!BE:BE,'Base TU'!$A:$A,$B8,'Base TU'!$B:$B,"Total Operação")/1000</f>
        <v>1062.0840000000001</v>
      </c>
      <c r="BE8" s="11">
        <f>SUMIFS('Base TU'!BF:BF,'Base TU'!$A:$A,$B8,'Base TU'!$B:$B,"Total Operação")/1000</f>
        <v>2204.0410000000002</v>
      </c>
      <c r="BF8" s="11">
        <f>SUMIFS('Base TU'!BG:BG,'Base TU'!$A:$A,$B8,'Base TU'!$B:$B,"Total Operação")/1000</f>
        <v>1936.8630000000001</v>
      </c>
      <c r="BG8" s="11">
        <f>SUMIFS('Base TU'!BH:BH,'Base TU'!$A:$A,$B8,'Base TU'!$B:$B,"Total Operação")/1000</f>
        <v>2704.4490000000001</v>
      </c>
      <c r="BH8" s="11">
        <f>SUMIFS('Base TU'!BI:BI,'Base TU'!$A:$A,$B8,'Base TU'!$B:$B,"Total Operação")/1000</f>
        <v>2797.585</v>
      </c>
      <c r="BI8" s="11">
        <f>SUMIFS('Base TU'!BJ:BJ,'Base TU'!$A:$A,$B8,'Base TU'!$B:$B,"Total Operação")/1000</f>
        <v>1651.143</v>
      </c>
      <c r="BJ8" s="11">
        <f>SUMIFS('Base TU'!BK:BK,'Base TU'!$A:$A,$B8,'Base TU'!$B:$B,"Total Operação")/1000</f>
        <v>1161.146</v>
      </c>
      <c r="BK8" s="11">
        <f>SUMIFS('Base TU'!BL:BL,'Base TU'!$A:$A,$B8,'Base TU'!$B:$B,"Total Operação")/1000</f>
        <v>701.78300000000002</v>
      </c>
      <c r="BL8" s="11">
        <f>SUMIFS('Base TU'!BM:BM,'Base TU'!$A:$A,$B8,'Base TU'!$B:$B,"Total Operação")/1000</f>
        <v>397.161</v>
      </c>
      <c r="BM8" s="11">
        <f>SUMIFS('Base TU'!BN:BN,'Base TU'!$A:$A,$B8,'Base TU'!$B:$B,"Total Operação")/1000</f>
        <v>201.99799999999999</v>
      </c>
      <c r="BN8" s="11">
        <f>SUMIFS('Base TU'!BO:BO,'Base TU'!$A:$A,$B8,'Base TU'!$B:$B,"Total Operação")/1000</f>
        <v>62.343000000000004</v>
      </c>
      <c r="BO8" s="11">
        <f>SUMIFS('Base TU'!BP:BP,'Base TU'!$A:$A,$B8,'Base TU'!$B:$B,"Total Operação")/1000</f>
        <v>58.633000000000003</v>
      </c>
      <c r="BQ8" s="11">
        <f>'Volume TU Norte'!BQ8+'Volume TU Sul'!BQ8</f>
        <v>214.72899999999998</v>
      </c>
      <c r="BR8" s="11">
        <f>'Volume TU Norte'!BR8+'Volume TU Sul'!BR8</f>
        <v>0</v>
      </c>
      <c r="BS8" s="11">
        <f>'Volume TU Norte'!BS8+'Volume TU Sul'!BS8</f>
        <v>0</v>
      </c>
      <c r="BT8" s="11">
        <f>'Volume TU Norte'!BT8+'Volume TU Sul'!BT8</f>
        <v>0</v>
      </c>
      <c r="BU8" s="11">
        <f>'Volume TU Norte'!BU8+'Volume TU Sul'!BU8</f>
        <v>0</v>
      </c>
      <c r="BV8" s="11">
        <f>'Volume TU Norte'!BV8+'Volume TU Sul'!BV8</f>
        <v>0</v>
      </c>
      <c r="BW8" s="11">
        <f>'Volume TU Norte'!BW8+'Volume TU Sul'!BW8</f>
        <v>0</v>
      </c>
      <c r="BX8" s="11">
        <f>'Volume TU Norte'!BX8+'Volume TU Sul'!BX8</f>
        <v>0</v>
      </c>
      <c r="BY8" s="11">
        <f>'Volume TU Norte'!BY8+'Volume TU Sul'!BY8</f>
        <v>0</v>
      </c>
      <c r="BZ8" s="11">
        <f>'Volume TU Norte'!BZ8+'Volume TU Sul'!BZ8</f>
        <v>0</v>
      </c>
      <c r="CA8" s="11">
        <f>'Volume TU Norte'!CA8+'Volume TU Sul'!CA8</f>
        <v>0</v>
      </c>
      <c r="CB8" s="11">
        <f>'Volume TU Norte'!CB8+'Volume TU Sul'!CB8</f>
        <v>0</v>
      </c>
    </row>
    <row r="9" spans="1:80" ht="15.5" x14ac:dyDescent="0.35">
      <c r="B9" s="10" t="s">
        <v>4</v>
      </c>
      <c r="D9" s="11">
        <f>SUMIFS('Base TU'!E:E,'Base TU'!$A:$A,$B9,'Base TU'!$B:$B,"Total Operação")/1000</f>
        <v>201.066</v>
      </c>
      <c r="E9" s="11">
        <f>SUMIFS('Base TU'!F:F,'Base TU'!$A:$A,$B9,'Base TU'!$B:$B,"Total Operação")/1000</f>
        <v>310.15899999999999</v>
      </c>
      <c r="F9" s="11">
        <f>SUMIFS('Base TU'!G:G,'Base TU'!$A:$A,$B9,'Base TU'!$B:$B,"Total Operação")/1000</f>
        <v>390.72300000000001</v>
      </c>
      <c r="G9" s="11">
        <f>SUMIFS('Base TU'!H:H,'Base TU'!$A:$A,$B9,'Base TU'!$B:$B,"Total Operação")/1000</f>
        <v>434.66899999999998</v>
      </c>
      <c r="H9" s="11">
        <f>SUMIFS('Base TU'!I:I,'Base TU'!$A:$A,$B9,'Base TU'!$B:$B,"Total Operação")/1000</f>
        <v>400.65300000000002</v>
      </c>
      <c r="I9" s="11">
        <f>SUMIFS('Base TU'!J:J,'Base TU'!$A:$A,$B9,'Base TU'!$B:$B,"Total Operação")/1000</f>
        <v>377.34100000000001</v>
      </c>
      <c r="J9" s="11">
        <f>SUMIFS('Base TU'!K:K,'Base TU'!$A:$A,$B9,'Base TU'!$B:$B,"Total Operação")/1000</f>
        <v>297.404</v>
      </c>
      <c r="K9" s="11">
        <f>SUMIFS('Base TU'!L:L,'Base TU'!$A:$A,$B9,'Base TU'!$B:$B,"Total Operação")/1000</f>
        <v>251.399</v>
      </c>
      <c r="L9" s="11">
        <f>SUMIFS('Base TU'!M:M,'Base TU'!$A:$A,$B9,'Base TU'!$B:$B,"Total Operação")/1000</f>
        <v>277.005</v>
      </c>
      <c r="M9" s="11">
        <f>SUMIFS('Base TU'!N:N,'Base TU'!$A:$A,$B9,'Base TU'!$B:$B,"Total Operação")/1000</f>
        <v>338.68599999999998</v>
      </c>
      <c r="N9" s="11">
        <f>SUMIFS('Base TU'!O:O,'Base TU'!$A:$A,$B9,'Base TU'!$B:$B,"Total Operação")/1000</f>
        <v>367.55200000000002</v>
      </c>
      <c r="O9" s="11">
        <f>SUMIFS('Base TU'!P:P,'Base TU'!$A:$A,$B9,'Base TU'!$B:$B,"Total Operação")/1000</f>
        <v>323.33499999999998</v>
      </c>
      <c r="Q9" s="11">
        <f>SUMIFS('Base TU'!R:R,'Base TU'!$A:$A,$B9,'Base TU'!$B:$B,"Total Operação")/1000</f>
        <v>322.85700000000003</v>
      </c>
      <c r="R9" s="11">
        <f>SUMIFS('Base TU'!S:S,'Base TU'!$A:$A,$B9,'Base TU'!$B:$B,"Total Operação")/1000</f>
        <v>338.25299999999999</v>
      </c>
      <c r="S9" s="11">
        <f>SUMIFS('Base TU'!T:T,'Base TU'!$A:$A,$B9,'Base TU'!$B:$B,"Total Operação")/1000</f>
        <v>416.84699999999998</v>
      </c>
      <c r="T9" s="11">
        <f>SUMIFS('Base TU'!U:U,'Base TU'!$A:$A,$B9,'Base TU'!$B:$B,"Total Operação")/1000</f>
        <v>466.62400000000002</v>
      </c>
      <c r="U9" s="11">
        <f>SUMIFS('Base TU'!V:V,'Base TU'!$A:$A,$B9,'Base TU'!$B:$B,"Total Operação")/1000</f>
        <v>421.60700000000003</v>
      </c>
      <c r="V9" s="11">
        <f>SUMIFS('Base TU'!W:W,'Base TU'!$A:$A,$B9,'Base TU'!$B:$B,"Total Operação")/1000</f>
        <v>358.04</v>
      </c>
      <c r="W9" s="11">
        <f>SUMIFS('Base TU'!X:X,'Base TU'!$A:$A,$B9,'Base TU'!$B:$B,"Total Operação")/1000</f>
        <v>416.762</v>
      </c>
      <c r="X9" s="11">
        <f>SUMIFS('Base TU'!Y:Y,'Base TU'!$A:$A,$B9,'Base TU'!$B:$B,"Total Operação")/1000</f>
        <v>337.64100000000002</v>
      </c>
      <c r="Y9" s="11">
        <f>SUMIFS('Base TU'!Z:Z,'Base TU'!$A:$A,$B9,'Base TU'!$B:$B,"Total Operação")/1000</f>
        <v>342.96199999999999</v>
      </c>
      <c r="Z9" s="11">
        <f>SUMIFS('Base TU'!AA:AA,'Base TU'!$A:$A,$B9,'Base TU'!$B:$B,"Total Operação")/1000</f>
        <v>421.26299999999998</v>
      </c>
      <c r="AA9" s="11">
        <f>SUMIFS('Base TU'!AB:AB,'Base TU'!$A:$A,$B9,'Base TU'!$B:$B,"Total Operação")/1000</f>
        <v>414.32799999999997</v>
      </c>
      <c r="AB9" s="11">
        <f>SUMIFS('Base TU'!AC:AC,'Base TU'!$A:$A,$B9,'Base TU'!$B:$B,"Total Operação")/1000</f>
        <v>428.827</v>
      </c>
      <c r="AD9" s="11">
        <f>SUMIFS('Base TU'!AE:AE,'Base TU'!$A:$A,$B9,'Base TU'!$B:$B,"Total Operação")/1000</f>
        <v>371.79199999999997</v>
      </c>
      <c r="AE9" s="11">
        <f>SUMIFS('Base TU'!AF:AF,'Base TU'!$A:$A,$B9,'Base TU'!$B:$B,"Total Operação")/1000</f>
        <v>412.18799999999999</v>
      </c>
      <c r="AF9" s="11">
        <f>SUMIFS('Base TU'!AG:AG,'Base TU'!$A:$A,$B9,'Base TU'!$B:$B,"Total Operação")/1000</f>
        <v>466.13900000000001</v>
      </c>
      <c r="AG9" s="11">
        <f>SUMIFS('Base TU'!AH:AH,'Base TU'!$A:$A,$B9,'Base TU'!$B:$B,"Total Operação")/1000</f>
        <v>510.47300000000001</v>
      </c>
      <c r="AH9" s="11">
        <f>SUMIFS('Base TU'!AI:AI,'Base TU'!$A:$A,$B9,'Base TU'!$B:$B,"Total Operação")/1000</f>
        <v>422.16399999999999</v>
      </c>
      <c r="AI9" s="11">
        <f>SUMIFS('Base TU'!AJ:AJ,'Base TU'!$A:$A,$B9,'Base TU'!$B:$B,"Total Operação")/1000</f>
        <v>464.21199999999999</v>
      </c>
      <c r="AJ9" s="11">
        <f>SUMIFS('Base TU'!AK:AK,'Base TU'!$A:$A,$B9,'Base TU'!$B:$B,"Total Operação")/1000</f>
        <v>426.05399999999997</v>
      </c>
      <c r="AK9" s="11">
        <f>SUMIFS('Base TU'!AL:AL,'Base TU'!$A:$A,$B9,'Base TU'!$B:$B,"Total Operação")/1000</f>
        <v>411.50700000000001</v>
      </c>
      <c r="AL9" s="11">
        <f>SUMIFS('Base TU'!AM:AM,'Base TU'!$A:$A,$B9,'Base TU'!$B:$B,"Total Operação")/1000</f>
        <v>435.91800000000001</v>
      </c>
      <c r="AM9" s="11">
        <f>SUMIFS('Base TU'!AN:AN,'Base TU'!$A:$A,$B9,'Base TU'!$B:$B,"Total Operação")/1000</f>
        <v>374.36700000000002</v>
      </c>
      <c r="AN9" s="11">
        <f>SUMIFS('Base TU'!AO:AO,'Base TU'!$A:$A,$B9,'Base TU'!$B:$B,"Total Operação")/1000</f>
        <v>432.49299999999999</v>
      </c>
      <c r="AO9" s="11">
        <f>SUMIFS('Base TU'!AP:AP,'Base TU'!$A:$A,$B9,'Base TU'!$B:$B,"Total Operação")/1000</f>
        <v>499.10187000000008</v>
      </c>
      <c r="AQ9" s="11">
        <f>SUMIFS('Base TU'!AR:AR,'Base TU'!$A:$A,$B9,'Base TU'!$B:$B,"Total Operação")/1000</f>
        <v>393.57299999999998</v>
      </c>
      <c r="AR9" s="11">
        <f>SUMIFS('Base TU'!AS:AS,'Base TU'!$A:$A,$B9,'Base TU'!$B:$B,"Total Operação")/1000</f>
        <v>393.024</v>
      </c>
      <c r="AS9" s="11">
        <f>SUMIFS('Base TU'!AT:AT,'Base TU'!$A:$A,$B9,'Base TU'!$B:$B,"Total Operação")/1000</f>
        <v>521.64599999999996</v>
      </c>
      <c r="AT9" s="11">
        <f>SUMIFS('Base TU'!AU:AU,'Base TU'!$A:$A,$B9,'Base TU'!$B:$B,"Total Operação")/1000</f>
        <v>521.30100000000004</v>
      </c>
      <c r="AU9" s="11">
        <f>SUMIFS('Base TU'!AV:AV,'Base TU'!$A:$A,$B9,'Base TU'!$B:$B,"Total Operação")/1000</f>
        <v>488.44499999999999</v>
      </c>
      <c r="AV9" s="11">
        <f>SUMIFS('Base TU'!AW:AW,'Base TU'!$A:$A,$B9,'Base TU'!$B:$B,"Total Operação")/1000</f>
        <v>550.63300000000004</v>
      </c>
      <c r="AW9" s="11">
        <f>SUMIFS('Base TU'!AX:AX,'Base TU'!$A:$A,$B9,'Base TU'!$B:$B,"Total Operação")/1000</f>
        <v>519.30499999999995</v>
      </c>
      <c r="AX9" s="11">
        <f>SUMIFS('Base TU'!AY:AY,'Base TU'!$A:$A,$B9,'Base TU'!$B:$B,"Total Operação")/1000</f>
        <v>401.11599999999999</v>
      </c>
      <c r="AY9" s="11">
        <f>SUMIFS('Base TU'!AZ:AZ,'Base TU'!$A:$A,$B9,'Base TU'!$B:$B,"Total Operação")/1000</f>
        <v>463.47399999999999</v>
      </c>
      <c r="AZ9" s="11">
        <f>SUMIFS('Base TU'!BA:BA,'Base TU'!$A:$A,$B9,'Base TU'!$B:$B,"Total Operação")/1000</f>
        <v>492.40899999999999</v>
      </c>
      <c r="BA9" s="11">
        <f>SUMIFS('Base TU'!BB:BB,'Base TU'!$A:$A,$B9,'Base TU'!$B:$B,"Total Operação")/1000</f>
        <v>536.87400000000002</v>
      </c>
      <c r="BB9" s="11">
        <f>SUMIFS('Base TU'!BC:BC,'Base TU'!$A:$A,$B9,'Base TU'!$B:$B,"Total Operação")/1000</f>
        <v>472.54700000000003</v>
      </c>
      <c r="BD9" s="11">
        <f>SUMIFS('Base TU'!BE:BE,'Base TU'!$A:$A,$B9,'Base TU'!$B:$B,"Total Operação")/1000</f>
        <v>362.15100000000001</v>
      </c>
      <c r="BE9" s="11">
        <f>SUMIFS('Base TU'!BF:BF,'Base TU'!$A:$A,$B9,'Base TU'!$B:$B,"Total Operação")/1000</f>
        <v>453.77</v>
      </c>
      <c r="BF9" s="11">
        <f>SUMIFS('Base TU'!BG:BG,'Base TU'!$A:$A,$B9,'Base TU'!$B:$B,"Total Operação")/1000</f>
        <v>477.68299999999999</v>
      </c>
      <c r="BG9" s="11">
        <f>SUMIFS('Base TU'!BH:BH,'Base TU'!$A:$A,$B9,'Base TU'!$B:$B,"Total Operação")/1000</f>
        <v>539.11699999999996</v>
      </c>
      <c r="BH9" s="11">
        <f>SUMIFS('Base TU'!BI:BI,'Base TU'!$A:$A,$B9,'Base TU'!$B:$B,"Total Operação")/1000</f>
        <v>540.87599999999998</v>
      </c>
      <c r="BI9" s="11">
        <f>SUMIFS('Base TU'!BJ:BJ,'Base TU'!$A:$A,$B9,'Base TU'!$B:$B,"Total Operação")/1000</f>
        <v>536.495</v>
      </c>
      <c r="BJ9" s="11">
        <f>SUMIFS('Base TU'!BK:BK,'Base TU'!$A:$A,$B9,'Base TU'!$B:$B,"Total Operação")/1000</f>
        <v>571.58600000000001</v>
      </c>
      <c r="BK9" s="11">
        <f>SUMIFS('Base TU'!BL:BL,'Base TU'!$A:$A,$B9,'Base TU'!$B:$B,"Total Operação")/1000</f>
        <v>534.12300000000005</v>
      </c>
      <c r="BL9" s="11">
        <f>SUMIFS('Base TU'!BM:BM,'Base TU'!$A:$A,$B9,'Base TU'!$B:$B,"Total Operação")/1000</f>
        <v>518.57899999999995</v>
      </c>
      <c r="BM9" s="11">
        <f>SUMIFS('Base TU'!BN:BN,'Base TU'!$A:$A,$B9,'Base TU'!$B:$B,"Total Operação")/1000</f>
        <v>548.96600000000001</v>
      </c>
      <c r="BN9" s="11">
        <f>SUMIFS('Base TU'!BO:BO,'Base TU'!$A:$A,$B9,'Base TU'!$B:$B,"Total Operação")/1000</f>
        <v>450.41800000000001</v>
      </c>
      <c r="BO9" s="11">
        <f>SUMIFS('Base TU'!BP:BP,'Base TU'!$A:$A,$B9,'Base TU'!$B:$B,"Total Operação")/1000</f>
        <v>488.26299999999998</v>
      </c>
      <c r="BQ9" s="11">
        <f>'Volume TU Norte'!BQ9+'Volume TU Sul'!BQ9</f>
        <v>334.87599999999998</v>
      </c>
      <c r="BR9" s="11">
        <f>'Volume TU Norte'!BR9+'Volume TU Sul'!BR9</f>
        <v>0</v>
      </c>
      <c r="BS9" s="11">
        <f>'Volume TU Norte'!BS9+'Volume TU Sul'!BS9</f>
        <v>0</v>
      </c>
      <c r="BT9" s="11">
        <f>'Volume TU Norte'!BT9+'Volume TU Sul'!BT9</f>
        <v>0</v>
      </c>
      <c r="BU9" s="11">
        <f>'Volume TU Norte'!BU9+'Volume TU Sul'!BU9</f>
        <v>0</v>
      </c>
      <c r="BV9" s="11">
        <f>'Volume TU Norte'!BV9+'Volume TU Sul'!BV9</f>
        <v>0</v>
      </c>
      <c r="BW9" s="11">
        <f>'Volume TU Norte'!BW9+'Volume TU Sul'!BW9</f>
        <v>0</v>
      </c>
      <c r="BX9" s="11">
        <f>'Volume TU Norte'!BX9+'Volume TU Sul'!BX9</f>
        <v>0</v>
      </c>
      <c r="BY9" s="11">
        <f>'Volume TU Norte'!BY9+'Volume TU Sul'!BY9</f>
        <v>0</v>
      </c>
      <c r="BZ9" s="11">
        <f>'Volume TU Norte'!BZ9+'Volume TU Sul'!BZ9</f>
        <v>0</v>
      </c>
      <c r="CA9" s="11">
        <f>'Volume TU Norte'!CA9+'Volume TU Sul'!CA9</f>
        <v>0</v>
      </c>
      <c r="CB9" s="11">
        <f>'Volume TU Norte'!CB9+'Volume TU Sul'!CB9</f>
        <v>0</v>
      </c>
    </row>
    <row r="10" spans="1:80" ht="15.5" x14ac:dyDescent="0.35">
      <c r="B10" s="10" t="s">
        <v>5</v>
      </c>
      <c r="D10" s="11">
        <f>SUMIFS('Base TU'!E:E,'Base TU'!$A:$A,$B10,'Base TU'!$B:$B,"Total Operação")/1000</f>
        <v>1245.723</v>
      </c>
      <c r="E10" s="11">
        <f>SUMIFS('Base TU'!F:F,'Base TU'!$A:$A,$B10,'Base TU'!$B:$B,"Total Operação")/1000</f>
        <v>140.90899999999999</v>
      </c>
      <c r="F10" s="11">
        <f>SUMIFS('Base TU'!G:G,'Base TU'!$A:$A,$B10,'Base TU'!$B:$B,"Total Operação")/1000</f>
        <v>1.6819999999999999</v>
      </c>
      <c r="G10" s="11">
        <f>SUMIFS('Base TU'!H:H,'Base TU'!$A:$A,$B10,'Base TU'!$B:$B,"Total Operação")/1000</f>
        <v>0</v>
      </c>
      <c r="H10" s="11">
        <f>SUMIFS('Base TU'!I:I,'Base TU'!$A:$A,$B10,'Base TU'!$B:$B,"Total Operação")/1000</f>
        <v>0</v>
      </c>
      <c r="I10" s="11">
        <f>SUMIFS('Base TU'!J:J,'Base TU'!$A:$A,$B10,'Base TU'!$B:$B,"Total Operação")/1000</f>
        <v>213.88300000000001</v>
      </c>
      <c r="J10" s="11">
        <f>SUMIFS('Base TU'!K:K,'Base TU'!$A:$A,$B10,'Base TU'!$B:$B,"Total Operação")/1000</f>
        <v>1271.999</v>
      </c>
      <c r="K10" s="11">
        <f>SUMIFS('Base TU'!L:L,'Base TU'!$A:$A,$B10,'Base TU'!$B:$B,"Total Operação")/1000</f>
        <v>1588.8409999999999</v>
      </c>
      <c r="L10" s="11">
        <f>SUMIFS('Base TU'!M:M,'Base TU'!$A:$A,$B10,'Base TU'!$B:$B,"Total Operação")/1000</f>
        <v>1316.65</v>
      </c>
      <c r="M10" s="11">
        <f>SUMIFS('Base TU'!N:N,'Base TU'!$A:$A,$B10,'Base TU'!$B:$B,"Total Operação")/1000</f>
        <v>510.67</v>
      </c>
      <c r="N10" s="11">
        <f>SUMIFS('Base TU'!O:O,'Base TU'!$A:$A,$B10,'Base TU'!$B:$B,"Total Operação")/1000</f>
        <v>344.11200000000002</v>
      </c>
      <c r="O10" s="11">
        <f>SUMIFS('Base TU'!P:P,'Base TU'!$A:$A,$B10,'Base TU'!$B:$B,"Total Operação")/1000</f>
        <v>479.88600000000002</v>
      </c>
      <c r="Q10" s="11">
        <f>SUMIFS('Base TU'!R:R,'Base TU'!$A:$A,$B10,'Base TU'!$B:$B,"Total Operação")/1000</f>
        <v>85.296000000000006</v>
      </c>
      <c r="R10" s="11">
        <f>SUMIFS('Base TU'!S:S,'Base TU'!$A:$A,$B10,'Base TU'!$B:$B,"Total Operação")/1000</f>
        <v>8.7970000000000006</v>
      </c>
      <c r="S10" s="11">
        <f>SUMIFS('Base TU'!T:T,'Base TU'!$A:$A,$B10,'Base TU'!$B:$B,"Total Operação")/1000</f>
        <v>0</v>
      </c>
      <c r="T10" s="11">
        <f>SUMIFS('Base TU'!U:U,'Base TU'!$A:$A,$B10,'Base TU'!$B:$B,"Total Operação")/1000</f>
        <v>0</v>
      </c>
      <c r="U10" s="11">
        <f>SUMIFS('Base TU'!V:V,'Base TU'!$A:$A,$B10,'Base TU'!$B:$B,"Total Operação")/1000</f>
        <v>7.2930000000000001</v>
      </c>
      <c r="V10" s="11">
        <f>SUMIFS('Base TU'!W:W,'Base TU'!$A:$A,$B10,'Base TU'!$B:$B,"Total Operação")/1000</f>
        <v>780.24599999999998</v>
      </c>
      <c r="W10" s="11">
        <f>SUMIFS('Base TU'!X:X,'Base TU'!$A:$A,$B10,'Base TU'!$B:$B,"Total Operação")/1000</f>
        <v>1542.625</v>
      </c>
      <c r="X10" s="11">
        <f>SUMIFS('Base TU'!Y:Y,'Base TU'!$A:$A,$B10,'Base TU'!$B:$B,"Total Operação")/1000</f>
        <v>1971.538</v>
      </c>
      <c r="Y10" s="11">
        <f>SUMIFS('Base TU'!Z:Z,'Base TU'!$A:$A,$B10,'Base TU'!$B:$B,"Total Operação")/1000</f>
        <v>2109.0889999999999</v>
      </c>
      <c r="Z10" s="11">
        <f>SUMIFS('Base TU'!AA:AA,'Base TU'!$A:$A,$B10,'Base TU'!$B:$B,"Total Operação")/1000</f>
        <v>1993.7729999999999</v>
      </c>
      <c r="AA10" s="11">
        <f>SUMIFS('Base TU'!AB:AB,'Base TU'!$A:$A,$B10,'Base TU'!$B:$B,"Total Operação")/1000</f>
        <v>1553.7929999999999</v>
      </c>
      <c r="AB10" s="11">
        <f>SUMIFS('Base TU'!AC:AC,'Base TU'!$A:$A,$B10,'Base TU'!$B:$B,"Total Operação")/1000</f>
        <v>1406.125</v>
      </c>
      <c r="AD10" s="11">
        <f>SUMIFS('Base TU'!AE:AE,'Base TU'!$A:$A,$B10,'Base TU'!$B:$B,"Total Operação")/1000</f>
        <v>511.87099999999998</v>
      </c>
      <c r="AE10" s="11">
        <f>SUMIFS('Base TU'!AF:AF,'Base TU'!$A:$A,$B10,'Base TU'!$B:$B,"Total Operação")/1000</f>
        <v>58.203000000000003</v>
      </c>
      <c r="AF10" s="11">
        <f>SUMIFS('Base TU'!AG:AG,'Base TU'!$A:$A,$B10,'Base TU'!$B:$B,"Total Operação")/1000</f>
        <v>0</v>
      </c>
      <c r="AG10" s="11">
        <f>SUMIFS('Base TU'!AH:AH,'Base TU'!$A:$A,$B10,'Base TU'!$B:$B,"Total Operação")/1000</f>
        <v>0</v>
      </c>
      <c r="AH10" s="11">
        <f>SUMIFS('Base TU'!AI:AI,'Base TU'!$A:$A,$B10,'Base TU'!$B:$B,"Total Operação")/1000</f>
        <v>22.684000000000001</v>
      </c>
      <c r="AI10" s="11">
        <f>SUMIFS('Base TU'!AJ:AJ,'Base TU'!$A:$A,$B10,'Base TU'!$B:$B,"Total Operação")/1000</f>
        <v>227.17699999999999</v>
      </c>
      <c r="AJ10" s="11">
        <f>SUMIFS('Base TU'!AK:AK,'Base TU'!$A:$A,$B10,'Base TU'!$B:$B,"Total Operação")/1000</f>
        <v>1437.771</v>
      </c>
      <c r="AK10" s="11">
        <f>SUMIFS('Base TU'!AL:AL,'Base TU'!$A:$A,$B10,'Base TU'!$B:$B,"Total Operação")/1000</f>
        <v>1791.48</v>
      </c>
      <c r="AL10" s="11">
        <f>SUMIFS('Base TU'!AM:AM,'Base TU'!$A:$A,$B10,'Base TU'!$B:$B,"Total Operação")/1000</f>
        <v>1790.3530000000001</v>
      </c>
      <c r="AM10" s="11">
        <f>SUMIFS('Base TU'!AN:AN,'Base TU'!$A:$A,$B10,'Base TU'!$B:$B,"Total Operação")/1000</f>
        <v>1424.9639999999999</v>
      </c>
      <c r="AN10" s="11">
        <f>SUMIFS('Base TU'!AO:AO,'Base TU'!$A:$A,$B10,'Base TU'!$B:$B,"Total Operação")/1000</f>
        <v>1820.7</v>
      </c>
      <c r="AO10" s="11">
        <f>SUMIFS('Base TU'!AP:AP,'Base TU'!$A:$A,$B10,'Base TU'!$B:$B,"Total Operação")/1000</f>
        <v>1674.0989999999999</v>
      </c>
      <c r="AQ10" s="11">
        <f>SUMIFS('Base TU'!AR:AR,'Base TU'!$A:$A,$B10,'Base TU'!$B:$B,"Total Operação")/1000</f>
        <v>388.76299999999998</v>
      </c>
      <c r="AR10" s="11">
        <f>SUMIFS('Base TU'!AS:AS,'Base TU'!$A:$A,$B10,'Base TU'!$B:$B,"Total Operação")/1000</f>
        <v>106.889</v>
      </c>
      <c r="AS10" s="11">
        <f>SUMIFS('Base TU'!AT:AT,'Base TU'!$A:$A,$B10,'Base TU'!$B:$B,"Total Operação")/1000</f>
        <v>21.356999999999999</v>
      </c>
      <c r="AT10" s="11">
        <f>SUMIFS('Base TU'!AU:AU,'Base TU'!$A:$A,$B10,'Base TU'!$B:$B,"Total Operação")/1000</f>
        <v>59.186</v>
      </c>
      <c r="AU10" s="11">
        <f>SUMIFS('Base TU'!AV:AV,'Base TU'!$A:$A,$B10,'Base TU'!$B:$B,"Total Operação")/1000</f>
        <v>105.342</v>
      </c>
      <c r="AV10" s="11">
        <f>SUMIFS('Base TU'!AW:AW,'Base TU'!$A:$A,$B10,'Base TU'!$B:$B,"Total Operação")/1000</f>
        <v>1738.048</v>
      </c>
      <c r="AW10" s="11">
        <f>SUMIFS('Base TU'!AX:AX,'Base TU'!$A:$A,$B10,'Base TU'!$B:$B,"Total Operação")/1000</f>
        <v>2489.866</v>
      </c>
      <c r="AX10" s="11">
        <f>SUMIFS('Base TU'!AY:AY,'Base TU'!$A:$A,$B10,'Base TU'!$B:$B,"Total Operação")/1000</f>
        <v>2524.502</v>
      </c>
      <c r="AY10" s="11">
        <f>SUMIFS('Base TU'!AZ:AZ,'Base TU'!$A:$A,$B10,'Base TU'!$B:$B,"Total Operação")/1000</f>
        <v>2139.6</v>
      </c>
      <c r="AZ10" s="11">
        <f>SUMIFS('Base TU'!BA:BA,'Base TU'!$A:$A,$B10,'Base TU'!$B:$B,"Total Operação")/1000</f>
        <v>1938.5640000000001</v>
      </c>
      <c r="BA10" s="11">
        <f>SUMIFS('Base TU'!BB:BB,'Base TU'!$A:$A,$B10,'Base TU'!$B:$B,"Total Operação")/1000</f>
        <v>1831.6859999999999</v>
      </c>
      <c r="BB10" s="11">
        <f>SUMIFS('Base TU'!BC:BC,'Base TU'!$A:$A,$B10,'Base TU'!$B:$B,"Total Operação")/1000</f>
        <v>913.41700000000003</v>
      </c>
      <c r="BD10" s="11">
        <f>SUMIFS('Base TU'!BE:BE,'Base TU'!$A:$A,$B10,'Base TU'!$B:$B,"Total Operação")/1000</f>
        <v>88.58</v>
      </c>
      <c r="BE10" s="11">
        <f>SUMIFS('Base TU'!BF:BF,'Base TU'!$A:$A,$B10,'Base TU'!$B:$B,"Total Operação")/1000</f>
        <v>102.557</v>
      </c>
      <c r="BF10" s="11">
        <f>SUMIFS('Base TU'!BG:BG,'Base TU'!$A:$A,$B10,'Base TU'!$B:$B,"Total Operação")/1000</f>
        <v>20.268999999999998</v>
      </c>
      <c r="BG10" s="11">
        <f>SUMIFS('Base TU'!BH:BH,'Base TU'!$A:$A,$B10,'Base TU'!$B:$B,"Total Operação")/1000</f>
        <v>0</v>
      </c>
      <c r="BH10" s="11">
        <f>SUMIFS('Base TU'!BI:BI,'Base TU'!$A:$A,$B10,'Base TU'!$B:$B,"Total Operação")/1000</f>
        <v>4.1000000000000002E-2</v>
      </c>
      <c r="BI10" s="11">
        <f>SUMIFS('Base TU'!BJ:BJ,'Base TU'!$A:$A,$B10,'Base TU'!$B:$B,"Total Operação")/1000</f>
        <v>869.98800000000006</v>
      </c>
      <c r="BJ10" s="11">
        <f>SUMIFS('Base TU'!BK:BK,'Base TU'!$A:$A,$B10,'Base TU'!$B:$B,"Total Operação")/1000</f>
        <v>1771.9469999999999</v>
      </c>
      <c r="BK10" s="11">
        <f>SUMIFS('Base TU'!BL:BL,'Base TU'!$A:$A,$B10,'Base TU'!$B:$B,"Total Operação")/1000</f>
        <v>1999.5540000000001</v>
      </c>
      <c r="BL10" s="11">
        <f>SUMIFS('Base TU'!BM:BM,'Base TU'!$A:$A,$B10,'Base TU'!$B:$B,"Total Operação")/1000</f>
        <v>1911.519</v>
      </c>
      <c r="BM10" s="11">
        <f>SUMIFS('Base TU'!BN:BN,'Base TU'!$A:$A,$B10,'Base TU'!$B:$B,"Total Operação")/1000</f>
        <v>1934.6089999999999</v>
      </c>
      <c r="BN10" s="11">
        <f>SUMIFS('Base TU'!BO:BO,'Base TU'!$A:$A,$B10,'Base TU'!$B:$B,"Total Operação")/1000</f>
        <v>1869.337</v>
      </c>
      <c r="BO10" s="11">
        <f>SUMIFS('Base TU'!BP:BP,'Base TU'!$A:$A,$B10,'Base TU'!$B:$B,"Total Operação")/1000</f>
        <v>1695.7439999999999</v>
      </c>
      <c r="BQ10" s="11">
        <f>'Volume TU Norte'!BQ10+'Volume TU Sul'!BQ10</f>
        <v>141.40800000000002</v>
      </c>
      <c r="BR10" s="11">
        <f>'Volume TU Norte'!BR10+'Volume TU Sul'!BR10</f>
        <v>0</v>
      </c>
      <c r="BS10" s="11">
        <f>'Volume TU Norte'!BS10+'Volume TU Sul'!BS10</f>
        <v>0</v>
      </c>
      <c r="BT10" s="11">
        <f>'Volume TU Norte'!BT10+'Volume TU Sul'!BT10</f>
        <v>0</v>
      </c>
      <c r="BU10" s="11">
        <f>'Volume TU Norte'!BU10+'Volume TU Sul'!BU10</f>
        <v>0</v>
      </c>
      <c r="BV10" s="11">
        <f>'Volume TU Norte'!BV10+'Volume TU Sul'!BV10</f>
        <v>0</v>
      </c>
      <c r="BW10" s="11">
        <f>'Volume TU Norte'!BW10+'Volume TU Sul'!BW10</f>
        <v>0</v>
      </c>
      <c r="BX10" s="11">
        <f>'Volume TU Norte'!BX10+'Volume TU Sul'!BX10</f>
        <v>0</v>
      </c>
      <c r="BY10" s="11">
        <f>'Volume TU Norte'!BY10+'Volume TU Sul'!BY10</f>
        <v>0</v>
      </c>
      <c r="BZ10" s="11">
        <f>'Volume TU Norte'!BZ10+'Volume TU Sul'!BZ10</f>
        <v>0</v>
      </c>
      <c r="CA10" s="11">
        <f>'Volume TU Norte'!CA10+'Volume TU Sul'!CA10</f>
        <v>0</v>
      </c>
      <c r="CB10" s="11">
        <f>'Volume TU Norte'!CB10+'Volume TU Sul'!CB10</f>
        <v>0</v>
      </c>
    </row>
    <row r="11" spans="1:80" ht="15.5" x14ac:dyDescent="0.35">
      <c r="B11" s="10" t="s">
        <v>6</v>
      </c>
      <c r="D11" s="11">
        <f>SUMIFS('Base TU'!E:E,'Base TU'!$A:$A,$B11,'Base TU'!$B:$B,"Total Operação")/1000</f>
        <v>343.24200000000002</v>
      </c>
      <c r="E11" s="11">
        <f>SUMIFS('Base TU'!F:F,'Base TU'!$A:$A,$B11,'Base TU'!$B:$B,"Total Operação")/1000</f>
        <v>222.58500000000001</v>
      </c>
      <c r="F11" s="11">
        <f>SUMIFS('Base TU'!G:G,'Base TU'!$A:$A,$B11,'Base TU'!$B:$B,"Total Operação")/1000</f>
        <v>259.31900000000002</v>
      </c>
      <c r="G11" s="11">
        <f>SUMIFS('Base TU'!H:H,'Base TU'!$A:$A,$B11,'Base TU'!$B:$B,"Total Operação")/1000</f>
        <v>317.08699999999999</v>
      </c>
      <c r="H11" s="11">
        <f>SUMIFS('Base TU'!I:I,'Base TU'!$A:$A,$B11,'Base TU'!$B:$B,"Total Operação")/1000</f>
        <v>643.20699999999999</v>
      </c>
      <c r="I11" s="11">
        <f>SUMIFS('Base TU'!J:J,'Base TU'!$A:$A,$B11,'Base TU'!$B:$B,"Total Operação")/1000</f>
        <v>906.71199999999999</v>
      </c>
      <c r="J11" s="11">
        <f>SUMIFS('Base TU'!K:K,'Base TU'!$A:$A,$B11,'Base TU'!$B:$B,"Total Operação")/1000</f>
        <v>757.60699999999997</v>
      </c>
      <c r="K11" s="11">
        <f>SUMIFS('Base TU'!L:L,'Base TU'!$A:$A,$B11,'Base TU'!$B:$B,"Total Operação")/1000</f>
        <v>841.56399999999996</v>
      </c>
      <c r="L11" s="11">
        <f>SUMIFS('Base TU'!M:M,'Base TU'!$A:$A,$B11,'Base TU'!$B:$B,"Total Operação")/1000</f>
        <v>869.16</v>
      </c>
      <c r="M11" s="11">
        <f>SUMIFS('Base TU'!N:N,'Base TU'!$A:$A,$B11,'Base TU'!$B:$B,"Total Operação")/1000</f>
        <v>1096.123</v>
      </c>
      <c r="N11" s="11">
        <f>SUMIFS('Base TU'!O:O,'Base TU'!$A:$A,$B11,'Base TU'!$B:$B,"Total Operação")/1000</f>
        <v>960.16800000000001</v>
      </c>
      <c r="O11" s="11">
        <f>SUMIFS('Base TU'!P:P,'Base TU'!$A:$A,$B11,'Base TU'!$B:$B,"Total Operação")/1000</f>
        <v>855.66800000000001</v>
      </c>
      <c r="Q11" s="11">
        <f>SUMIFS('Base TU'!R:R,'Base TU'!$A:$A,$B11,'Base TU'!$B:$B,"Total Operação")/1000</f>
        <v>426.322</v>
      </c>
      <c r="R11" s="11">
        <f>SUMIFS('Base TU'!S:S,'Base TU'!$A:$A,$B11,'Base TU'!$B:$B,"Total Operação")/1000</f>
        <v>173.79400000000001</v>
      </c>
      <c r="S11" s="11">
        <f>SUMIFS('Base TU'!T:T,'Base TU'!$A:$A,$B11,'Base TU'!$B:$B,"Total Operação")/1000</f>
        <v>156.52699999999999</v>
      </c>
      <c r="T11" s="11">
        <f>SUMIFS('Base TU'!U:U,'Base TU'!$A:$A,$B11,'Base TU'!$B:$B,"Total Operação")/1000</f>
        <v>329.55700000000002</v>
      </c>
      <c r="U11" s="11">
        <f>SUMIFS('Base TU'!V:V,'Base TU'!$A:$A,$B11,'Base TU'!$B:$B,"Total Operação")/1000</f>
        <v>818.79600000000005</v>
      </c>
      <c r="V11" s="11">
        <f>SUMIFS('Base TU'!W:W,'Base TU'!$A:$A,$B11,'Base TU'!$B:$B,"Total Operação")/1000</f>
        <v>636.71400000000006</v>
      </c>
      <c r="W11" s="11">
        <f>SUMIFS('Base TU'!X:X,'Base TU'!$A:$A,$B11,'Base TU'!$B:$B,"Total Operação")/1000</f>
        <v>584.45299999999997</v>
      </c>
      <c r="X11" s="11">
        <f>SUMIFS('Base TU'!Y:Y,'Base TU'!$A:$A,$B11,'Base TU'!$B:$B,"Total Operação")/1000</f>
        <v>613.09</v>
      </c>
      <c r="Y11" s="11">
        <f>SUMIFS('Base TU'!Z:Z,'Base TU'!$A:$A,$B11,'Base TU'!$B:$B,"Total Operação")/1000</f>
        <v>630.28700000000003</v>
      </c>
      <c r="Z11" s="11">
        <f>SUMIFS('Base TU'!AA:AA,'Base TU'!$A:$A,$B11,'Base TU'!$B:$B,"Total Operação")/1000</f>
        <v>583.24</v>
      </c>
      <c r="AA11" s="11">
        <f>SUMIFS('Base TU'!AB:AB,'Base TU'!$A:$A,$B11,'Base TU'!$B:$B,"Total Operação")/1000</f>
        <v>567.45100000000002</v>
      </c>
      <c r="AB11" s="11">
        <f>SUMIFS('Base TU'!AC:AC,'Base TU'!$A:$A,$B11,'Base TU'!$B:$B,"Total Operação")/1000</f>
        <v>443.73700000000002</v>
      </c>
      <c r="AD11" s="11">
        <f>SUMIFS('Base TU'!AE:AE,'Base TU'!$A:$A,$B11,'Base TU'!$B:$B,"Total Operação")/1000</f>
        <v>502.69900000000001</v>
      </c>
      <c r="AE11" s="11">
        <f>SUMIFS('Base TU'!AF:AF,'Base TU'!$A:$A,$B11,'Base TU'!$B:$B,"Total Operação")/1000</f>
        <v>297.03199999999998</v>
      </c>
      <c r="AF11" s="11">
        <f>SUMIFS('Base TU'!AG:AG,'Base TU'!$A:$A,$B11,'Base TU'!$B:$B,"Total Operação")/1000</f>
        <v>221.357</v>
      </c>
      <c r="AG11" s="11">
        <f>SUMIFS('Base TU'!AH:AH,'Base TU'!$A:$A,$B11,'Base TU'!$B:$B,"Total Operação")/1000</f>
        <v>254.703</v>
      </c>
      <c r="AH11" s="11">
        <f>SUMIFS('Base TU'!AI:AI,'Base TU'!$A:$A,$B11,'Base TU'!$B:$B,"Total Operação")/1000</f>
        <v>640.70500000000004</v>
      </c>
      <c r="AI11" s="11">
        <f>SUMIFS('Base TU'!AJ:AJ,'Base TU'!$A:$A,$B11,'Base TU'!$B:$B,"Total Operação")/1000</f>
        <v>692.89099999999996</v>
      </c>
      <c r="AJ11" s="11">
        <f>SUMIFS('Base TU'!AK:AK,'Base TU'!$A:$A,$B11,'Base TU'!$B:$B,"Total Operação")/1000</f>
        <v>483.19299999999998</v>
      </c>
      <c r="AK11" s="11">
        <f>SUMIFS('Base TU'!AL:AL,'Base TU'!$A:$A,$B11,'Base TU'!$B:$B,"Total Operação")/1000</f>
        <v>488.12</v>
      </c>
      <c r="AL11" s="11">
        <f>SUMIFS('Base TU'!AM:AM,'Base TU'!$A:$A,$B11,'Base TU'!$B:$B,"Total Operação")/1000</f>
        <v>525.60400000000004</v>
      </c>
      <c r="AM11" s="11">
        <f>SUMIFS('Base TU'!AN:AN,'Base TU'!$A:$A,$B11,'Base TU'!$B:$B,"Total Operação")/1000</f>
        <v>601.84799999999996</v>
      </c>
      <c r="AN11" s="11">
        <f>SUMIFS('Base TU'!AO:AO,'Base TU'!$A:$A,$B11,'Base TU'!$B:$B,"Total Operação")/1000</f>
        <v>340.06099999999998</v>
      </c>
      <c r="AO11" s="11">
        <f>SUMIFS('Base TU'!AP:AP,'Base TU'!$A:$A,$B11,'Base TU'!$B:$B,"Total Operação")/1000</f>
        <v>373.69299999999998</v>
      </c>
      <c r="AQ11" s="11">
        <f>SUMIFS('Base TU'!AR:AR,'Base TU'!$A:$A,$B11,'Base TU'!$B:$B,"Total Operação")/1000</f>
        <v>214.29900000000001</v>
      </c>
      <c r="AR11" s="11">
        <f>SUMIFS('Base TU'!AS:AS,'Base TU'!$A:$A,$B11,'Base TU'!$B:$B,"Total Operação")/1000</f>
        <v>124.41200000000001</v>
      </c>
      <c r="AS11" s="11">
        <f>SUMIFS('Base TU'!AT:AT,'Base TU'!$A:$A,$B11,'Base TU'!$B:$B,"Total Operação")/1000</f>
        <v>226.78800000000001</v>
      </c>
      <c r="AT11" s="11">
        <f>SUMIFS('Base TU'!AU:AU,'Base TU'!$A:$A,$B11,'Base TU'!$B:$B,"Total Operação")/1000</f>
        <v>394.36799999999999</v>
      </c>
      <c r="AU11" s="11">
        <f>SUMIFS('Base TU'!AV:AV,'Base TU'!$A:$A,$B11,'Base TU'!$B:$B,"Total Operação")/1000</f>
        <v>479.4</v>
      </c>
      <c r="AV11" s="11">
        <f>SUMIFS('Base TU'!AW:AW,'Base TU'!$A:$A,$B11,'Base TU'!$B:$B,"Total Operação")/1000</f>
        <v>380.56900000000002</v>
      </c>
      <c r="AW11" s="11">
        <f>SUMIFS('Base TU'!AX:AX,'Base TU'!$A:$A,$B11,'Base TU'!$B:$B,"Total Operação")/1000</f>
        <v>437.48500000000001</v>
      </c>
      <c r="AX11" s="11">
        <f>SUMIFS('Base TU'!AY:AY,'Base TU'!$A:$A,$B11,'Base TU'!$B:$B,"Total Operação")/1000</f>
        <v>351.40899999999999</v>
      </c>
      <c r="AY11" s="11">
        <f>SUMIFS('Base TU'!AZ:AZ,'Base TU'!$A:$A,$B11,'Base TU'!$B:$B,"Total Operação")/1000</f>
        <v>381.16</v>
      </c>
      <c r="AZ11" s="11">
        <f>SUMIFS('Base TU'!BA:BA,'Base TU'!$A:$A,$B11,'Base TU'!$B:$B,"Total Operação")/1000</f>
        <v>350.45499999999998</v>
      </c>
      <c r="BA11" s="11">
        <f>SUMIFS('Base TU'!BB:BB,'Base TU'!$A:$A,$B11,'Base TU'!$B:$B,"Total Operação")/1000</f>
        <v>398.86900000000003</v>
      </c>
      <c r="BB11" s="11">
        <f>SUMIFS('Base TU'!BC:BC,'Base TU'!$A:$A,$B11,'Base TU'!$B:$B,"Total Operação")/1000</f>
        <v>591.68700000000001</v>
      </c>
      <c r="BD11" s="11">
        <f>SUMIFS('Base TU'!BE:BE,'Base TU'!$A:$A,$B11,'Base TU'!$B:$B,"Total Operação")/1000</f>
        <v>400.38</v>
      </c>
      <c r="BE11" s="11">
        <f>SUMIFS('Base TU'!BF:BF,'Base TU'!$A:$A,$B11,'Base TU'!$B:$B,"Total Operação")/1000</f>
        <v>266.399</v>
      </c>
      <c r="BF11" s="11">
        <f>SUMIFS('Base TU'!BG:BG,'Base TU'!$A:$A,$B11,'Base TU'!$B:$B,"Total Operação")/1000</f>
        <v>217.00299999999999</v>
      </c>
      <c r="BG11" s="11">
        <f>SUMIFS('Base TU'!BH:BH,'Base TU'!$A:$A,$B11,'Base TU'!$B:$B,"Total Operação")/1000</f>
        <v>360.52300000000002</v>
      </c>
      <c r="BH11" s="11">
        <f>SUMIFS('Base TU'!BI:BI,'Base TU'!$A:$A,$B11,'Base TU'!$B:$B,"Total Operação")/1000</f>
        <v>650.20399999999995</v>
      </c>
      <c r="BI11" s="11">
        <f>SUMIFS('Base TU'!BJ:BJ,'Base TU'!$A:$A,$B11,'Base TU'!$B:$B,"Total Operação")/1000</f>
        <v>535.26300000000003</v>
      </c>
      <c r="BJ11" s="11">
        <f>SUMIFS('Base TU'!BK:BK,'Base TU'!$A:$A,$B11,'Base TU'!$B:$B,"Total Operação")/1000</f>
        <v>496.44</v>
      </c>
      <c r="BK11" s="11">
        <f>SUMIFS('Base TU'!BL:BL,'Base TU'!$A:$A,$B11,'Base TU'!$B:$B,"Total Operação")/1000</f>
        <v>772.58</v>
      </c>
      <c r="BL11" s="11">
        <f>SUMIFS('Base TU'!BM:BM,'Base TU'!$A:$A,$B11,'Base TU'!$B:$B,"Total Operação")/1000</f>
        <v>1080.2809999999999</v>
      </c>
      <c r="BM11" s="11">
        <f>SUMIFS('Base TU'!BN:BN,'Base TU'!$A:$A,$B11,'Base TU'!$B:$B,"Total Operação")/1000</f>
        <v>1204.5820000000001</v>
      </c>
      <c r="BN11" s="11">
        <f>SUMIFS('Base TU'!BO:BO,'Base TU'!$A:$A,$B11,'Base TU'!$B:$B,"Total Operação")/1000</f>
        <v>1090.213</v>
      </c>
      <c r="BO11" s="11">
        <f>SUMIFS('Base TU'!BP:BP,'Base TU'!$A:$A,$B11,'Base TU'!$B:$B,"Total Operação")/1000</f>
        <v>831.93499999999995</v>
      </c>
      <c r="BQ11" s="11">
        <f>'Volume TU Norte'!BQ11+'Volume TU Sul'!BQ11</f>
        <v>611.04700000000003</v>
      </c>
      <c r="BR11" s="11">
        <f>'Volume TU Norte'!BR11+'Volume TU Sul'!BR11</f>
        <v>0</v>
      </c>
      <c r="BS11" s="11">
        <f>'Volume TU Norte'!BS11+'Volume TU Sul'!BS11</f>
        <v>0</v>
      </c>
      <c r="BT11" s="11">
        <f>'Volume TU Norte'!BT11+'Volume TU Sul'!BT11</f>
        <v>0</v>
      </c>
      <c r="BU11" s="11">
        <f>'Volume TU Norte'!BU11+'Volume TU Sul'!BU11</f>
        <v>0</v>
      </c>
      <c r="BV11" s="11">
        <f>'Volume TU Norte'!BV11+'Volume TU Sul'!BV11</f>
        <v>0</v>
      </c>
      <c r="BW11" s="11">
        <f>'Volume TU Norte'!BW11+'Volume TU Sul'!BW11</f>
        <v>0</v>
      </c>
      <c r="BX11" s="11">
        <f>'Volume TU Norte'!BX11+'Volume TU Sul'!BX11</f>
        <v>0</v>
      </c>
      <c r="BY11" s="11">
        <f>'Volume TU Norte'!BY11+'Volume TU Sul'!BY11</f>
        <v>0</v>
      </c>
      <c r="BZ11" s="11">
        <f>'Volume TU Norte'!BZ11+'Volume TU Sul'!BZ11</f>
        <v>0</v>
      </c>
      <c r="CA11" s="11">
        <f>'Volume TU Norte'!CA11+'Volume TU Sul'!CA11</f>
        <v>0</v>
      </c>
      <c r="CB11" s="11">
        <f>'Volume TU Norte'!CB11+'Volume TU Sul'!CB11</f>
        <v>0</v>
      </c>
    </row>
    <row r="12" spans="1:80" ht="15.5" x14ac:dyDescent="0.35">
      <c r="B12" s="10" t="s">
        <v>7</v>
      </c>
      <c r="D12" s="11">
        <f>SUMIFS('Base TU'!E:E,'Base TU'!$A:$A,$B12,'Base TU'!$B:$B,"Total Operação")/1000</f>
        <v>40.015999999999998</v>
      </c>
      <c r="E12" s="11">
        <f>SUMIFS('Base TU'!F:F,'Base TU'!$A:$A,$B12,'Base TU'!$B:$B,"Total Operação")/1000</f>
        <v>26.385000000000002</v>
      </c>
      <c r="F12" s="11">
        <f>SUMIFS('Base TU'!G:G,'Base TU'!$A:$A,$B12,'Base TU'!$B:$B,"Total Operação")/1000</f>
        <v>29.763999999999999</v>
      </c>
      <c r="G12" s="11">
        <f>SUMIFS('Base TU'!H:H,'Base TU'!$A:$A,$B12,'Base TU'!$B:$B,"Total Operação")/1000</f>
        <v>37.642000000000003</v>
      </c>
      <c r="H12" s="11">
        <f>SUMIFS('Base TU'!I:I,'Base TU'!$A:$A,$B12,'Base TU'!$B:$B,"Total Operação")/1000</f>
        <v>94.590999999999994</v>
      </c>
      <c r="I12" s="11">
        <f>SUMIFS('Base TU'!J:J,'Base TU'!$A:$A,$B12,'Base TU'!$B:$B,"Total Operação")/1000</f>
        <v>118.747</v>
      </c>
      <c r="J12" s="11">
        <f>SUMIFS('Base TU'!K:K,'Base TU'!$A:$A,$B12,'Base TU'!$B:$B,"Total Operação")/1000</f>
        <v>135.369</v>
      </c>
      <c r="K12" s="11">
        <f>SUMIFS('Base TU'!L:L,'Base TU'!$A:$A,$B12,'Base TU'!$B:$B,"Total Operação")/1000</f>
        <v>148.98500000000001</v>
      </c>
      <c r="L12" s="11">
        <f>SUMIFS('Base TU'!M:M,'Base TU'!$A:$A,$B12,'Base TU'!$B:$B,"Total Operação")/1000</f>
        <v>195.93199999999999</v>
      </c>
      <c r="M12" s="11">
        <f>SUMIFS('Base TU'!N:N,'Base TU'!$A:$A,$B12,'Base TU'!$B:$B,"Total Operação")/1000</f>
        <v>149.495</v>
      </c>
      <c r="N12" s="11">
        <f>SUMIFS('Base TU'!O:O,'Base TU'!$A:$A,$B12,'Base TU'!$B:$B,"Total Operação")/1000</f>
        <v>157.22999999999999</v>
      </c>
      <c r="O12" s="11">
        <f>SUMIFS('Base TU'!P:P,'Base TU'!$A:$A,$B12,'Base TU'!$B:$B,"Total Operação")/1000</f>
        <v>121.94</v>
      </c>
      <c r="Q12" s="11">
        <f>SUMIFS('Base TU'!R:R,'Base TU'!$A:$A,$B12,'Base TU'!$B:$B,"Total Operação")/1000</f>
        <v>101.56399999999999</v>
      </c>
      <c r="R12" s="11">
        <f>SUMIFS('Base TU'!S:S,'Base TU'!$A:$A,$B12,'Base TU'!$B:$B,"Total Operação")/1000</f>
        <v>70.692999999999998</v>
      </c>
      <c r="S12" s="11">
        <f>SUMIFS('Base TU'!T:T,'Base TU'!$A:$A,$B12,'Base TU'!$B:$B,"Total Operação")/1000</f>
        <v>52.874000000000002</v>
      </c>
      <c r="T12" s="11">
        <f>SUMIFS('Base TU'!U:U,'Base TU'!$A:$A,$B12,'Base TU'!$B:$B,"Total Operação")/1000</f>
        <v>118.539</v>
      </c>
      <c r="U12" s="11">
        <f>SUMIFS('Base TU'!V:V,'Base TU'!$A:$A,$B12,'Base TU'!$B:$B,"Total Operação")/1000</f>
        <v>108.35</v>
      </c>
      <c r="V12" s="11">
        <f>SUMIFS('Base TU'!W:W,'Base TU'!$A:$A,$B12,'Base TU'!$B:$B,"Total Operação")/1000</f>
        <v>77.277000000000001</v>
      </c>
      <c r="W12" s="11">
        <f>SUMIFS('Base TU'!X:X,'Base TU'!$A:$A,$B12,'Base TU'!$B:$B,"Total Operação")/1000</f>
        <v>76.747</v>
      </c>
      <c r="X12" s="11">
        <f>SUMIFS('Base TU'!Y:Y,'Base TU'!$A:$A,$B12,'Base TU'!$B:$B,"Total Operação")/1000</f>
        <v>91.299000000000007</v>
      </c>
      <c r="Y12" s="11">
        <f>SUMIFS('Base TU'!Z:Z,'Base TU'!$A:$A,$B12,'Base TU'!$B:$B,"Total Operação")/1000</f>
        <v>99.471000000000004</v>
      </c>
      <c r="Z12" s="11">
        <f>SUMIFS('Base TU'!AA:AA,'Base TU'!$A:$A,$B12,'Base TU'!$B:$B,"Total Operação")/1000</f>
        <v>110.258</v>
      </c>
      <c r="AA12" s="11">
        <f>SUMIFS('Base TU'!AB:AB,'Base TU'!$A:$A,$B12,'Base TU'!$B:$B,"Total Operação")/1000</f>
        <v>95.177000000000007</v>
      </c>
      <c r="AB12" s="11">
        <f>SUMIFS('Base TU'!AC:AC,'Base TU'!$A:$A,$B12,'Base TU'!$B:$B,"Total Operação")/1000</f>
        <v>96.216999999999999</v>
      </c>
      <c r="AD12" s="11">
        <f>SUMIFS('Base TU'!AE:AE,'Base TU'!$A:$A,$B12,'Base TU'!$B:$B,"Total Operação")/1000</f>
        <v>101.39400000000001</v>
      </c>
      <c r="AE12" s="11">
        <f>SUMIFS('Base TU'!AF:AF,'Base TU'!$A:$A,$B12,'Base TU'!$B:$B,"Total Operação")/1000</f>
        <v>79.974999999999994</v>
      </c>
      <c r="AF12" s="11">
        <f>SUMIFS('Base TU'!AG:AG,'Base TU'!$A:$A,$B12,'Base TU'!$B:$B,"Total Operação")/1000</f>
        <v>58.162999999999997</v>
      </c>
      <c r="AG12" s="11">
        <f>SUMIFS('Base TU'!AH:AH,'Base TU'!$A:$A,$B12,'Base TU'!$B:$B,"Total Operação")/1000</f>
        <v>72.632000000000005</v>
      </c>
      <c r="AH12" s="11">
        <f>SUMIFS('Base TU'!AI:AI,'Base TU'!$A:$A,$B12,'Base TU'!$B:$B,"Total Operação")/1000</f>
        <v>110.30200000000001</v>
      </c>
      <c r="AI12" s="11">
        <f>SUMIFS('Base TU'!AJ:AJ,'Base TU'!$A:$A,$B12,'Base TU'!$B:$B,"Total Operação")/1000</f>
        <v>142.22499999999999</v>
      </c>
      <c r="AJ12" s="11">
        <f>SUMIFS('Base TU'!AK:AK,'Base TU'!$A:$A,$B12,'Base TU'!$B:$B,"Total Operação")/1000</f>
        <v>211.946</v>
      </c>
      <c r="AK12" s="11">
        <f>SUMIFS('Base TU'!AL:AL,'Base TU'!$A:$A,$B12,'Base TU'!$B:$B,"Total Operação")/1000</f>
        <v>215.261</v>
      </c>
      <c r="AL12" s="11">
        <f>SUMIFS('Base TU'!AM:AM,'Base TU'!$A:$A,$B12,'Base TU'!$B:$B,"Total Operação")/1000</f>
        <v>148.04499999999999</v>
      </c>
      <c r="AM12" s="11">
        <f>SUMIFS('Base TU'!AN:AN,'Base TU'!$A:$A,$B12,'Base TU'!$B:$B,"Total Operação")/1000</f>
        <v>152.613</v>
      </c>
      <c r="AN12" s="11">
        <f>SUMIFS('Base TU'!AO:AO,'Base TU'!$A:$A,$B12,'Base TU'!$B:$B,"Total Operação")/1000</f>
        <v>217.358</v>
      </c>
      <c r="AO12" s="11">
        <f>SUMIFS('Base TU'!AP:AP,'Base TU'!$A:$A,$B12,'Base TU'!$B:$B,"Total Operação")/1000</f>
        <v>261.14299999999997</v>
      </c>
      <c r="AQ12" s="11">
        <f>SUMIFS('Base TU'!AR:AR,'Base TU'!$A:$A,$B12,'Base TU'!$B:$B,"Total Operação")/1000</f>
        <v>232.57499999999999</v>
      </c>
      <c r="AR12" s="11">
        <f>SUMIFS('Base TU'!AS:AS,'Base TU'!$A:$A,$B12,'Base TU'!$B:$B,"Total Operação")/1000</f>
        <v>136.28800000000001</v>
      </c>
      <c r="AS12" s="11">
        <f>SUMIFS('Base TU'!AT:AT,'Base TU'!$A:$A,$B12,'Base TU'!$B:$B,"Total Operação")/1000</f>
        <v>143.88900000000001</v>
      </c>
      <c r="AT12" s="11">
        <f>SUMIFS('Base TU'!AU:AU,'Base TU'!$A:$A,$B12,'Base TU'!$B:$B,"Total Operação")/1000</f>
        <v>188.62</v>
      </c>
      <c r="AU12" s="11">
        <f>SUMIFS('Base TU'!AV:AV,'Base TU'!$A:$A,$B12,'Base TU'!$B:$B,"Total Operação")/1000</f>
        <v>288.45</v>
      </c>
      <c r="AV12" s="11">
        <f>SUMIFS('Base TU'!AW:AW,'Base TU'!$A:$A,$B12,'Base TU'!$B:$B,"Total Operação")/1000</f>
        <v>275.75400000000002</v>
      </c>
      <c r="AW12" s="11">
        <f>SUMIFS('Base TU'!AX:AX,'Base TU'!$A:$A,$B12,'Base TU'!$B:$B,"Total Operação")/1000</f>
        <v>306.30700000000002</v>
      </c>
      <c r="AX12" s="11">
        <f>SUMIFS('Base TU'!AY:AY,'Base TU'!$A:$A,$B12,'Base TU'!$B:$B,"Total Operação")/1000</f>
        <v>261.45100000000002</v>
      </c>
      <c r="AY12" s="11">
        <f>SUMIFS('Base TU'!AZ:AZ,'Base TU'!$A:$A,$B12,'Base TU'!$B:$B,"Total Operação")/1000</f>
        <v>176.59299999999999</v>
      </c>
      <c r="AZ12" s="11">
        <f>SUMIFS('Base TU'!BA:BA,'Base TU'!$A:$A,$B12,'Base TU'!$B:$B,"Total Operação")/1000</f>
        <v>218.018</v>
      </c>
      <c r="BA12" s="11">
        <f>SUMIFS('Base TU'!BB:BB,'Base TU'!$A:$A,$B12,'Base TU'!$B:$B,"Total Operação")/1000</f>
        <v>247.828</v>
      </c>
      <c r="BB12" s="11">
        <f>SUMIFS('Base TU'!BC:BC,'Base TU'!$A:$A,$B12,'Base TU'!$B:$B,"Total Operação")/1000</f>
        <v>292.017</v>
      </c>
      <c r="BD12" s="11">
        <f>SUMIFS('Base TU'!BE:BE,'Base TU'!$A:$A,$B12,'Base TU'!$B:$B,"Total Operação")/1000</f>
        <v>272.86500000000001</v>
      </c>
      <c r="BE12" s="11">
        <f>SUMIFS('Base TU'!BF:BF,'Base TU'!$A:$A,$B12,'Base TU'!$B:$B,"Total Operação")/1000</f>
        <v>211.18799999999999</v>
      </c>
      <c r="BF12" s="11">
        <f>SUMIFS('Base TU'!BG:BG,'Base TU'!$A:$A,$B12,'Base TU'!$B:$B,"Total Operação")/1000</f>
        <v>101.229</v>
      </c>
      <c r="BG12" s="11">
        <f>SUMIFS('Base TU'!BH:BH,'Base TU'!$A:$A,$B12,'Base TU'!$B:$B,"Total Operação")/1000</f>
        <v>247.22800000000001</v>
      </c>
      <c r="BH12" s="11">
        <f>SUMIFS('Base TU'!BI:BI,'Base TU'!$A:$A,$B12,'Base TU'!$B:$B,"Total Operação")/1000</f>
        <v>315.43700000000001</v>
      </c>
      <c r="BI12" s="11">
        <f>SUMIFS('Base TU'!BJ:BJ,'Base TU'!$A:$A,$B12,'Base TU'!$B:$B,"Total Operação")/1000</f>
        <v>290.39</v>
      </c>
      <c r="BJ12" s="11">
        <f>SUMIFS('Base TU'!BK:BK,'Base TU'!$A:$A,$B12,'Base TU'!$B:$B,"Total Operação")/1000</f>
        <v>314.70800000000003</v>
      </c>
      <c r="BK12" s="11">
        <f>SUMIFS('Base TU'!BL:BL,'Base TU'!$A:$A,$B12,'Base TU'!$B:$B,"Total Operação")/1000</f>
        <v>229.65600000000001</v>
      </c>
      <c r="BL12" s="11">
        <f>SUMIFS('Base TU'!BM:BM,'Base TU'!$A:$A,$B12,'Base TU'!$B:$B,"Total Operação")/1000</f>
        <v>247.761</v>
      </c>
      <c r="BM12" s="11">
        <f>SUMIFS('Base TU'!BN:BN,'Base TU'!$A:$A,$B12,'Base TU'!$B:$B,"Total Operação")/1000</f>
        <v>322.07100000000003</v>
      </c>
      <c r="BN12" s="11">
        <f>SUMIFS('Base TU'!BO:BO,'Base TU'!$A:$A,$B12,'Base TU'!$B:$B,"Total Operação")/1000</f>
        <v>313.08699999999999</v>
      </c>
      <c r="BO12" s="11">
        <f>SUMIFS('Base TU'!BP:BP,'Base TU'!$A:$A,$B12,'Base TU'!$B:$B,"Total Operação")/1000</f>
        <v>309.625</v>
      </c>
      <c r="BQ12" s="11">
        <f>'Volume TU Norte'!BQ12+'Volume TU Sul'!BQ12</f>
        <v>329.63</v>
      </c>
      <c r="BR12" s="11">
        <f>'Volume TU Norte'!BR12+'Volume TU Sul'!BR12</f>
        <v>0</v>
      </c>
      <c r="BS12" s="11">
        <f>'Volume TU Norte'!BS12+'Volume TU Sul'!BS12</f>
        <v>0</v>
      </c>
      <c r="BT12" s="11">
        <f>'Volume TU Norte'!BT12+'Volume TU Sul'!BT12</f>
        <v>0</v>
      </c>
      <c r="BU12" s="11">
        <f>'Volume TU Norte'!BU12+'Volume TU Sul'!BU12</f>
        <v>0</v>
      </c>
      <c r="BV12" s="11">
        <f>'Volume TU Norte'!BV12+'Volume TU Sul'!BV12</f>
        <v>0</v>
      </c>
      <c r="BW12" s="11">
        <f>'Volume TU Norte'!BW12+'Volume TU Sul'!BW12</f>
        <v>0</v>
      </c>
      <c r="BX12" s="11">
        <f>'Volume TU Norte'!BX12+'Volume TU Sul'!BX12</f>
        <v>0</v>
      </c>
      <c r="BY12" s="11">
        <f>'Volume TU Norte'!BY12+'Volume TU Sul'!BY12</f>
        <v>0</v>
      </c>
      <c r="BZ12" s="11">
        <f>'Volume TU Norte'!BZ12+'Volume TU Sul'!BZ12</f>
        <v>0</v>
      </c>
      <c r="CA12" s="11">
        <f>'Volume TU Norte'!CA12+'Volume TU Sul'!CA12</f>
        <v>0</v>
      </c>
      <c r="CB12" s="11">
        <f>'Volume TU Norte'!CB12+'Volume TU Sul'!CB12</f>
        <v>0</v>
      </c>
    </row>
    <row r="13" spans="1:80" ht="15.5" hidden="1" x14ac:dyDescent="0.35">
      <c r="B13" s="10" t="s">
        <v>14</v>
      </c>
      <c r="D13" s="11">
        <f>SUMIFS('Base TU'!E:E,'Base TU'!$A:$A,$B13,'Base TU'!$B:$B,"Total Operação")/1000</f>
        <v>56.14</v>
      </c>
      <c r="E13" s="11">
        <f>SUMIFS('Base TU'!F:F,'Base TU'!$A:$A,$B13,'Base TU'!$B:$B,"Total Operação")/1000</f>
        <v>1.9339999999999999</v>
      </c>
      <c r="F13" s="11">
        <f>SUMIFS('Base TU'!G:G,'Base TU'!$A:$A,$B13,'Base TU'!$B:$B,"Total Operação")/1000</f>
        <v>2.9740000000000002</v>
      </c>
      <c r="G13" s="11">
        <f>SUMIFS('Base TU'!H:H,'Base TU'!$A:$A,$B13,'Base TU'!$B:$B,"Total Operação")/1000</f>
        <v>0</v>
      </c>
      <c r="H13" s="11">
        <f>SUMIFS('Base TU'!I:I,'Base TU'!$A:$A,$B13,'Base TU'!$B:$B,"Total Operação")/1000</f>
        <v>0</v>
      </c>
      <c r="I13" s="11">
        <f>SUMIFS('Base TU'!J:J,'Base TU'!$A:$A,$B13,'Base TU'!$B:$B,"Total Operação")/1000</f>
        <v>0</v>
      </c>
      <c r="J13" s="11">
        <f>SUMIFS('Base TU'!K:K,'Base TU'!$A:$A,$B13,'Base TU'!$B:$B,"Total Operação")/1000</f>
        <v>0</v>
      </c>
      <c r="K13" s="11">
        <f>SUMIFS('Base TU'!L:L,'Base TU'!$A:$A,$B13,'Base TU'!$B:$B,"Total Operação")/1000</f>
        <v>0</v>
      </c>
      <c r="L13" s="11">
        <f>SUMIFS('Base TU'!M:M,'Base TU'!$A:$A,$B13,'Base TU'!$B:$B,"Total Operação")/1000</f>
        <v>0</v>
      </c>
      <c r="M13" s="11">
        <f>SUMIFS('Base TU'!N:N,'Base TU'!$A:$A,$B13,'Base TU'!$B:$B,"Total Operação")/1000</f>
        <v>0</v>
      </c>
      <c r="N13" s="11">
        <f>SUMIFS('Base TU'!O:O,'Base TU'!$A:$A,$B13,'Base TU'!$B:$B,"Total Operação")/1000</f>
        <v>9.1210000000000004</v>
      </c>
      <c r="O13" s="11">
        <f>SUMIFS('Base TU'!P:P,'Base TU'!$A:$A,$B13,'Base TU'!$B:$B,"Total Operação")/1000</f>
        <v>22.268999999999998</v>
      </c>
      <c r="Q13" s="11">
        <f>SUMIFS('Base TU'!R:R,'Base TU'!$A:$A,$B13,'Base TU'!$B:$B,"Total Operação")/1000</f>
        <v>62.997999999999998</v>
      </c>
      <c r="R13" s="11">
        <f>SUMIFS('Base TU'!S:S,'Base TU'!$A:$A,$B13,'Base TU'!$B:$B,"Total Operação")/1000</f>
        <v>82.959000000000003</v>
      </c>
      <c r="S13" s="11">
        <f>SUMIFS('Base TU'!T:T,'Base TU'!$A:$A,$B13,'Base TU'!$B:$B,"Total Operação")/1000</f>
        <v>18.082000000000001</v>
      </c>
      <c r="T13" s="11">
        <f>SUMIFS('Base TU'!U:U,'Base TU'!$A:$A,$B13,'Base TU'!$B:$B,"Total Operação")/1000</f>
        <v>0</v>
      </c>
      <c r="U13" s="11">
        <f>SUMIFS('Base TU'!V:V,'Base TU'!$A:$A,$B13,'Base TU'!$B:$B,"Total Operação")/1000</f>
        <v>0</v>
      </c>
      <c r="V13" s="11">
        <f>SUMIFS('Base TU'!W:W,'Base TU'!$A:$A,$B13,'Base TU'!$B:$B,"Total Operação")/1000</f>
        <v>0</v>
      </c>
      <c r="W13" s="11">
        <f>SUMIFS('Base TU'!X:X,'Base TU'!$A:$A,$B13,'Base TU'!$B:$B,"Total Operação")/1000</f>
        <v>0</v>
      </c>
      <c r="X13" s="11">
        <f>SUMIFS('Base TU'!Y:Y,'Base TU'!$A:$A,$B13,'Base TU'!$B:$B,"Total Operação")/1000</f>
        <v>0</v>
      </c>
      <c r="Y13" s="11">
        <f>SUMIFS('Base TU'!Z:Z,'Base TU'!$A:$A,$B13,'Base TU'!$B:$B,"Total Operação")/1000</f>
        <v>0</v>
      </c>
      <c r="Z13" s="11">
        <f>SUMIFS('Base TU'!AA:AA,'Base TU'!$A:$A,$B13,'Base TU'!$B:$B,"Total Operação")/1000</f>
        <v>0</v>
      </c>
      <c r="AA13" s="11">
        <f>SUMIFS('Base TU'!AB:AB,'Base TU'!$A:$A,$B13,'Base TU'!$B:$B,"Total Operação")/1000</f>
        <v>6.04</v>
      </c>
      <c r="AB13" s="11">
        <f>SUMIFS('Base TU'!AC:AC,'Base TU'!$A:$A,$B13,'Base TU'!$B:$B,"Total Operação")/1000</f>
        <v>13.396000000000001</v>
      </c>
      <c r="AD13" s="11">
        <f>SUMIFS('Base TU'!AE:AE,'Base TU'!$A:$A,$B13,'Base TU'!$B:$B,"Total Operação")/1000</f>
        <v>27.41</v>
      </c>
      <c r="AE13" s="11">
        <f>SUMIFS('Base TU'!AF:AF,'Base TU'!$A:$A,$B13,'Base TU'!$B:$B,"Total Operação")/1000</f>
        <v>6.7839999999999998</v>
      </c>
      <c r="AF13" s="11">
        <f>SUMIFS('Base TU'!AG:AG,'Base TU'!$A:$A,$B13,'Base TU'!$B:$B,"Total Operação")/1000</f>
        <v>0</v>
      </c>
      <c r="AG13" s="11">
        <f>SUMIFS('Base TU'!AH:AH,'Base TU'!$A:$A,$B13,'Base TU'!$B:$B,"Total Operação")/1000</f>
        <v>0</v>
      </c>
      <c r="AH13" s="11">
        <f>SUMIFS('Base TU'!AI:AI,'Base TU'!$A:$A,$B13,'Base TU'!$B:$B,"Total Operação")/1000</f>
        <v>0</v>
      </c>
      <c r="AI13" s="11">
        <f>SUMIFS('Base TU'!AJ:AJ,'Base TU'!$A:$A,$B13,'Base TU'!$B:$B,"Total Operação")/1000</f>
        <v>0</v>
      </c>
      <c r="AJ13" s="11">
        <f>SUMIFS('Base TU'!AK:AK,'Base TU'!$A:$A,$B13,'Base TU'!$B:$B,"Total Operação")/1000</f>
        <v>0</v>
      </c>
      <c r="AK13" s="11">
        <f>SUMIFS('Base TU'!AL:AL,'Base TU'!$A:$A,$B13,'Base TU'!$B:$B,"Total Operação")/1000</f>
        <v>0</v>
      </c>
      <c r="AL13" s="11">
        <f>SUMIFS('Base TU'!AM:AM,'Base TU'!$A:$A,$B13,'Base TU'!$B:$B,"Total Operação")/1000</f>
        <v>0</v>
      </c>
      <c r="AM13" s="11">
        <f>SUMIFS('Base TU'!AN:AN,'Base TU'!$A:$A,$B13,'Base TU'!$B:$B,"Total Operação")/1000</f>
        <v>0</v>
      </c>
      <c r="AN13" s="11">
        <f>SUMIFS('Base TU'!AO:AO,'Base TU'!$A:$A,$B13,'Base TU'!$B:$B,"Total Operação")/1000</f>
        <v>57.524000000000001</v>
      </c>
      <c r="AO13" s="11">
        <f>SUMIFS('Base TU'!AP:AP,'Base TU'!$A:$A,$B13,'Base TU'!$B:$B,"Total Operação")/1000</f>
        <v>87.164000000000001</v>
      </c>
      <c r="AQ13" s="11">
        <f>SUMIFS('Base TU'!AR:AR,'Base TU'!$A:$A,$B13,'Base TU'!$B:$B,"Total Operação")/1000</f>
        <v>46.884999999999998</v>
      </c>
      <c r="AR13" s="11">
        <f>SUMIFS('Base TU'!AS:AS,'Base TU'!$A:$A,$B13,'Base TU'!$B:$B,"Total Operação")/1000</f>
        <v>5.42</v>
      </c>
      <c r="AS13" s="11">
        <f>SUMIFS('Base TU'!AT:AT,'Base TU'!$A:$A,$B13,'Base TU'!$B:$B,"Total Operação")/1000</f>
        <v>0</v>
      </c>
      <c r="AT13" s="11">
        <f>SUMIFS('Base TU'!AU:AU,'Base TU'!$A:$A,$B13,'Base TU'!$B:$B,"Total Operação")/1000</f>
        <v>0</v>
      </c>
      <c r="AU13" s="11">
        <f>SUMIFS('Base TU'!AV:AV,'Base TU'!$A:$A,$B13,'Base TU'!$B:$B,"Total Operação")/1000</f>
        <v>0</v>
      </c>
      <c r="AV13" s="11">
        <f>SUMIFS('Base TU'!AW:AW,'Base TU'!$A:$A,$B13,'Base TU'!$B:$B,"Total Operação")/1000</f>
        <v>0</v>
      </c>
      <c r="AW13" s="11">
        <f>SUMIFS('Base TU'!AX:AX,'Base TU'!$A:$A,$B13,'Base TU'!$B:$B,"Total Operação")/1000</f>
        <v>0</v>
      </c>
      <c r="AX13" s="11">
        <f>SUMIFS('Base TU'!AY:AY,'Base TU'!$A:$A,$B13,'Base TU'!$B:$B,"Total Operação")/1000</f>
        <v>0</v>
      </c>
      <c r="AY13" s="11">
        <f>SUMIFS('Base TU'!AZ:AZ,'Base TU'!$A:$A,$B13,'Base TU'!$B:$B,"Total Operação")/1000</f>
        <v>0</v>
      </c>
      <c r="AZ13" s="11">
        <f>SUMIFS('Base TU'!BA:BA,'Base TU'!$A:$A,$B13,'Base TU'!$B:$B,"Total Operação")/1000</f>
        <v>0</v>
      </c>
      <c r="BA13" s="11">
        <f>SUMIFS('Base TU'!BB:BB,'Base TU'!$A:$A,$B13,'Base TU'!$B:$B,"Total Operação")/1000</f>
        <v>7.8390000000000004</v>
      </c>
      <c r="BB13" s="11">
        <f>SUMIFS('Base TU'!BC:BC,'Base TU'!$A:$A,$B13,'Base TU'!$B:$B,"Total Operação")/1000</f>
        <v>53.780999999999999</v>
      </c>
      <c r="BD13" s="11">
        <f>SUMIFS('Base TU'!BE:BE,'Base TU'!$A:$A,$B13,'Base TU'!$B:$B,"Total Operação")/1000</f>
        <v>40.94</v>
      </c>
      <c r="BE13" s="11">
        <f>SUMIFS('Base TU'!BF:BF,'Base TU'!$A:$A,$B13,'Base TU'!$B:$B,"Total Operação")/1000</f>
        <v>2.2730000000000001</v>
      </c>
      <c r="BF13" s="11">
        <f>SUMIFS('Base TU'!BG:BG,'Base TU'!$A:$A,$B13,'Base TU'!$B:$B,"Total Operação")/1000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TU'!$B:$B,"Total Operação")/1000</f>
        <v>0</v>
      </c>
      <c r="BI13" s="11">
        <f>SUMIFS('Base TU'!BJ:BJ,'Base TU'!$A:$A,$B13,'Base TU'!$B:$B,"Total Operação")/1000</f>
        <v>0</v>
      </c>
      <c r="BJ13" s="11">
        <f>SUMIFS('Base TU'!BK:BK,'Base TU'!$A:$A,$B13,'Base TU'!$B:$B,"Total Operação")/1000</f>
        <v>0</v>
      </c>
      <c r="BK13" s="11">
        <f>SUMIFS('Base TU'!BL:BL,'Base TU'!$A:$A,$B13,'Base TU'!$B:$B,"Total Operação")/1000</f>
        <v>0</v>
      </c>
      <c r="BL13" s="11">
        <f>SUMIFS('Base TU'!BM:BM,'Base TU'!$A:$A,$B13,'Base TU'!$B:$B,"Total Operação")/1000</f>
        <v>0</v>
      </c>
      <c r="BM13" s="11">
        <f>SUMIFS('Base TU'!BN:BN,'Base TU'!$A:$A,$B13,'Base TU'!$B:$B,"Total Operação")/1000</f>
        <v>17.013000000000002</v>
      </c>
      <c r="BN13" s="11">
        <f>SUMIFS('Base TU'!BO:BO,'Base TU'!$A:$A,$B13,'Base TU'!$B:$B,"Total Operação")/1000</f>
        <v>106.58799999999999</v>
      </c>
      <c r="BO13" s="11">
        <f>SUMIFS('Base TU'!BP:BP,'Base TU'!$A:$A,$B13,'Base TU'!$B:$B,"Total Operação")/1000</f>
        <v>92.584999999999994</v>
      </c>
      <c r="BQ13" s="11">
        <f>'Volume TU Norte'!BQ13+'Volume TU Sul'!BQ13</f>
        <v>4.9530000000000003</v>
      </c>
      <c r="BR13" s="11">
        <f>'Volume TU Norte'!BR13+'Volume TU Sul'!BR13</f>
        <v>0</v>
      </c>
      <c r="BS13" s="11">
        <f>'Volume TU Norte'!BS13+'Volume TU Sul'!BS13</f>
        <v>0</v>
      </c>
      <c r="BT13" s="11">
        <f>'Volume TU Norte'!BT13+'Volume TU Sul'!BT13</f>
        <v>0</v>
      </c>
      <c r="BU13" s="11">
        <f>'Volume TU Norte'!BU13+'Volume TU Sul'!BU13</f>
        <v>0</v>
      </c>
      <c r="BV13" s="11">
        <f>'Volume TU Norte'!BV13+'Volume TU Sul'!BV13</f>
        <v>0</v>
      </c>
      <c r="BW13" s="11">
        <f>'Volume TU Norte'!BW13+'Volume TU Sul'!BW13</f>
        <v>0</v>
      </c>
      <c r="BX13" s="11">
        <f>'Volume TU Norte'!BX13+'Volume TU Sul'!BX13</f>
        <v>0</v>
      </c>
      <c r="BY13" s="11">
        <f>'Volume TU Norte'!BY13+'Volume TU Sul'!BY13</f>
        <v>0</v>
      </c>
      <c r="BZ13" s="11">
        <f>'Volume TU Norte'!BZ13+'Volume TU Sul'!BZ13</f>
        <v>0</v>
      </c>
      <c r="CA13" s="11">
        <f>'Volume TU Norte'!CA13+'Volume TU Sul'!CA13</f>
        <v>0</v>
      </c>
      <c r="CB13" s="11">
        <f>'Volume TU Norte'!CB13+'Volume TU Sul'!CB13</f>
        <v>0</v>
      </c>
    </row>
    <row r="14" spans="1:80" ht="15.5" hidden="1" x14ac:dyDescent="0.35">
      <c r="B14" s="10" t="s">
        <v>103</v>
      </c>
      <c r="D14" s="11">
        <f>SUMIFS('Base TU'!E:E,'Base TU'!$A:$A,$B14,'Base TU'!$B:$B,"Total Operação")/1000</f>
        <v>0</v>
      </c>
      <c r="E14" s="11">
        <f>SUMIFS('Base TU'!F:F,'Base TU'!$A:$A,$B14,'Base TU'!$B:$B,"Total Operação")/1000</f>
        <v>0</v>
      </c>
      <c r="F14" s="11">
        <f>SUMIFS('Base TU'!G:G,'Base TU'!$A:$A,$B14,'Base TU'!$B:$B,"Total Operação")/1000</f>
        <v>0</v>
      </c>
      <c r="G14" s="11">
        <f>SUMIFS('Base TU'!H:H,'Base TU'!$A:$A,$B14,'Base TU'!$B:$B,"Total Operação")/1000</f>
        <v>0</v>
      </c>
      <c r="H14" s="11">
        <f>SUMIFS('Base TU'!I:I,'Base TU'!$A:$A,$B14,'Base TU'!$B:$B,"Total Operação")/1000</f>
        <v>0</v>
      </c>
      <c r="I14" s="11">
        <f>SUMIFS('Base TU'!J:J,'Base TU'!$A:$A,$B14,'Base TU'!$B:$B,"Total Operação")/1000</f>
        <v>0</v>
      </c>
      <c r="J14" s="11">
        <f>SUMIFS('Base TU'!K:K,'Base TU'!$A:$A,$B14,'Base TU'!$B:$B,"Total Operação")/1000</f>
        <v>0</v>
      </c>
      <c r="K14" s="11">
        <f>SUMIFS('Base TU'!L:L,'Base TU'!$A:$A,$B14,'Base TU'!$B:$B,"Total Operação")/1000</f>
        <v>0</v>
      </c>
      <c r="L14" s="11">
        <f>SUMIFS('Base TU'!M:M,'Base TU'!$A:$A,$B14,'Base TU'!$B:$B,"Total Operação")/1000</f>
        <v>0</v>
      </c>
      <c r="M14" s="11">
        <f>SUMIFS('Base TU'!N:N,'Base TU'!$A:$A,$B14,'Base TU'!$B:$B,"Total Operação")/1000</f>
        <v>2.3109999999999999</v>
      </c>
      <c r="N14" s="11">
        <f>SUMIFS('Base TU'!O:O,'Base TU'!$A:$A,$B14,'Base TU'!$B:$B,"Total Operação")/1000</f>
        <v>0</v>
      </c>
      <c r="O14" s="11">
        <f>SUMIFS('Base TU'!P:P,'Base TU'!$A:$A,$B14,'Base TU'!$B:$B,"Total Operação")/1000</f>
        <v>0</v>
      </c>
      <c r="Q14" s="11">
        <f>SUMIFS('Base TU'!R:R,'Base TU'!$A:$A,$B14,'Base TU'!$B:$B,"Total Operação")/1000</f>
        <v>0</v>
      </c>
      <c r="R14" s="11">
        <f>SUMIFS('Base TU'!S:S,'Base TU'!$A:$A,$B14,'Base TU'!$B:$B,"Total Operação")/1000</f>
        <v>0</v>
      </c>
      <c r="S14" s="11">
        <f>SUMIFS('Base TU'!T:T,'Base TU'!$A:$A,$B14,'Base TU'!$B:$B,"Total Operação")/1000</f>
        <v>0</v>
      </c>
      <c r="T14" s="11">
        <f>SUMIFS('Base TU'!U:U,'Base TU'!$A:$A,$B14,'Base TU'!$B:$B,"Total Operação")/1000</f>
        <v>0</v>
      </c>
      <c r="U14" s="11">
        <f>SUMIFS('Base TU'!V:V,'Base TU'!$A:$A,$B14,'Base TU'!$B:$B,"Total Operação")/1000</f>
        <v>0</v>
      </c>
      <c r="V14" s="11">
        <f>SUMIFS('Base TU'!W:W,'Base TU'!$A:$A,$B14,'Base TU'!$B:$B,"Total Operação")/1000</f>
        <v>0</v>
      </c>
      <c r="W14" s="11">
        <f>SUMIFS('Base TU'!X:X,'Base TU'!$A:$A,$B14,'Base TU'!$B:$B,"Total Operação")/1000</f>
        <v>0</v>
      </c>
      <c r="X14" s="11">
        <f>SUMIFS('Base TU'!Y:Y,'Base TU'!$A:$A,$B14,'Base TU'!$B:$B,"Total Operação")/1000</f>
        <v>0</v>
      </c>
      <c r="Y14" s="11">
        <f>SUMIFS('Base TU'!Z:Z,'Base TU'!$A:$A,$B14,'Base TU'!$B:$B,"Total Operação")/1000</f>
        <v>0</v>
      </c>
      <c r="Z14" s="11">
        <f>SUMIFS('Base TU'!AA:AA,'Base TU'!$A:$A,$B14,'Base TU'!$B:$B,"Total Operação")/1000</f>
        <v>0</v>
      </c>
      <c r="AA14" s="11">
        <f>SUMIFS('Base TU'!AB:AB,'Base TU'!$A:$A,$B14,'Base TU'!$B:$B,"Total Operação")/1000</f>
        <v>0</v>
      </c>
      <c r="AB14" s="11">
        <f>SUMIFS('Base TU'!AC:AC,'Base TU'!$A:$A,$B14,'Base TU'!$B:$B,"Total Operação")/1000</f>
        <v>0</v>
      </c>
      <c r="AD14" s="11">
        <f>SUMIFS('Base TU'!AE:AE,'Base TU'!$A:$A,$B14,'Base TU'!$B:$B,"Total Operação")/1000</f>
        <v>0</v>
      </c>
      <c r="AE14" s="11">
        <f>SUMIFS('Base TU'!AF:AF,'Base TU'!$A:$A,$B14,'Base TU'!$B:$B,"Total Operação")/1000</f>
        <v>0</v>
      </c>
      <c r="AF14" s="11">
        <f>SUMIFS('Base TU'!AG:AG,'Base TU'!$A:$A,$B14,'Base TU'!$B:$B,"Total Operação")/1000</f>
        <v>0</v>
      </c>
      <c r="AG14" s="11">
        <f>SUMIFS('Base TU'!AH:AH,'Base TU'!$A:$A,$B14,'Base TU'!$B:$B,"Total Operação")/1000</f>
        <v>0</v>
      </c>
      <c r="AH14" s="11">
        <f>SUMIFS('Base TU'!AI:AI,'Base TU'!$A:$A,$B14,'Base TU'!$B:$B,"Total Operação")/1000</f>
        <v>0</v>
      </c>
      <c r="AI14" s="11">
        <f>SUMIFS('Base TU'!AJ:AJ,'Base TU'!$A:$A,$B14,'Base TU'!$B:$B,"Total Operação")/1000</f>
        <v>0</v>
      </c>
      <c r="AJ14" s="11">
        <f>SUMIFS('Base TU'!AK:AK,'Base TU'!$A:$A,$B14,'Base TU'!$B:$B,"Total Operação")/1000</f>
        <v>0</v>
      </c>
      <c r="AK14" s="11">
        <f>SUMIFS('Base TU'!AL:AL,'Base TU'!$A:$A,$B14,'Base TU'!$B:$B,"Total Operação")/1000</f>
        <v>0</v>
      </c>
      <c r="AL14" s="11">
        <f>SUMIFS('Base TU'!AM:AM,'Base TU'!$A:$A,$B14,'Base TU'!$B:$B,"Total Operação")/1000</f>
        <v>0</v>
      </c>
      <c r="AM14" s="11">
        <f>SUMIFS('Base TU'!AN:AN,'Base TU'!$A:$A,$B14,'Base TU'!$B:$B,"Total Operação")/1000</f>
        <v>0</v>
      </c>
      <c r="AN14" s="11">
        <f>SUMIFS('Base TU'!AO:AO,'Base TU'!$A:$A,$B14,'Base TU'!$B:$B,"Total Operação")/1000</f>
        <v>0</v>
      </c>
      <c r="AO14" s="11">
        <f>SUMIFS('Base TU'!AP:AP,'Base TU'!$A:$A,$B14,'Base TU'!$B:$B,"Total Operação")/1000</f>
        <v>0</v>
      </c>
      <c r="AQ14" s="11">
        <f>SUMIFS('Base TU'!AR:AR,'Base TU'!$A:$A,$B14,'Base TU'!$B:$B,"Total Operação")/1000</f>
        <v>0</v>
      </c>
      <c r="AR14" s="11">
        <f>SUMIFS('Base TU'!AS:AS,'Base TU'!$A:$A,$B14,'Base TU'!$B:$B,"Total Operação")/1000</f>
        <v>0</v>
      </c>
      <c r="AS14" s="11">
        <f>SUMIFS('Base TU'!AT:AT,'Base TU'!$A:$A,$B14,'Base TU'!$B:$B,"Total Operação")/1000</f>
        <v>0</v>
      </c>
      <c r="AT14" s="11">
        <f>SUMIFS('Base TU'!AU:AU,'Base TU'!$A:$A,$B14,'Base TU'!$B:$B,"Total Operação")/1000</f>
        <v>0</v>
      </c>
      <c r="AU14" s="11">
        <f>SUMIFS('Base TU'!AV:AV,'Base TU'!$A:$A,$B14,'Base TU'!$B:$B,"Total Operação")/1000</f>
        <v>0</v>
      </c>
      <c r="AV14" s="11">
        <f>SUMIFS('Base TU'!AW:AW,'Base TU'!$A:$A,$B14,'Base TU'!$B:$B,"Total Operação")/1000</f>
        <v>0</v>
      </c>
      <c r="AW14" s="11">
        <f>SUMIFS('Base TU'!AX:AX,'Base TU'!$A:$A,$B14,'Base TU'!$B:$B,"Total Operação")/1000</f>
        <v>0</v>
      </c>
      <c r="AX14" s="11">
        <f>SUMIFS('Base TU'!AY:AY,'Base TU'!$A:$A,$B14,'Base TU'!$B:$B,"Total Operação")/1000</f>
        <v>0</v>
      </c>
      <c r="AY14" s="11">
        <f>SUMIFS('Base TU'!AZ:AZ,'Base TU'!$A:$A,$B14,'Base TU'!$B:$B,"Total Operação")/1000</f>
        <v>0</v>
      </c>
      <c r="AZ14" s="11">
        <f>SUMIFS('Base TU'!BA:BA,'Base TU'!$A:$A,$B14,'Base TU'!$B:$B,"Total Operação")/1000</f>
        <v>0</v>
      </c>
      <c r="BA14" s="11">
        <f>SUMIFS('Base TU'!BB:BB,'Base TU'!$A:$A,$B14,'Base TU'!$B:$B,"Total Operação")/1000</f>
        <v>0</v>
      </c>
      <c r="BB14" s="11">
        <f>SUMIFS('Base TU'!BC:BC,'Base TU'!$A:$A,$B14,'Base TU'!$B:$B,"Total Operação")/1000</f>
        <v>0</v>
      </c>
      <c r="BD14" s="11">
        <f>SUMIFS('Base TU'!BE:BE,'Base TU'!$A:$A,$B14,'Base TU'!$B:$B,"Total Operação")/1000</f>
        <v>0</v>
      </c>
      <c r="BE14" s="11">
        <f>SUMIFS('Base TU'!BF:BF,'Base TU'!$A:$A,$B14,'Base TU'!$B:$B,"Total Operação")/1000</f>
        <v>0</v>
      </c>
      <c r="BF14" s="11">
        <f>SUMIFS('Base TU'!BG:BG,'Base TU'!$A:$A,$B14,'Base TU'!$B:$B,"Total Operação")/1000</f>
        <v>0</v>
      </c>
      <c r="BG14" s="11">
        <f>SUMIFS('Base TU'!BH:BH,'Base TU'!$A:$A,$B14,'Base TU'!$B:$B,"Total Operação")/1000</f>
        <v>0</v>
      </c>
      <c r="BH14" s="11">
        <f>SUMIFS('Base TU'!BI:BI,'Base TU'!$A:$A,$B14,'Base TU'!$B:$B,"Total Operação")/1000</f>
        <v>0</v>
      </c>
      <c r="BI14" s="11">
        <f>SUMIFS('Base TU'!BJ:BJ,'Base TU'!$A:$A,$B14,'Base TU'!$B:$B,"Total Operação")/1000</f>
        <v>0</v>
      </c>
      <c r="BJ14" s="11">
        <f>SUMIFS('Base TU'!BK:BK,'Base TU'!$A:$A,$B14,'Base TU'!$B:$B,"Total Operação")/1000</f>
        <v>0</v>
      </c>
      <c r="BK14" s="11">
        <f>SUMIFS('Base TU'!BL:BL,'Base TU'!$A:$A,$B14,'Base TU'!$B:$B,"Total Operação")/1000</f>
        <v>0</v>
      </c>
      <c r="BL14" s="11">
        <f>SUMIFS('Base TU'!BM:BM,'Base TU'!$A:$A,$B14,'Base TU'!$B:$B,"Total Operação")/1000</f>
        <v>0</v>
      </c>
      <c r="BM14" s="11">
        <f>SUMIFS('Base TU'!BN:BN,'Base TU'!$A:$A,$B14,'Base TU'!$B:$B,"Total Operação")/1000</f>
        <v>0</v>
      </c>
      <c r="BN14" s="11">
        <f>SUMIFS('Base TU'!BO:BO,'Base TU'!$A:$A,$B14,'Base TU'!$B:$B,"Total Operação")/1000</f>
        <v>0</v>
      </c>
      <c r="BO14" s="11">
        <f>SUMIFS('Base TU'!BP:BP,'Base TU'!$A:$A,$B14,'Base TU'!$B:$B,"Total Operação")/1000</f>
        <v>0</v>
      </c>
      <c r="BQ14" s="11">
        <f>'Volume TU Norte'!BQ14+'Volume TU Sul'!BQ14</f>
        <v>0</v>
      </c>
      <c r="BR14" s="11">
        <f>'Volume TU Norte'!BR14+'Volume TU Sul'!BR14</f>
        <v>0</v>
      </c>
      <c r="BS14" s="11">
        <f>'Volume TU Norte'!BS14+'Volume TU Sul'!BS14</f>
        <v>0</v>
      </c>
      <c r="BT14" s="11">
        <f>'Volume TU Norte'!BT14+'Volume TU Sul'!BT14</f>
        <v>0</v>
      </c>
      <c r="BU14" s="11">
        <f>'Volume TU Norte'!BU14+'Volume TU Sul'!BU14</f>
        <v>0</v>
      </c>
      <c r="BV14" s="11">
        <f>'Volume TU Norte'!BV14+'Volume TU Sul'!BV14</f>
        <v>0</v>
      </c>
      <c r="BW14" s="11">
        <f>'Volume TU Norte'!BW14+'Volume TU Sul'!BW14</f>
        <v>0</v>
      </c>
      <c r="BX14" s="11">
        <f>'Volume TU Norte'!BX14+'Volume TU Sul'!BX14</f>
        <v>0</v>
      </c>
      <c r="BY14" s="11">
        <f>'Volume TU Norte'!BY14+'Volume TU Sul'!BY14</f>
        <v>0</v>
      </c>
      <c r="BZ14" s="11">
        <f>'Volume TU Norte'!BZ14+'Volume TU Sul'!BZ14</f>
        <v>0</v>
      </c>
      <c r="CA14" s="11">
        <f>'Volume TU Norte'!CA14+'Volume TU Sul'!CA14</f>
        <v>0</v>
      </c>
      <c r="CB14" s="11">
        <f>'Volume TU Norte'!CB14+'Volume TU Sul'!CB14</f>
        <v>0</v>
      </c>
    </row>
    <row r="15" spans="1:80" ht="15.5" x14ac:dyDescent="0.35">
      <c r="B15" s="10" t="s">
        <v>105</v>
      </c>
      <c r="D15" s="11">
        <f>SUMIFS('Base TU'!E:E,'Base TU'!$A:$A,$B15,'Base TU'!$B:$B,"Total Operação")/1000</f>
        <v>0</v>
      </c>
      <c r="E15" s="11">
        <f>SUMIFS('Base TU'!F:F,'Base TU'!$A:$A,$B15,'Base TU'!$B:$B,"Total Operação")/1000</f>
        <v>0</v>
      </c>
      <c r="F15" s="11">
        <f>SUMIFS('Base TU'!G:G,'Base TU'!$A:$A,$B15,'Base TU'!$B:$B,"Total Operação")/1000</f>
        <v>0</v>
      </c>
      <c r="G15" s="11">
        <f>SUMIFS('Base TU'!H:H,'Base TU'!$A:$A,$B15,'Base TU'!$B:$B,"Total Operação")/1000</f>
        <v>0</v>
      </c>
      <c r="H15" s="11">
        <f>SUMIFS('Base TU'!I:I,'Base TU'!$A:$A,$B15,'Base TU'!$B:$B,"Total Operação")/1000</f>
        <v>0</v>
      </c>
      <c r="I15" s="11">
        <f>SUMIFS('Base TU'!J:J,'Base TU'!$A:$A,$B15,'Base TU'!$B:$B,"Total Operação")/1000</f>
        <v>0</v>
      </c>
      <c r="J15" s="11">
        <f>SUMIFS('Base TU'!K:K,'Base TU'!$A:$A,$B15,'Base TU'!$B:$B,"Total Operação")/1000</f>
        <v>0</v>
      </c>
      <c r="K15" s="11">
        <f>SUMIFS('Base TU'!L:L,'Base TU'!$A:$A,$B15,'Base TU'!$B:$B,"Total Operação")/1000</f>
        <v>0</v>
      </c>
      <c r="L15" s="11">
        <f>SUMIFS('Base TU'!M:M,'Base TU'!$A:$A,$B15,'Base TU'!$B:$B,"Total Operação")/1000</f>
        <v>0</v>
      </c>
      <c r="M15" s="11">
        <f>SUMIFS('Base TU'!N:N,'Base TU'!$A:$A,$B15,'Base TU'!$B:$B,"Total Operação")/1000</f>
        <v>0</v>
      </c>
      <c r="N15" s="11">
        <f>SUMIFS('Base TU'!O:O,'Base TU'!$A:$A,$B15,'Base TU'!$B:$B,"Total Operação")/1000</f>
        <v>0</v>
      </c>
      <c r="O15" s="11">
        <f>SUMIFS('Base TU'!P:P,'Base TU'!$A:$A,$B15,'Base TU'!$B:$B,"Total Operação")/1000</f>
        <v>0</v>
      </c>
      <c r="Q15" s="11">
        <f>SUMIFS('Base TU'!R:R,'Base TU'!$A:$A,$B15,'Base TU'!$B:$B,"Total Operação")/1000</f>
        <v>0</v>
      </c>
      <c r="R15" s="11">
        <f>SUMIFS('Base TU'!S:S,'Base TU'!$A:$A,$B15,'Base TU'!$B:$B,"Total Operação")/1000</f>
        <v>0</v>
      </c>
      <c r="S15" s="11">
        <f>SUMIFS('Base TU'!T:T,'Base TU'!$A:$A,$B15,'Base TU'!$B:$B,"Total Operação")/1000</f>
        <v>0</v>
      </c>
      <c r="T15" s="11">
        <f>SUMIFS('Base TU'!U:U,'Base TU'!$A:$A,$B15,'Base TU'!$B:$B,"Total Operação")/1000</f>
        <v>0</v>
      </c>
      <c r="U15" s="11">
        <f>SUMIFS('Base TU'!V:V,'Base TU'!$A:$A,$B15,'Base TU'!$B:$B,"Total Operação")/1000</f>
        <v>0</v>
      </c>
      <c r="V15" s="11">
        <f>SUMIFS('Base TU'!W:W,'Base TU'!$A:$A,$B15,'Base TU'!$B:$B,"Total Operação")/1000</f>
        <v>0</v>
      </c>
      <c r="W15" s="11">
        <f>SUMIFS('Base TU'!X:X,'Base TU'!$A:$A,$B15,'Base TU'!$B:$B,"Total Operação")/1000</f>
        <v>0</v>
      </c>
      <c r="X15" s="11">
        <f>SUMIFS('Base TU'!Y:Y,'Base TU'!$A:$A,$B15,'Base TU'!$B:$B,"Total Operação")/1000</f>
        <v>0</v>
      </c>
      <c r="Y15" s="11">
        <f>SUMIFS('Base TU'!Z:Z,'Base TU'!$A:$A,$B15,'Base TU'!$B:$B,"Total Operação")/1000</f>
        <v>0</v>
      </c>
      <c r="Z15" s="11">
        <f>SUMIFS('Base TU'!AA:AA,'Base TU'!$A:$A,$B15,'Base TU'!$B:$B,"Total Operação")/1000</f>
        <v>0</v>
      </c>
      <c r="AA15" s="11">
        <f>SUMIFS('Base TU'!AB:AB,'Base TU'!$A:$A,$B15,'Base TU'!$B:$B,"Total Operação")/1000</f>
        <v>0</v>
      </c>
      <c r="AB15" s="11">
        <f>SUMIFS('Base TU'!AC:AC,'Base TU'!$A:$A,$B15,'Base TU'!$B:$B,"Total Operação")/1000</f>
        <v>0</v>
      </c>
      <c r="AD15" s="11">
        <f>SUMIFS('Base TU'!AE:AE,'Base TU'!$A:$A,$B15,'Base TU'!$B:$B,"Total Operação")/1000</f>
        <v>0</v>
      </c>
      <c r="AE15" s="11">
        <f>SUMIFS('Base TU'!AF:AF,'Base TU'!$A:$A,$B15,'Base TU'!$B:$B,"Total Operação")/1000</f>
        <v>0</v>
      </c>
      <c r="AF15" s="11">
        <f>SUMIFS('Base TU'!AG:AG,'Base TU'!$A:$A,$B15,'Base TU'!$B:$B,"Total Operação")/1000</f>
        <v>0</v>
      </c>
      <c r="AG15" s="11">
        <f>SUMIFS('Base TU'!AH:AH,'Base TU'!$A:$A,$B15,'Base TU'!$B:$B,"Total Operação")/1000</f>
        <v>0</v>
      </c>
      <c r="AH15" s="11">
        <f>SUMIFS('Base TU'!AI:AI,'Base TU'!$A:$A,$B15,'Base TU'!$B:$B,"Total Operação")/1000</f>
        <v>0</v>
      </c>
      <c r="AI15" s="11">
        <f>SUMIFS('Base TU'!AJ:AJ,'Base TU'!$A:$A,$B15,'Base TU'!$B:$B,"Total Operação")/1000</f>
        <v>0</v>
      </c>
      <c r="AJ15" s="11">
        <f>SUMIFS('Base TU'!AK:AK,'Base TU'!$A:$A,$B15,'Base TU'!$B:$B,"Total Operação")/1000</f>
        <v>0</v>
      </c>
      <c r="AK15" s="11">
        <f>SUMIFS('Base TU'!AL:AL,'Base TU'!$A:$A,$B15,'Base TU'!$B:$B,"Total Operação")/1000</f>
        <v>0</v>
      </c>
      <c r="AL15" s="11">
        <f>SUMIFS('Base TU'!AM:AM,'Base TU'!$A:$A,$B15,'Base TU'!$B:$B,"Total Operação")/1000</f>
        <v>0</v>
      </c>
      <c r="AM15" s="11">
        <f>SUMIFS('Base TU'!AN:AN,'Base TU'!$A:$A,$B15,'Base TU'!$B:$B,"Total Operação")/1000</f>
        <v>0</v>
      </c>
      <c r="AN15" s="11">
        <f>SUMIFS('Base TU'!AO:AO,'Base TU'!$A:$A,$B15,'Base TU'!$B:$B,"Total Operação")/1000</f>
        <v>0</v>
      </c>
      <c r="AO15" s="11">
        <f>SUMIFS('Base TU'!AP:AP,'Base TU'!$A:$A,$B15,'Base TU'!$B:$B,"Total Operação")/1000</f>
        <v>0</v>
      </c>
      <c r="AQ15" s="11">
        <f>SUMIFS('Base TU'!AR:AR,'Base TU'!$A:$A,$B15,'Base TU'!$B:$B,"Total Operação")/1000</f>
        <v>0</v>
      </c>
      <c r="AR15" s="11">
        <f>SUMIFS('Base TU'!AS:AS,'Base TU'!$A:$A,$B15,'Base TU'!$B:$B,"Total Operação")/1000</f>
        <v>0</v>
      </c>
      <c r="AS15" s="11">
        <f>SUMIFS('Base TU'!AT:AT,'Base TU'!$A:$A,$B15,'Base TU'!$B:$B,"Total Operação")/1000</f>
        <v>0</v>
      </c>
      <c r="AT15" s="11">
        <f>SUMIFS('Base TU'!AU:AU,'Base TU'!$A:$A,$B15,'Base TU'!$B:$B,"Total Operação")/1000</f>
        <v>0</v>
      </c>
      <c r="AU15" s="11">
        <f>SUMIFS('Base TU'!AV:AV,'Base TU'!$A:$A,$B15,'Base TU'!$B:$B,"Total Operação")/1000</f>
        <v>0</v>
      </c>
      <c r="AV15" s="11">
        <f>SUMIFS('Base TU'!AW:AW,'Base TU'!$A:$A,$B15,'Base TU'!$B:$B,"Total Operação")/1000</f>
        <v>0</v>
      </c>
      <c r="AW15" s="11">
        <f>SUMIFS('Base TU'!AX:AX,'Base TU'!$A:$A,$B15,'Base TU'!$B:$B,"Total Operação")/1000</f>
        <v>0</v>
      </c>
      <c r="AX15" s="11">
        <f>SUMIFS('Base TU'!AY:AY,'Base TU'!$A:$A,$B15,'Base TU'!$B:$B,"Total Operação")/1000</f>
        <v>0</v>
      </c>
      <c r="AY15" s="11">
        <f>SUMIFS('Base TU'!AZ:AZ,'Base TU'!$A:$A,$B15,'Base TU'!$B:$B,"Total Operação")/1000</f>
        <v>0</v>
      </c>
      <c r="AZ15" s="11">
        <f>SUMIFS('Base TU'!BA:BA,'Base TU'!$A:$A,$B15,'Base TU'!$B:$B,"Total Operação")/1000</f>
        <v>0</v>
      </c>
      <c r="BA15" s="11">
        <f>SUMIFS('Base TU'!BB:BB,'Base TU'!$A:$A,$B15,'Base TU'!$B:$B,"Total Operação")/1000</f>
        <v>0</v>
      </c>
      <c r="BB15" s="11">
        <f>SUMIFS('Base TU'!BC:BC,'Base TU'!$A:$A,$B15,'Base TU'!$B:$B,"Total Operação")/1000</f>
        <v>14.885999999999999</v>
      </c>
      <c r="BD15" s="11">
        <f>SUMIFS('Base TU'!BE:BE,'Base TU'!$A:$A,$B15,'Base TU'!$B:$B,"Total Operação")/1000</f>
        <v>12.996</v>
      </c>
      <c r="BE15" s="11">
        <f>SUMIFS('Base TU'!BF:BF,'Base TU'!$A:$A,$B15,'Base TU'!$B:$B,"Total Operação")/1000</f>
        <v>0</v>
      </c>
      <c r="BF15" s="11">
        <f>SUMIFS('Base TU'!BG:BG,'Base TU'!$A:$A,$B15,'Base TU'!$B:$B,"Total Operação")/1000</f>
        <v>0</v>
      </c>
      <c r="BG15" s="11">
        <f>SUMIFS('Base TU'!BH:BH,'Base TU'!$A:$A,$B15,'Base TU'!$B:$B,"Total Operação")/1000</f>
        <v>0</v>
      </c>
      <c r="BH15" s="11">
        <f>SUMIFS('Base TU'!BI:BI,'Base TU'!$A:$A,$B15,'Base TU'!$B:$B,"Total Operação")/1000</f>
        <v>0</v>
      </c>
      <c r="BI15" s="11">
        <f>SUMIFS('Base TU'!BJ:BJ,'Base TU'!$A:$A,$B15,'Base TU'!$B:$B,"Total Operação")/1000</f>
        <v>0</v>
      </c>
      <c r="BJ15" s="11">
        <f>SUMIFS('Base TU'!BK:BK,'Base TU'!$A:$A,$B15,'Base TU'!$B:$B,"Total Operação")/1000</f>
        <v>0</v>
      </c>
      <c r="BK15" s="11">
        <f>SUMIFS('Base TU'!BL:BL,'Base TU'!$A:$A,$B15,'Base TU'!$B:$B,"Total Operação")/1000</f>
        <v>0</v>
      </c>
      <c r="BL15" s="11">
        <f>SUMIFS('Base TU'!BM:BM,'Base TU'!$A:$A,$B15,'Base TU'!$B:$B,"Total Operação")/1000</f>
        <v>0</v>
      </c>
      <c r="BM15" s="11">
        <f>SUMIFS('Base TU'!BN:BN,'Base TU'!$A:$A,$B15,'Base TU'!$B:$B,"Total Operação")/1000</f>
        <v>0</v>
      </c>
      <c r="BN15" s="11">
        <f>SUMIFS('Base TU'!BO:BO,'Base TU'!$A:$A,$B15,'Base TU'!$B:$B,"Total Operação")/1000</f>
        <v>0</v>
      </c>
      <c r="BO15" s="11">
        <f>SUMIFS('Base TU'!BP:BP,'Base TU'!$A:$A,$B15,'Base TU'!$B:$B,"Total Operação")/1000</f>
        <v>0</v>
      </c>
      <c r="BQ15" s="11">
        <f>'Volume TU Norte'!BQ15+'Volume TU Sul'!BQ15</f>
        <v>0</v>
      </c>
      <c r="BR15" s="11">
        <f>'Volume TU Norte'!BR15+'Volume TU Sul'!BR15</f>
        <v>0</v>
      </c>
      <c r="BS15" s="11">
        <f>'Volume TU Norte'!BS15+'Volume TU Sul'!BS15</f>
        <v>0</v>
      </c>
      <c r="BT15" s="11">
        <f>'Volume TU Norte'!BT15+'Volume TU Sul'!BT15</f>
        <v>0</v>
      </c>
      <c r="BU15" s="11">
        <f>'Volume TU Norte'!BU15+'Volume TU Sul'!BU15</f>
        <v>0</v>
      </c>
      <c r="BV15" s="11">
        <f>'Volume TU Norte'!BV15+'Volume TU Sul'!BV15</f>
        <v>0</v>
      </c>
      <c r="BW15" s="11">
        <f>'Volume TU Norte'!BW15+'Volume TU Sul'!BW15</f>
        <v>0</v>
      </c>
      <c r="BX15" s="11">
        <f>'Volume TU Norte'!BX15+'Volume TU Sul'!BX15</f>
        <v>0</v>
      </c>
      <c r="BY15" s="11">
        <f>'Volume TU Norte'!BY15+'Volume TU Sul'!BY15</f>
        <v>0</v>
      </c>
      <c r="BZ15" s="11">
        <f>'Volume TU Norte'!BZ15+'Volume TU Sul'!BZ15</f>
        <v>0</v>
      </c>
      <c r="CA15" s="11">
        <f>'Volume TU Norte'!CA15+'Volume TU Sul'!CA15</f>
        <v>0</v>
      </c>
      <c r="CB15" s="11">
        <f>'Volume TU Norte'!CB15+'Volume TU Sul'!CB15</f>
        <v>0</v>
      </c>
    </row>
    <row r="16" spans="1:80" ht="15.5" x14ac:dyDescent="0.35">
      <c r="B16" s="8" t="s">
        <v>21</v>
      </c>
      <c r="D16" s="9">
        <f>SUMIFS('Base TU'!E:E,'Base TU'!$A:$A,$B16,'Base TU'!$B:$B,"Total Operação")/1000</f>
        <v>140.19499999999999</v>
      </c>
      <c r="E16" s="9">
        <f>SUMIFS('Base TU'!F:F,'Base TU'!$A:$A,$B16,'Base TU'!$B:$B,"Total Operação")/1000</f>
        <v>164.41800000000001</v>
      </c>
      <c r="F16" s="9">
        <f>SUMIFS('Base TU'!G:G,'Base TU'!$A:$A,$B16,'Base TU'!$B:$B,"Total Operação")/1000</f>
        <v>177.74799999999999</v>
      </c>
      <c r="G16" s="9">
        <f>SUMIFS('Base TU'!H:H,'Base TU'!$A:$A,$B16,'Base TU'!$B:$B,"Total Operação")/1000</f>
        <v>166.38900000000001</v>
      </c>
      <c r="H16" s="9">
        <f>SUMIFS('Base TU'!I:I,'Base TU'!$A:$A,$B16,'Base TU'!$B:$B,"Total Operação")/1000</f>
        <v>169.42400000000001</v>
      </c>
      <c r="I16" s="9">
        <f>SUMIFS('Base TU'!J:J,'Base TU'!$A:$A,$B16,'Base TU'!$B:$B,"Total Operação")/1000</f>
        <v>172.846</v>
      </c>
      <c r="J16" s="9">
        <f>SUMIFS('Base TU'!K:K,'Base TU'!$A:$A,$B16,'Base TU'!$B:$B,"Total Operação")/1000</f>
        <v>165.297</v>
      </c>
      <c r="K16" s="9">
        <f>SUMIFS('Base TU'!L:L,'Base TU'!$A:$A,$B16,'Base TU'!$B:$B,"Total Operação")/1000</f>
        <v>157.87299999999999</v>
      </c>
      <c r="L16" s="9">
        <f>SUMIFS('Base TU'!M:M,'Base TU'!$A:$A,$B16,'Base TU'!$B:$B,"Total Operação")/1000</f>
        <v>147.81</v>
      </c>
      <c r="M16" s="9">
        <f>SUMIFS('Base TU'!N:N,'Base TU'!$A:$A,$B16,'Base TU'!$B:$B,"Total Operação")/1000</f>
        <v>153.98699999999999</v>
      </c>
      <c r="N16" s="9">
        <f>SUMIFS('Base TU'!O:O,'Base TU'!$A:$A,$B16,'Base TU'!$B:$B,"Total Operação")/1000</f>
        <v>147.32599999999999</v>
      </c>
      <c r="O16" s="9">
        <f>SUMIFS('Base TU'!P:P,'Base TU'!$A:$A,$B16,'Base TU'!$B:$B,"Total Operação")/1000</f>
        <v>126.717</v>
      </c>
      <c r="Q16" s="9">
        <f>SUMIFS('Base TU'!R:R,'Base TU'!$A:$A,$B16,'Base TU'!$B:$B,"Total Operação")/1000</f>
        <v>150.226</v>
      </c>
      <c r="R16" s="9">
        <f>SUMIFS('Base TU'!S:S,'Base TU'!$A:$A,$B16,'Base TU'!$B:$B,"Total Operação")/1000</f>
        <v>132.31200000000001</v>
      </c>
      <c r="S16" s="9">
        <f>SUMIFS('Base TU'!T:T,'Base TU'!$A:$A,$B16,'Base TU'!$B:$B,"Total Operação")/1000</f>
        <v>147.85</v>
      </c>
      <c r="T16" s="9">
        <f>SUMIFS('Base TU'!U:U,'Base TU'!$A:$A,$B16,'Base TU'!$B:$B,"Total Operação")/1000</f>
        <v>156.88300000000001</v>
      </c>
      <c r="U16" s="9">
        <f>SUMIFS('Base TU'!V:V,'Base TU'!$A:$A,$B16,'Base TU'!$B:$B,"Total Operação")/1000</f>
        <v>180.30799999999999</v>
      </c>
      <c r="V16" s="9">
        <f>SUMIFS('Base TU'!W:W,'Base TU'!$A:$A,$B16,'Base TU'!$B:$B,"Total Operação")/1000</f>
        <v>166.727</v>
      </c>
      <c r="W16" s="9">
        <f>SUMIFS('Base TU'!X:X,'Base TU'!$A:$A,$B16,'Base TU'!$B:$B,"Total Operação")/1000</f>
        <v>165.137</v>
      </c>
      <c r="X16" s="9">
        <f>SUMIFS('Base TU'!Y:Y,'Base TU'!$A:$A,$B16,'Base TU'!$B:$B,"Total Operação")/1000</f>
        <v>183.179</v>
      </c>
      <c r="Y16" s="9">
        <f>SUMIFS('Base TU'!Z:Z,'Base TU'!$A:$A,$B16,'Base TU'!$B:$B,"Total Operação")/1000</f>
        <v>159.23099999999999</v>
      </c>
      <c r="Z16" s="9">
        <f>SUMIFS('Base TU'!AA:AA,'Base TU'!$A:$A,$B16,'Base TU'!$B:$B,"Total Operação")/1000</f>
        <v>163.31100000000001</v>
      </c>
      <c r="AA16" s="9">
        <f>SUMIFS('Base TU'!AB:AB,'Base TU'!$A:$A,$B16,'Base TU'!$B:$B,"Total Operação")/1000</f>
        <v>137.26</v>
      </c>
      <c r="AB16" s="9">
        <f>SUMIFS('Base TU'!AC:AC,'Base TU'!$A:$A,$B16,'Base TU'!$B:$B,"Total Operação")/1000</f>
        <v>131.977</v>
      </c>
      <c r="AD16" s="9">
        <f>SUMIFS('Base TU'!AE:AE,'Base TU'!$A:$A,$B16,'Base TU'!$B:$B,"Total Operação")/1000</f>
        <v>89.718000000000004</v>
      </c>
      <c r="AE16" s="9">
        <f>SUMIFS('Base TU'!AF:AF,'Base TU'!$A:$A,$B16,'Base TU'!$B:$B,"Total Operação")/1000</f>
        <v>182.69200000000001</v>
      </c>
      <c r="AF16" s="9">
        <f>SUMIFS('Base TU'!AG:AG,'Base TU'!$A:$A,$B16,'Base TU'!$B:$B,"Total Operação")/1000</f>
        <v>178.786</v>
      </c>
      <c r="AG16" s="9">
        <f>SUMIFS('Base TU'!AH:AH,'Base TU'!$A:$A,$B16,'Base TU'!$B:$B,"Total Operação")/1000</f>
        <v>190.065</v>
      </c>
      <c r="AH16" s="9">
        <f>SUMIFS('Base TU'!AI:AI,'Base TU'!$A:$A,$B16,'Base TU'!$B:$B,"Total Operação")/1000</f>
        <v>156.91900000000001</v>
      </c>
      <c r="AI16" s="9">
        <f>SUMIFS('Base TU'!AJ:AJ,'Base TU'!$A:$A,$B16,'Base TU'!$B:$B,"Total Operação")/1000</f>
        <v>175.00700000000001</v>
      </c>
      <c r="AJ16" s="9">
        <f>SUMIFS('Base TU'!AK:AK,'Base TU'!$A:$A,$B16,'Base TU'!$B:$B,"Total Operação")/1000</f>
        <v>211.27799999999999</v>
      </c>
      <c r="AK16" s="9">
        <f>SUMIFS('Base TU'!AL:AL,'Base TU'!$A:$A,$B16,'Base TU'!$B:$B,"Total Operação")/1000</f>
        <v>223.10599999999999</v>
      </c>
      <c r="AL16" s="9">
        <f>SUMIFS('Base TU'!AM:AM,'Base TU'!$A:$A,$B16,'Base TU'!$B:$B,"Total Operação")/1000</f>
        <v>208.607</v>
      </c>
      <c r="AM16" s="9">
        <f>SUMIFS('Base TU'!AN:AN,'Base TU'!$A:$A,$B16,'Base TU'!$B:$B,"Total Operação")/1000</f>
        <v>207.62899999999999</v>
      </c>
      <c r="AN16" s="9">
        <f>SUMIFS('Base TU'!AO:AO,'Base TU'!$A:$A,$B16,'Base TU'!$B:$B,"Total Operação")/1000</f>
        <v>195.32400000000001</v>
      </c>
      <c r="AO16" s="9">
        <f>SUMIFS('Base TU'!AP:AP,'Base TU'!$A:$A,$B16,'Base TU'!$B:$B,"Total Operação")/1000</f>
        <v>196.334</v>
      </c>
      <c r="AQ16" s="9">
        <f>SUMIFS('Base TU'!AR:AR,'Base TU'!$A:$A,$B16,'Base TU'!$B:$B,"Total Operação")/1000</f>
        <v>187.554</v>
      </c>
      <c r="AR16" s="9">
        <f>SUMIFS('Base TU'!AS:AS,'Base TU'!$A:$A,$B16,'Base TU'!$B:$B,"Total Operação")/1000</f>
        <v>180.19900000000001</v>
      </c>
      <c r="AS16" s="9">
        <f>SUMIFS('Base TU'!AT:AT,'Base TU'!$A:$A,$B16,'Base TU'!$B:$B,"Total Operação")/1000</f>
        <v>228.28700000000001</v>
      </c>
      <c r="AT16" s="9">
        <f>SUMIFS('Base TU'!AU:AU,'Base TU'!$A:$A,$B16,'Base TU'!$B:$B,"Total Operação")/1000</f>
        <v>224.428</v>
      </c>
      <c r="AU16" s="9">
        <f>SUMIFS('Base TU'!AV:AV,'Base TU'!$A:$A,$B16,'Base TU'!$B:$B,"Total Operação")/1000</f>
        <v>229.67500000000001</v>
      </c>
      <c r="AV16" s="9">
        <f>SUMIFS('Base TU'!AW:AW,'Base TU'!$A:$A,$B16,'Base TU'!$B:$B,"Total Operação")/1000</f>
        <v>214.065</v>
      </c>
      <c r="AW16" s="9">
        <f>SUMIFS('Base TU'!AX:AX,'Base TU'!$A:$A,$B16,'Base TU'!$B:$B,"Total Operação")/1000</f>
        <v>245.958</v>
      </c>
      <c r="AX16" s="9">
        <f>SUMIFS('Base TU'!AY:AY,'Base TU'!$A:$A,$B16,'Base TU'!$B:$B,"Total Operação")/1000</f>
        <v>259.33699999999999</v>
      </c>
      <c r="AY16" s="9">
        <f>SUMIFS('Base TU'!AZ:AZ,'Base TU'!$A:$A,$B16,'Base TU'!$B:$B,"Total Operação")/1000</f>
        <v>259.73</v>
      </c>
      <c r="AZ16" s="9">
        <f>SUMIFS('Base TU'!BA:BA,'Base TU'!$A:$A,$B16,'Base TU'!$B:$B,"Total Operação")/1000</f>
        <v>246.87899999999999</v>
      </c>
      <c r="BA16" s="9">
        <f>SUMIFS('Base TU'!BB:BB,'Base TU'!$A:$A,$B16,'Base TU'!$B:$B,"Total Operação")/1000</f>
        <v>248.91</v>
      </c>
      <c r="BB16" s="9">
        <f>SUMIFS('Base TU'!BC:BC,'Base TU'!$A:$A,$B16,'Base TU'!$B:$B,"Total Operação")/1000</f>
        <v>235.19</v>
      </c>
      <c r="BD16" s="9">
        <f>SUMIFS('Base TU'!BE:BE,'Base TU'!$A:$A,$B16,'Base TU'!$B:$B,"Total Operação")/1000</f>
        <v>230.73099999999999</v>
      </c>
      <c r="BE16" s="9">
        <f>SUMIFS('Base TU'!BF:BF,'Base TU'!$A:$A,$B16,'Base TU'!$B:$B,"Total Operação")/1000</f>
        <v>220.654</v>
      </c>
      <c r="BF16" s="9">
        <f>SUMIFS('Base TU'!BG:BG,'Base TU'!$A:$A,$B16,'Base TU'!$B:$B,"Total Operação")/1000</f>
        <v>205.364</v>
      </c>
      <c r="BG16" s="9">
        <f>SUMIFS('Base TU'!BH:BH,'Base TU'!$A:$A,$B16,'Base TU'!$B:$B,"Total Operação")/1000</f>
        <v>198.601</v>
      </c>
      <c r="BH16" s="9">
        <f>SUMIFS('Base TU'!BI:BI,'Base TU'!$A:$A,$B16,'Base TU'!$B:$B,"Total Operação")/1000</f>
        <v>191.26499999999999</v>
      </c>
      <c r="BI16" s="9">
        <f>SUMIFS('Base TU'!BJ:BJ,'Base TU'!$A:$A,$B16,'Base TU'!$B:$B,"Total Operação")/1000</f>
        <v>247.279</v>
      </c>
      <c r="BJ16" s="9">
        <f>SUMIFS('Base TU'!BK:BK,'Base TU'!$A:$A,$B16,'Base TU'!$B:$B,"Total Operação")/1000</f>
        <v>259.38099999999997</v>
      </c>
      <c r="BK16" s="9">
        <f>SUMIFS('Base TU'!BL:BL,'Base TU'!$A:$A,$B16,'Base TU'!$B:$B,"Total Operação")/1000</f>
        <v>249.148</v>
      </c>
      <c r="BL16" s="9">
        <f>SUMIFS('Base TU'!BM:BM,'Base TU'!$A:$A,$B16,'Base TU'!$B:$B,"Total Operação")/1000</f>
        <v>257.89400000000001</v>
      </c>
      <c r="BM16" s="9">
        <f>SUMIFS('Base TU'!BN:BN,'Base TU'!$A:$A,$B16,'Base TU'!$B:$B,"Total Operação")/1000</f>
        <v>251.529</v>
      </c>
      <c r="BN16" s="9">
        <f>SUMIFS('Base TU'!BO:BO,'Base TU'!$A:$A,$B16,'Base TU'!$B:$B,"Total Operação")/1000</f>
        <v>262.50400000000002</v>
      </c>
      <c r="BO16" s="9">
        <f>SUMIFS('Base TU'!BP:BP,'Base TU'!$A:$A,$B16,'Base TU'!$B:$B,"Total Operação")/1000</f>
        <v>241.072</v>
      </c>
      <c r="BQ16" s="9">
        <f>'Volume TU Norte'!BQ16+'Volume TU Sul'!BQ16</f>
        <v>226.125</v>
      </c>
      <c r="BR16" s="9">
        <f>'Volume TU Norte'!BR16+'Volume TU Sul'!BR16</f>
        <v>0</v>
      </c>
      <c r="BS16" s="9">
        <f>'Volume TU Norte'!BS16+'Volume TU Sul'!BS16</f>
        <v>0</v>
      </c>
      <c r="BT16" s="9">
        <f>'Volume TU Norte'!BT16+'Volume TU Sul'!BT16</f>
        <v>0</v>
      </c>
      <c r="BU16" s="9">
        <f>'Volume TU Norte'!BU16+'Volume TU Sul'!BU16</f>
        <v>0</v>
      </c>
      <c r="BV16" s="9">
        <f>'Volume TU Norte'!BV16+'Volume TU Sul'!BV16</f>
        <v>0</v>
      </c>
      <c r="BW16" s="9">
        <f>'Volume TU Norte'!BW16+'Volume TU Sul'!BW16</f>
        <v>0</v>
      </c>
      <c r="BX16" s="9">
        <f>'Volume TU Norte'!BX16+'Volume TU Sul'!BX16</f>
        <v>0</v>
      </c>
      <c r="BY16" s="9">
        <f>'Volume TU Norte'!BY16+'Volume TU Sul'!BY16</f>
        <v>0</v>
      </c>
      <c r="BZ16" s="9">
        <f>'Volume TU Norte'!BZ16+'Volume TU Sul'!BZ16</f>
        <v>0</v>
      </c>
      <c r="CA16" s="9">
        <f>'Volume TU Norte'!CA16+'Volume TU Sul'!CA16</f>
        <v>0</v>
      </c>
      <c r="CB16" s="9">
        <f>'Volume TU Norte'!CB16+'Volume TU Sul'!CB16</f>
        <v>0</v>
      </c>
    </row>
    <row r="17" spans="1:80" ht="15.5" x14ac:dyDescent="0.35">
      <c r="B17" s="8" t="s">
        <v>8</v>
      </c>
      <c r="D17" s="9">
        <f>SUM(D18:D21)</f>
        <v>740.06700000000001</v>
      </c>
      <c r="E17" s="9">
        <f t="shared" ref="E17:BO17" si="42">SUM(E18:E21)</f>
        <v>723.72499999999991</v>
      </c>
      <c r="F17" s="9">
        <f t="shared" si="42"/>
        <v>816.63599999999997</v>
      </c>
      <c r="G17" s="9">
        <f t="shared" si="42"/>
        <v>799.36099999999999</v>
      </c>
      <c r="H17" s="9">
        <f t="shared" si="42"/>
        <v>870.37799999999993</v>
      </c>
      <c r="I17" s="9">
        <f t="shared" si="42"/>
        <v>931.43100000000004</v>
      </c>
      <c r="J17" s="9">
        <f t="shared" si="42"/>
        <v>1003.774</v>
      </c>
      <c r="K17" s="9">
        <f t="shared" si="42"/>
        <v>1046.2640000000001</v>
      </c>
      <c r="L17" s="9">
        <f t="shared" si="42"/>
        <v>984.11599999999999</v>
      </c>
      <c r="M17" s="9">
        <f t="shared" si="42"/>
        <v>978.86300000000006</v>
      </c>
      <c r="N17" s="9">
        <f t="shared" si="42"/>
        <v>898.84699999999998</v>
      </c>
      <c r="O17" s="9">
        <f t="shared" si="42"/>
        <v>837.36799999999994</v>
      </c>
      <c r="Q17" s="9">
        <f t="shared" si="42"/>
        <v>906.6160000000001</v>
      </c>
      <c r="R17" s="9">
        <f t="shared" si="42"/>
        <v>823.70700000000011</v>
      </c>
      <c r="S17" s="9">
        <f t="shared" si="42"/>
        <v>902.18300000000011</v>
      </c>
      <c r="T17" s="9">
        <f t="shared" si="42"/>
        <v>873.471</v>
      </c>
      <c r="U17" s="9">
        <f t="shared" si="42"/>
        <v>995.11500000000001</v>
      </c>
      <c r="V17" s="9">
        <f t="shared" si="42"/>
        <v>993.28700000000003</v>
      </c>
      <c r="W17" s="9">
        <f t="shared" si="42"/>
        <v>1059.376</v>
      </c>
      <c r="X17" s="9">
        <f t="shared" si="42"/>
        <v>1075.7040000000002</v>
      </c>
      <c r="Y17" s="9">
        <f t="shared" si="42"/>
        <v>1039.1979999999999</v>
      </c>
      <c r="Z17" s="9">
        <f t="shared" si="42"/>
        <v>1134.3220000000001</v>
      </c>
      <c r="AA17" s="9">
        <f t="shared" si="42"/>
        <v>1024.19</v>
      </c>
      <c r="AB17" s="9">
        <f t="shared" si="42"/>
        <v>1045.0639999999999</v>
      </c>
      <c r="AC17">
        <f t="shared" si="42"/>
        <v>0</v>
      </c>
      <c r="AD17" s="9">
        <f t="shared" si="42"/>
        <v>1018.0640000000001</v>
      </c>
      <c r="AE17" s="9">
        <f t="shared" si="42"/>
        <v>1001.005</v>
      </c>
      <c r="AF17" s="9">
        <f t="shared" si="42"/>
        <v>1039.749</v>
      </c>
      <c r="AG17" s="9">
        <f t="shared" si="42"/>
        <v>976.00300000000004</v>
      </c>
      <c r="AH17" s="9">
        <f t="shared" si="42"/>
        <v>1036.873</v>
      </c>
      <c r="AI17" s="9">
        <f t="shared" si="42"/>
        <v>1136.0970000000002</v>
      </c>
      <c r="AJ17" s="9">
        <f t="shared" si="42"/>
        <v>1144.318</v>
      </c>
      <c r="AK17" s="9">
        <f t="shared" si="42"/>
        <v>1186.066</v>
      </c>
      <c r="AL17" s="9">
        <f t="shared" si="42"/>
        <v>1141.2329999999999</v>
      </c>
      <c r="AM17" s="9">
        <f t="shared" si="42"/>
        <v>1169.3420000000001</v>
      </c>
      <c r="AN17" s="9">
        <f t="shared" si="42"/>
        <v>1121.7750000000001</v>
      </c>
      <c r="AO17" s="9">
        <f t="shared" si="42"/>
        <v>1112.1420000000001</v>
      </c>
      <c r="AQ17" s="9">
        <f t="shared" si="42"/>
        <v>1002.3799999999999</v>
      </c>
      <c r="AR17" s="9">
        <f t="shared" si="42"/>
        <v>876.7829999999999</v>
      </c>
      <c r="AS17" s="9">
        <f t="shared" si="42"/>
        <v>981.41000000000008</v>
      </c>
      <c r="AT17" s="9">
        <f t="shared" si="42"/>
        <v>1033.3529999999998</v>
      </c>
      <c r="AU17" s="9">
        <f t="shared" si="42"/>
        <v>1075.4739999999999</v>
      </c>
      <c r="AV17" s="9">
        <f t="shared" si="42"/>
        <v>1130.2550000000001</v>
      </c>
      <c r="AW17" s="9">
        <f t="shared" si="42"/>
        <v>1181.8910000000001</v>
      </c>
      <c r="AX17" s="9">
        <f t="shared" si="42"/>
        <v>1218.1400000000001</v>
      </c>
      <c r="AY17" s="9">
        <f t="shared" si="42"/>
        <v>1165.7249999999999</v>
      </c>
      <c r="AZ17" s="9">
        <f t="shared" si="42"/>
        <v>1190.05</v>
      </c>
      <c r="BA17" s="9">
        <f t="shared" si="42"/>
        <v>1076.4379999999999</v>
      </c>
      <c r="BB17" s="9">
        <f t="shared" si="42"/>
        <v>896.88699999999994</v>
      </c>
      <c r="BD17" s="9">
        <f t="shared" si="42"/>
        <v>957.24299999999994</v>
      </c>
      <c r="BE17" s="9">
        <f t="shared" si="42"/>
        <v>977.94500000000005</v>
      </c>
      <c r="BF17" s="9">
        <f t="shared" si="42"/>
        <v>768.84799999999996</v>
      </c>
      <c r="BG17" s="9">
        <f t="shared" si="42"/>
        <v>874.09899999999993</v>
      </c>
      <c r="BH17" s="9">
        <f t="shared" si="42"/>
        <v>980.51299999999992</v>
      </c>
      <c r="BI17" s="9">
        <f t="shared" si="42"/>
        <v>946.23699999999997</v>
      </c>
      <c r="BJ17" s="9">
        <f t="shared" si="42"/>
        <v>1091.7040000000002</v>
      </c>
      <c r="BK17" s="9">
        <f t="shared" si="42"/>
        <v>1135.4659999999999</v>
      </c>
      <c r="BL17" s="9">
        <f t="shared" si="42"/>
        <v>1156.402</v>
      </c>
      <c r="BM17" s="9">
        <f t="shared" si="42"/>
        <v>971.702</v>
      </c>
      <c r="BN17" s="9">
        <f t="shared" si="42"/>
        <v>902.89</v>
      </c>
      <c r="BO17" s="9">
        <f t="shared" si="42"/>
        <v>827.1869999999999</v>
      </c>
      <c r="BQ17" s="9">
        <f t="shared" ref="BQ17:CB17" si="43">SUM(BQ18:BQ21)</f>
        <v>938.47299999999996</v>
      </c>
      <c r="BR17" s="9">
        <f t="shared" si="43"/>
        <v>0</v>
      </c>
      <c r="BS17" s="9">
        <f t="shared" si="43"/>
        <v>0</v>
      </c>
      <c r="BT17" s="9">
        <f t="shared" si="43"/>
        <v>0</v>
      </c>
      <c r="BU17" s="9">
        <f t="shared" si="43"/>
        <v>0</v>
      </c>
      <c r="BV17" s="9">
        <f t="shared" si="43"/>
        <v>0</v>
      </c>
      <c r="BW17" s="9">
        <f t="shared" si="43"/>
        <v>0</v>
      </c>
      <c r="BX17" s="9">
        <f t="shared" si="43"/>
        <v>0</v>
      </c>
      <c r="BY17" s="9">
        <f t="shared" si="43"/>
        <v>0</v>
      </c>
      <c r="BZ17" s="9">
        <f t="shared" si="43"/>
        <v>0</v>
      </c>
      <c r="CA17" s="9">
        <f t="shared" si="43"/>
        <v>0</v>
      </c>
      <c r="CB17" s="9">
        <f t="shared" si="43"/>
        <v>0</v>
      </c>
    </row>
    <row r="18" spans="1:80" ht="15.5" x14ac:dyDescent="0.35">
      <c r="B18" s="10" t="s">
        <v>9</v>
      </c>
      <c r="D18" s="11">
        <f>SUMIFS('Base TU'!E:E,'Base TU'!$A:$A,$B18,'Base TU'!$B:$B,"Total Operação")/1000</f>
        <v>403.89499999999998</v>
      </c>
      <c r="E18" s="11">
        <f>SUMIFS('Base TU'!F:F,'Base TU'!$A:$A,$B18,'Base TU'!$B:$B,"Total Operação")/1000</f>
        <v>431.63799999999998</v>
      </c>
      <c r="F18" s="11">
        <f>SUMIFS('Base TU'!G:G,'Base TU'!$A:$A,$B18,'Base TU'!$B:$B,"Total Operação")/1000</f>
        <v>472.20400000000001</v>
      </c>
      <c r="G18" s="11">
        <f>SUMIFS('Base TU'!H:H,'Base TU'!$A:$A,$B18,'Base TU'!$B:$B,"Total Operação")/1000</f>
        <v>441.57100000000003</v>
      </c>
      <c r="H18" s="11">
        <f>SUMIFS('Base TU'!I:I,'Base TU'!$A:$A,$B18,'Base TU'!$B:$B,"Total Operação")/1000</f>
        <v>448.42599999999999</v>
      </c>
      <c r="I18" s="11">
        <f>SUMIFS('Base TU'!J:J,'Base TU'!$A:$A,$B18,'Base TU'!$B:$B,"Total Operação")/1000</f>
        <v>485.322</v>
      </c>
      <c r="J18" s="11">
        <f>SUMIFS('Base TU'!K:K,'Base TU'!$A:$A,$B18,'Base TU'!$B:$B,"Total Operação")/1000</f>
        <v>485.77</v>
      </c>
      <c r="K18" s="11">
        <f>SUMIFS('Base TU'!L:L,'Base TU'!$A:$A,$B18,'Base TU'!$B:$B,"Total Operação")/1000</f>
        <v>504.97399999999999</v>
      </c>
      <c r="L18" s="11">
        <f>SUMIFS('Base TU'!M:M,'Base TU'!$A:$A,$B18,'Base TU'!$B:$B,"Total Operação")/1000</f>
        <v>506.60199999999998</v>
      </c>
      <c r="M18" s="11">
        <f>SUMIFS('Base TU'!N:N,'Base TU'!$A:$A,$B18,'Base TU'!$B:$B,"Total Operação")/1000</f>
        <v>510.16699999999997</v>
      </c>
      <c r="N18" s="11">
        <f>SUMIFS('Base TU'!O:O,'Base TU'!$A:$A,$B18,'Base TU'!$B:$B,"Total Operação")/1000</f>
        <v>451.553</v>
      </c>
      <c r="O18" s="11">
        <f>SUMIFS('Base TU'!P:P,'Base TU'!$A:$A,$B18,'Base TU'!$B:$B,"Total Operação")/1000</f>
        <v>416.80599999999998</v>
      </c>
      <c r="Q18" s="11">
        <f>SUMIFS('Base TU'!R:R,'Base TU'!$A:$A,$B18,'Base TU'!$B:$B,"Total Operação")/1000</f>
        <v>438.423</v>
      </c>
      <c r="R18" s="11">
        <f>SUMIFS('Base TU'!S:S,'Base TU'!$A:$A,$B18,'Base TU'!$B:$B,"Total Operação")/1000</f>
        <v>403.00900000000001</v>
      </c>
      <c r="S18" s="11">
        <f>SUMIFS('Base TU'!T:T,'Base TU'!$A:$A,$B18,'Base TU'!$B:$B,"Total Operação")/1000</f>
        <v>442.32299999999998</v>
      </c>
      <c r="T18" s="11">
        <f>SUMIFS('Base TU'!U:U,'Base TU'!$A:$A,$B18,'Base TU'!$B:$B,"Total Operação")/1000</f>
        <v>409.399</v>
      </c>
      <c r="U18" s="11">
        <f>SUMIFS('Base TU'!V:V,'Base TU'!$A:$A,$B18,'Base TU'!$B:$B,"Total Operação")/1000</f>
        <v>461.798</v>
      </c>
      <c r="V18" s="11">
        <f>SUMIFS('Base TU'!W:W,'Base TU'!$A:$A,$B18,'Base TU'!$B:$B,"Total Operação")/1000</f>
        <v>459.98700000000002</v>
      </c>
      <c r="W18" s="11">
        <f>SUMIFS('Base TU'!X:X,'Base TU'!$A:$A,$B18,'Base TU'!$B:$B,"Total Operação")/1000</f>
        <v>520.245</v>
      </c>
      <c r="X18" s="11">
        <f>SUMIFS('Base TU'!Y:Y,'Base TU'!$A:$A,$B18,'Base TU'!$B:$B,"Total Operação")/1000</f>
        <v>534.97900000000004</v>
      </c>
      <c r="Y18" s="11">
        <f>SUMIFS('Base TU'!Z:Z,'Base TU'!$A:$A,$B18,'Base TU'!$B:$B,"Total Operação")/1000</f>
        <v>504.548</v>
      </c>
      <c r="Z18" s="11">
        <f>SUMIFS('Base TU'!AA:AA,'Base TU'!$A:$A,$B18,'Base TU'!$B:$B,"Total Operação")/1000</f>
        <v>567.98099999999999</v>
      </c>
      <c r="AA18" s="11">
        <f>SUMIFS('Base TU'!AB:AB,'Base TU'!$A:$A,$B18,'Base TU'!$B:$B,"Total Operação")/1000</f>
        <v>455.34</v>
      </c>
      <c r="AB18" s="11">
        <f>SUMIFS('Base TU'!AC:AC,'Base TU'!$A:$A,$B18,'Base TU'!$B:$B,"Total Operação")/1000</f>
        <v>441.16300000000001</v>
      </c>
      <c r="AD18" s="11">
        <f>SUMIFS('Base TU'!AE:AE,'Base TU'!$A:$A,$B18,'Base TU'!$B:$B,"Total Operação")/1000</f>
        <v>432.72699999999998</v>
      </c>
      <c r="AE18" s="11">
        <f>SUMIFS('Base TU'!AF:AF,'Base TU'!$A:$A,$B18,'Base TU'!$B:$B,"Total Operação")/1000</f>
        <v>454.74799999999999</v>
      </c>
      <c r="AF18" s="11">
        <f>SUMIFS('Base TU'!AG:AG,'Base TU'!$A:$A,$B18,'Base TU'!$B:$B,"Total Operação")/1000</f>
        <v>482.49700000000001</v>
      </c>
      <c r="AG18" s="11">
        <f>SUMIFS('Base TU'!AH:AH,'Base TU'!$A:$A,$B18,'Base TU'!$B:$B,"Total Operação")/1000</f>
        <v>414.91199999999998</v>
      </c>
      <c r="AH18" s="11">
        <f>SUMIFS('Base TU'!AI:AI,'Base TU'!$A:$A,$B18,'Base TU'!$B:$B,"Total Operação")/1000</f>
        <v>420.84699999999998</v>
      </c>
      <c r="AI18" s="11">
        <f>SUMIFS('Base TU'!AJ:AJ,'Base TU'!$A:$A,$B18,'Base TU'!$B:$B,"Total Operação")/1000</f>
        <v>501.89600000000002</v>
      </c>
      <c r="AJ18" s="11">
        <f>SUMIFS('Base TU'!AK:AK,'Base TU'!$A:$A,$B18,'Base TU'!$B:$B,"Total Operação")/1000</f>
        <v>515.88199999999995</v>
      </c>
      <c r="AK18" s="11">
        <f>SUMIFS('Base TU'!AL:AL,'Base TU'!$A:$A,$B18,'Base TU'!$B:$B,"Total Operação")/1000</f>
        <v>488.697</v>
      </c>
      <c r="AL18" s="11">
        <f>SUMIFS('Base TU'!AM:AM,'Base TU'!$A:$A,$B18,'Base TU'!$B:$B,"Total Operação")/1000</f>
        <v>482.38299999999998</v>
      </c>
      <c r="AM18" s="11">
        <f>SUMIFS('Base TU'!AN:AN,'Base TU'!$A:$A,$B18,'Base TU'!$B:$B,"Total Operação")/1000</f>
        <v>465.4</v>
      </c>
      <c r="AN18" s="11">
        <f>SUMIFS('Base TU'!AO:AO,'Base TU'!$A:$A,$B18,'Base TU'!$B:$B,"Total Operação")/1000</f>
        <v>455.72199999999998</v>
      </c>
      <c r="AO18" s="11">
        <f>SUMIFS('Base TU'!AP:AP,'Base TU'!$A:$A,$B18,'Base TU'!$B:$B,"Total Operação")/1000</f>
        <v>456.375</v>
      </c>
      <c r="AQ18" s="11">
        <f>SUMIFS('Base TU'!AR:AR,'Base TU'!$A:$A,$B18,'Base TU'!$B:$B,"Total Operação")/1000</f>
        <v>457.709</v>
      </c>
      <c r="AR18" s="11">
        <f>SUMIFS('Base TU'!AS:AS,'Base TU'!$A:$A,$B18,'Base TU'!$B:$B,"Total Operação")/1000</f>
        <v>437.43700000000001</v>
      </c>
      <c r="AS18" s="11">
        <f>SUMIFS('Base TU'!AT:AT,'Base TU'!$A:$A,$B18,'Base TU'!$B:$B,"Total Operação")/1000</f>
        <v>455.24700000000001</v>
      </c>
      <c r="AT18" s="11">
        <f>SUMIFS('Base TU'!AU:AU,'Base TU'!$A:$A,$B18,'Base TU'!$B:$B,"Total Operação")/1000</f>
        <v>458.75200000000001</v>
      </c>
      <c r="AU18" s="11">
        <f>SUMIFS('Base TU'!AV:AV,'Base TU'!$A:$A,$B18,'Base TU'!$B:$B,"Total Operação")/1000</f>
        <v>483.31599999999997</v>
      </c>
      <c r="AV18" s="11">
        <f>SUMIFS('Base TU'!AW:AW,'Base TU'!$A:$A,$B18,'Base TU'!$B:$B,"Total Operação")/1000</f>
        <v>498.33600000000001</v>
      </c>
      <c r="AW18" s="11">
        <f>SUMIFS('Base TU'!AX:AX,'Base TU'!$A:$A,$B18,'Base TU'!$B:$B,"Total Operação")/1000</f>
        <v>522.49300000000005</v>
      </c>
      <c r="AX18" s="11">
        <f>SUMIFS('Base TU'!AY:AY,'Base TU'!$A:$A,$B18,'Base TU'!$B:$B,"Total Operação")/1000</f>
        <v>532.35900000000004</v>
      </c>
      <c r="AY18" s="11">
        <f>SUMIFS('Base TU'!AZ:AZ,'Base TU'!$A:$A,$B18,'Base TU'!$B:$B,"Total Operação")/1000</f>
        <v>501.47300000000001</v>
      </c>
      <c r="AZ18" s="11">
        <f>SUMIFS('Base TU'!BA:BA,'Base TU'!$A:$A,$B18,'Base TU'!$B:$B,"Total Operação")/1000</f>
        <v>525.13900000000001</v>
      </c>
      <c r="BA18" s="11">
        <f>SUMIFS('Base TU'!BB:BB,'Base TU'!$A:$A,$B18,'Base TU'!$B:$B,"Total Operação")/1000</f>
        <v>472.61099999999999</v>
      </c>
      <c r="BB18" s="11">
        <f>SUMIFS('Base TU'!BC:BC,'Base TU'!$A:$A,$B18,'Base TU'!$B:$B,"Total Operação")/1000</f>
        <v>447.55599999999998</v>
      </c>
      <c r="BD18" s="11">
        <f>SUMIFS('Base TU'!BE:BE,'Base TU'!$A:$A,$B18,'Base TU'!$B:$B,"Total Operação")/1000</f>
        <v>461.69600000000003</v>
      </c>
      <c r="BE18" s="11">
        <f>SUMIFS('Base TU'!BF:BF,'Base TU'!$A:$A,$B18,'Base TU'!$B:$B,"Total Operação")/1000</f>
        <v>461.952</v>
      </c>
      <c r="BF18" s="11">
        <f>SUMIFS('Base TU'!BG:BG,'Base TU'!$A:$A,$B18,'Base TU'!$B:$B,"Total Operação")/1000</f>
        <v>322.45800000000003</v>
      </c>
      <c r="BG18" s="11">
        <f>SUMIFS('Base TU'!BH:BH,'Base TU'!$A:$A,$B18,'Base TU'!$B:$B,"Total Operação")/1000</f>
        <v>286.74299999999999</v>
      </c>
      <c r="BH18" s="11">
        <f>SUMIFS('Base TU'!BI:BI,'Base TU'!$A:$A,$B18,'Base TU'!$B:$B,"Total Operação")/1000</f>
        <v>410.08300000000003</v>
      </c>
      <c r="BI18" s="11">
        <f>SUMIFS('Base TU'!BJ:BJ,'Base TU'!$A:$A,$B18,'Base TU'!$B:$B,"Total Operação")/1000</f>
        <v>409.30200000000002</v>
      </c>
      <c r="BJ18" s="11">
        <f>SUMIFS('Base TU'!BK:BK,'Base TU'!$A:$A,$B18,'Base TU'!$B:$B,"Total Operação")/1000</f>
        <v>459.79300000000001</v>
      </c>
      <c r="BK18" s="11">
        <f>SUMIFS('Base TU'!BL:BL,'Base TU'!$A:$A,$B18,'Base TU'!$B:$B,"Total Operação")/1000</f>
        <v>467.178</v>
      </c>
      <c r="BL18" s="11">
        <f>SUMIFS('Base TU'!BM:BM,'Base TU'!$A:$A,$B18,'Base TU'!$B:$B,"Total Operação")/1000</f>
        <v>492.08300000000003</v>
      </c>
      <c r="BM18" s="11">
        <f>SUMIFS('Base TU'!BN:BN,'Base TU'!$A:$A,$B18,'Base TU'!$B:$B,"Total Operação")/1000</f>
        <v>520.57899999999995</v>
      </c>
      <c r="BN18" s="11">
        <f>SUMIFS('Base TU'!BO:BO,'Base TU'!$A:$A,$B18,'Base TU'!$B:$B,"Total Operação")/1000</f>
        <v>494.29399999999998</v>
      </c>
      <c r="BO18" s="11">
        <f>SUMIFS('Base TU'!BP:BP,'Base TU'!$A:$A,$B18,'Base TU'!$B:$B,"Total Operação")/1000</f>
        <v>458.81799999999998</v>
      </c>
      <c r="BQ18" s="11">
        <f>'Volume TU Norte'!BQ18+'Volume TU Sul'!BQ18</f>
        <v>471.74799999999999</v>
      </c>
      <c r="BR18" s="11">
        <f>'Volume TU Norte'!BR18+'Volume TU Sul'!BR18</f>
        <v>0</v>
      </c>
      <c r="BS18" s="11">
        <f>'Volume TU Norte'!BS18+'Volume TU Sul'!BS18</f>
        <v>0</v>
      </c>
      <c r="BT18" s="11">
        <f>'Volume TU Norte'!BT18+'Volume TU Sul'!BT18</f>
        <v>0</v>
      </c>
      <c r="BU18" s="11">
        <f>'Volume TU Norte'!BU18+'Volume TU Sul'!BU18</f>
        <v>0</v>
      </c>
      <c r="BV18" s="11">
        <f>'Volume TU Norte'!BV18+'Volume TU Sul'!BV18</f>
        <v>0</v>
      </c>
      <c r="BW18" s="11">
        <f>'Volume TU Norte'!BW18+'Volume TU Sul'!BW18</f>
        <v>0</v>
      </c>
      <c r="BX18" s="11">
        <f>'Volume TU Norte'!BX18+'Volume TU Sul'!BX18</f>
        <v>0</v>
      </c>
      <c r="BY18" s="11">
        <f>'Volume TU Norte'!BY18+'Volume TU Sul'!BY18</f>
        <v>0</v>
      </c>
      <c r="BZ18" s="11">
        <f>'Volume TU Norte'!BZ18+'Volume TU Sul'!BZ18</f>
        <v>0</v>
      </c>
      <c r="CA18" s="11">
        <f>'Volume TU Norte'!CA18+'Volume TU Sul'!CA18</f>
        <v>0</v>
      </c>
      <c r="CB18" s="11">
        <f>'Volume TU Norte'!CB18+'Volume TU Sul'!CB18</f>
        <v>0</v>
      </c>
    </row>
    <row r="19" spans="1:80" ht="15.5" x14ac:dyDescent="0.35">
      <c r="B19" s="10" t="s">
        <v>10</v>
      </c>
      <c r="D19" s="11">
        <f>SUMIFS('Base TU'!E:E,'Base TU'!$A:$A,$B19,'Base TU'!$B:$B,"Total Operação")/1000</f>
        <v>60.374000000000002</v>
      </c>
      <c r="E19" s="11">
        <f>SUMIFS('Base TU'!F:F,'Base TU'!$A:$A,$B19,'Base TU'!$B:$B,"Total Operação")/1000</f>
        <v>62.96</v>
      </c>
      <c r="F19" s="11">
        <f>SUMIFS('Base TU'!G:G,'Base TU'!$A:$A,$B19,'Base TU'!$B:$B,"Total Operação")/1000</f>
        <v>64.436000000000007</v>
      </c>
      <c r="G19" s="11">
        <f>SUMIFS('Base TU'!H:H,'Base TU'!$A:$A,$B19,'Base TU'!$B:$B,"Total Operação")/1000</f>
        <v>64.503</v>
      </c>
      <c r="H19" s="11">
        <f>SUMIFS('Base TU'!I:I,'Base TU'!$A:$A,$B19,'Base TU'!$B:$B,"Total Operação")/1000</f>
        <v>82.876000000000005</v>
      </c>
      <c r="I19" s="11">
        <f>SUMIFS('Base TU'!J:J,'Base TU'!$A:$A,$B19,'Base TU'!$B:$B,"Total Operação")/1000</f>
        <v>90.808000000000007</v>
      </c>
      <c r="J19" s="11">
        <f>SUMIFS('Base TU'!K:K,'Base TU'!$A:$A,$B19,'Base TU'!$B:$B,"Total Operação")/1000</f>
        <v>129.744</v>
      </c>
      <c r="K19" s="11">
        <f>SUMIFS('Base TU'!L:L,'Base TU'!$A:$A,$B19,'Base TU'!$B:$B,"Total Operação")/1000</f>
        <v>131.49199999999999</v>
      </c>
      <c r="L19" s="11">
        <f>SUMIFS('Base TU'!M:M,'Base TU'!$A:$A,$B19,'Base TU'!$B:$B,"Total Operação")/1000</f>
        <v>123.536</v>
      </c>
      <c r="M19" s="11">
        <f>SUMIFS('Base TU'!N:N,'Base TU'!$A:$A,$B19,'Base TU'!$B:$B,"Total Operação")/1000</f>
        <v>134.66800000000001</v>
      </c>
      <c r="N19" s="11">
        <f>SUMIFS('Base TU'!O:O,'Base TU'!$A:$A,$B19,'Base TU'!$B:$B,"Total Operação")/1000</f>
        <v>119.172</v>
      </c>
      <c r="O19" s="11">
        <f>SUMIFS('Base TU'!P:P,'Base TU'!$A:$A,$B19,'Base TU'!$B:$B,"Total Operação")/1000</f>
        <v>116.38</v>
      </c>
      <c r="Q19" s="11">
        <f>SUMIFS('Base TU'!R:R,'Base TU'!$A:$A,$B19,'Base TU'!$B:$B,"Total Operação")/1000</f>
        <v>121.27200000000001</v>
      </c>
      <c r="R19" s="11">
        <f>SUMIFS('Base TU'!S:S,'Base TU'!$A:$A,$B19,'Base TU'!$B:$B,"Total Operação")/1000</f>
        <v>78.311999999999998</v>
      </c>
      <c r="S19" s="11">
        <f>SUMIFS('Base TU'!T:T,'Base TU'!$A:$A,$B19,'Base TU'!$B:$B,"Total Operação")/1000</f>
        <v>109.82</v>
      </c>
      <c r="T19" s="11">
        <f>SUMIFS('Base TU'!U:U,'Base TU'!$A:$A,$B19,'Base TU'!$B:$B,"Total Operação")/1000</f>
        <v>123.256</v>
      </c>
      <c r="U19" s="11">
        <f>SUMIFS('Base TU'!V:V,'Base TU'!$A:$A,$B19,'Base TU'!$B:$B,"Total Operação")/1000</f>
        <v>143.63200000000001</v>
      </c>
      <c r="V19" s="11">
        <f>SUMIFS('Base TU'!W:W,'Base TU'!$A:$A,$B19,'Base TU'!$B:$B,"Total Operação")/1000</f>
        <v>136.928</v>
      </c>
      <c r="W19" s="11">
        <f>SUMIFS('Base TU'!X:X,'Base TU'!$A:$A,$B19,'Base TU'!$B:$B,"Total Operação")/1000</f>
        <v>138.18799999999999</v>
      </c>
      <c r="X19" s="11">
        <f>SUMIFS('Base TU'!Y:Y,'Base TU'!$A:$A,$B19,'Base TU'!$B:$B,"Total Operação")/1000</f>
        <v>139.476</v>
      </c>
      <c r="Y19" s="11">
        <f>SUMIFS('Base TU'!Z:Z,'Base TU'!$A:$A,$B19,'Base TU'!$B:$B,"Total Operação")/1000</f>
        <v>147.08799999999999</v>
      </c>
      <c r="Z19" s="11">
        <f>SUMIFS('Base TU'!AA:AA,'Base TU'!$A:$A,$B19,'Base TU'!$B:$B,"Total Operação")/1000</f>
        <v>178.596</v>
      </c>
      <c r="AA19" s="11">
        <f>SUMIFS('Base TU'!AB:AB,'Base TU'!$A:$A,$B19,'Base TU'!$B:$B,"Total Operação")/1000</f>
        <v>203.292</v>
      </c>
      <c r="AB19" s="11">
        <f>SUMIFS('Base TU'!AC:AC,'Base TU'!$A:$A,$B19,'Base TU'!$B:$B,"Total Operação")/1000</f>
        <v>238</v>
      </c>
      <c r="AD19" s="11">
        <f>SUMIFS('Base TU'!AE:AE,'Base TU'!$A:$A,$B19,'Base TU'!$B:$B,"Total Operação")/1000</f>
        <v>218.791</v>
      </c>
      <c r="AE19" s="11">
        <f>SUMIFS('Base TU'!AF:AF,'Base TU'!$A:$A,$B19,'Base TU'!$B:$B,"Total Operação")/1000</f>
        <v>202.26400000000001</v>
      </c>
      <c r="AF19" s="11">
        <f>SUMIFS('Base TU'!AG:AG,'Base TU'!$A:$A,$B19,'Base TU'!$B:$B,"Total Operação")/1000</f>
        <v>180.32400000000001</v>
      </c>
      <c r="AG19" s="11">
        <f>SUMIFS('Base TU'!AH:AH,'Base TU'!$A:$A,$B19,'Base TU'!$B:$B,"Total Operação")/1000</f>
        <v>171.28800000000001</v>
      </c>
      <c r="AH19" s="11">
        <f>SUMIFS('Base TU'!AI:AI,'Base TU'!$A:$A,$B19,'Base TU'!$B:$B,"Total Operação")/1000</f>
        <v>189.148</v>
      </c>
      <c r="AI19" s="11">
        <f>SUMIFS('Base TU'!AJ:AJ,'Base TU'!$A:$A,$B19,'Base TU'!$B:$B,"Total Operação")/1000</f>
        <v>257.74400000000003</v>
      </c>
      <c r="AJ19" s="11">
        <f>SUMIFS('Base TU'!AK:AK,'Base TU'!$A:$A,$B19,'Base TU'!$B:$B,"Total Operação")/1000</f>
        <v>234.74</v>
      </c>
      <c r="AK19" s="11">
        <f>SUMIFS('Base TU'!AL:AL,'Base TU'!$A:$A,$B19,'Base TU'!$B:$B,"Total Operação")/1000</f>
        <v>300.69799999999998</v>
      </c>
      <c r="AL19" s="11">
        <f>SUMIFS('Base TU'!AM:AM,'Base TU'!$A:$A,$B19,'Base TU'!$B:$B,"Total Operação")/1000</f>
        <v>259.93599999999998</v>
      </c>
      <c r="AM19" s="11">
        <f>SUMIFS('Base TU'!AN:AN,'Base TU'!$A:$A,$B19,'Base TU'!$B:$B,"Total Operação")/1000</f>
        <v>292.32</v>
      </c>
      <c r="AN19" s="11">
        <f>SUMIFS('Base TU'!AO:AO,'Base TU'!$A:$A,$B19,'Base TU'!$B:$B,"Total Operação")/1000</f>
        <v>272.892</v>
      </c>
      <c r="AO19" s="11">
        <f>SUMIFS('Base TU'!AP:AP,'Base TU'!$A:$A,$B19,'Base TU'!$B:$B,"Total Operação")/1000</f>
        <v>284.29599999999999</v>
      </c>
      <c r="AQ19" s="11">
        <f>SUMIFS('Base TU'!AR:AR,'Base TU'!$A:$A,$B19,'Base TU'!$B:$B,"Total Operação")/1000</f>
        <v>261.55200000000002</v>
      </c>
      <c r="AR19" s="11">
        <f>SUMIFS('Base TU'!AS:AS,'Base TU'!$A:$A,$B19,'Base TU'!$B:$B,"Total Operação")/1000</f>
        <v>219.11199999999999</v>
      </c>
      <c r="AS19" s="11">
        <f>SUMIFS('Base TU'!AT:AT,'Base TU'!$A:$A,$B19,'Base TU'!$B:$B,"Total Operação")/1000</f>
        <v>267.04000000000002</v>
      </c>
      <c r="AT19" s="11">
        <f>SUMIFS('Base TU'!AU:AU,'Base TU'!$A:$A,$B19,'Base TU'!$B:$B,"Total Operação")/1000</f>
        <v>249.30799999999999</v>
      </c>
      <c r="AU19" s="11">
        <f>SUMIFS('Base TU'!AV:AV,'Base TU'!$A:$A,$B19,'Base TU'!$B:$B,"Total Operação")/1000</f>
        <v>254.196</v>
      </c>
      <c r="AV19" s="11">
        <f>SUMIFS('Base TU'!AW:AW,'Base TU'!$A:$A,$B19,'Base TU'!$B:$B,"Total Operação")/1000</f>
        <v>245.80799999999999</v>
      </c>
      <c r="AW19" s="11">
        <f>SUMIFS('Base TU'!AX:AX,'Base TU'!$A:$A,$B19,'Base TU'!$B:$B,"Total Operação")/1000</f>
        <v>229.32</v>
      </c>
      <c r="AX19" s="11">
        <f>SUMIFS('Base TU'!AY:AY,'Base TU'!$A:$A,$B19,'Base TU'!$B:$B,"Total Operação")/1000</f>
        <v>260.012</v>
      </c>
      <c r="AY19" s="11">
        <f>SUMIFS('Base TU'!AZ:AZ,'Base TU'!$A:$A,$B19,'Base TU'!$B:$B,"Total Operação")/1000</f>
        <v>271.52</v>
      </c>
      <c r="AZ19" s="11">
        <f>SUMIFS('Base TU'!BA:BA,'Base TU'!$A:$A,$B19,'Base TU'!$B:$B,"Total Operação")/1000</f>
        <v>293.31200000000001</v>
      </c>
      <c r="BA19" s="11">
        <f>SUMIFS('Base TU'!BB:BB,'Base TU'!$A:$A,$B19,'Base TU'!$B:$B,"Total Operação")/1000</f>
        <v>284.94</v>
      </c>
      <c r="BB19" s="11">
        <f>SUMIFS('Base TU'!BC:BC,'Base TU'!$A:$A,$B19,'Base TU'!$B:$B,"Total Operação")/1000</f>
        <v>288.24400000000003</v>
      </c>
      <c r="BD19" s="11">
        <f>SUMIFS('Base TU'!BE:BE,'Base TU'!$A:$A,$B19,'Base TU'!$B:$B,"Total Operação")/1000</f>
        <v>277.45999999999998</v>
      </c>
      <c r="BE19" s="11">
        <f>SUMIFS('Base TU'!BF:BF,'Base TU'!$A:$A,$B19,'Base TU'!$B:$B,"Total Operação")/1000</f>
        <v>217.452</v>
      </c>
      <c r="BF19" s="11">
        <f>SUMIFS('Base TU'!BG:BG,'Base TU'!$A:$A,$B19,'Base TU'!$B:$B,"Total Operação")/1000</f>
        <v>218.27600000000001</v>
      </c>
      <c r="BG19" s="11">
        <f>SUMIFS('Base TU'!BH:BH,'Base TU'!$A:$A,$B19,'Base TU'!$B:$B,"Total Operação")/1000</f>
        <v>199.66</v>
      </c>
      <c r="BH19" s="11">
        <f>SUMIFS('Base TU'!BI:BI,'Base TU'!$A:$A,$B19,'Base TU'!$B:$B,"Total Operação")/1000</f>
        <v>261.83</v>
      </c>
      <c r="BI19" s="11">
        <f>SUMIFS('Base TU'!BJ:BJ,'Base TU'!$A:$A,$B19,'Base TU'!$B:$B,"Total Operação")/1000</f>
        <v>257.29599999999999</v>
      </c>
      <c r="BJ19" s="11">
        <f>SUMIFS('Base TU'!BK:BK,'Base TU'!$A:$A,$B19,'Base TU'!$B:$B,"Total Operação")/1000</f>
        <v>297.38600000000002</v>
      </c>
      <c r="BK19" s="11">
        <f>SUMIFS('Base TU'!BL:BL,'Base TU'!$A:$A,$B19,'Base TU'!$B:$B,"Total Operação")/1000</f>
        <v>304.64400000000001</v>
      </c>
      <c r="BL19" s="11">
        <f>SUMIFS('Base TU'!BM:BM,'Base TU'!$A:$A,$B19,'Base TU'!$B:$B,"Total Operação")/1000</f>
        <v>307.79000000000002</v>
      </c>
      <c r="BM19" s="11">
        <f>SUMIFS('Base TU'!BN:BN,'Base TU'!$A:$A,$B19,'Base TU'!$B:$B,"Total Operação")/1000</f>
        <v>302.31599999999997</v>
      </c>
      <c r="BN19" s="11">
        <f>SUMIFS('Base TU'!BO:BO,'Base TU'!$A:$A,$B19,'Base TU'!$B:$B,"Total Operação")/1000</f>
        <v>303.03199999999998</v>
      </c>
      <c r="BO19" s="11">
        <f>SUMIFS('Base TU'!BP:BP,'Base TU'!$A:$A,$B19,'Base TU'!$B:$B,"Total Operação")/1000</f>
        <v>188.57</v>
      </c>
      <c r="BQ19" s="11">
        <f>'Volume TU Norte'!BQ19+'Volume TU Sul'!BQ19</f>
        <v>277.14600000000002</v>
      </c>
      <c r="BR19" s="11">
        <f>'Volume TU Norte'!BR19+'Volume TU Sul'!BR19</f>
        <v>0</v>
      </c>
      <c r="BS19" s="11">
        <f>'Volume TU Norte'!BS19+'Volume TU Sul'!BS19</f>
        <v>0</v>
      </c>
      <c r="BT19" s="11">
        <f>'Volume TU Norte'!BT19+'Volume TU Sul'!BT19</f>
        <v>0</v>
      </c>
      <c r="BU19" s="11">
        <f>'Volume TU Norte'!BU19+'Volume TU Sul'!BU19</f>
        <v>0</v>
      </c>
      <c r="BV19" s="11">
        <f>'Volume TU Norte'!BV19+'Volume TU Sul'!BV19</f>
        <v>0</v>
      </c>
      <c r="BW19" s="11">
        <f>'Volume TU Norte'!BW19+'Volume TU Sul'!BW19</f>
        <v>0</v>
      </c>
      <c r="BX19" s="11">
        <f>'Volume TU Norte'!BX19+'Volume TU Sul'!BX19</f>
        <v>0</v>
      </c>
      <c r="BY19" s="11">
        <f>'Volume TU Norte'!BY19+'Volume TU Sul'!BY19</f>
        <v>0</v>
      </c>
      <c r="BZ19" s="11">
        <f>'Volume TU Norte'!BZ19+'Volume TU Sul'!BZ19</f>
        <v>0</v>
      </c>
      <c r="CA19" s="11">
        <f>'Volume TU Norte'!CA19+'Volume TU Sul'!CA19</f>
        <v>0</v>
      </c>
      <c r="CB19" s="11">
        <f>'Volume TU Norte'!CB19+'Volume TU Sul'!CB19</f>
        <v>0</v>
      </c>
    </row>
    <row r="20" spans="1:80" ht="15.5" hidden="1" x14ac:dyDescent="0.35">
      <c r="B20" s="10" t="s">
        <v>15</v>
      </c>
      <c r="D20" s="11">
        <f>SUMIFS('Base TU'!E:E,'Base TU'!$A:$A,$B20,'Base TU'!$B:$B,"Total Operação")/1000</f>
        <v>63.997999999999998</v>
      </c>
      <c r="E20" s="11">
        <f>SUMIFS('Base TU'!F:F,'Base TU'!$A:$A,$B20,'Base TU'!$B:$B,"Total Operação")/1000</f>
        <v>75.308000000000007</v>
      </c>
      <c r="F20" s="11">
        <f>SUMIFS('Base TU'!G:G,'Base TU'!$A:$A,$B20,'Base TU'!$B:$B,"Total Operação")/1000</f>
        <v>84.034999999999997</v>
      </c>
      <c r="G20" s="11">
        <f>SUMIFS('Base TU'!H:H,'Base TU'!$A:$A,$B20,'Base TU'!$B:$B,"Total Operação")/1000</f>
        <v>85.867000000000004</v>
      </c>
      <c r="H20" s="11">
        <f>SUMIFS('Base TU'!I:I,'Base TU'!$A:$A,$B20,'Base TU'!$B:$B,"Total Operação")/1000</f>
        <v>78.944000000000003</v>
      </c>
      <c r="I20" s="11">
        <f>SUMIFS('Base TU'!J:J,'Base TU'!$A:$A,$B20,'Base TU'!$B:$B,"Total Operação")/1000</f>
        <v>97.022999999999996</v>
      </c>
      <c r="J20" s="11">
        <f>SUMIFS('Base TU'!K:K,'Base TU'!$A:$A,$B20,'Base TU'!$B:$B,"Total Operação")/1000</f>
        <v>102.803</v>
      </c>
      <c r="K20" s="11">
        <f>SUMIFS('Base TU'!L:L,'Base TU'!$A:$A,$B20,'Base TU'!$B:$B,"Total Operação")/1000</f>
        <v>111.39700000000001</v>
      </c>
      <c r="L20" s="11">
        <f>SUMIFS('Base TU'!M:M,'Base TU'!$A:$A,$B20,'Base TU'!$B:$B,"Total Operação")/1000</f>
        <v>105.209</v>
      </c>
      <c r="M20" s="11">
        <f>SUMIFS('Base TU'!N:N,'Base TU'!$A:$A,$B20,'Base TU'!$B:$B,"Total Operação")/1000</f>
        <v>100.83</v>
      </c>
      <c r="N20" s="11">
        <f>SUMIFS('Base TU'!O:O,'Base TU'!$A:$A,$B20,'Base TU'!$B:$B,"Total Operação")/1000</f>
        <v>97.067999999999998</v>
      </c>
      <c r="O20" s="11">
        <f>SUMIFS('Base TU'!P:P,'Base TU'!$A:$A,$B20,'Base TU'!$B:$B,"Total Operação")/1000</f>
        <v>92.293000000000006</v>
      </c>
      <c r="Q20" s="11">
        <f>SUMIFS('Base TU'!R:R,'Base TU'!$A:$A,$B20,'Base TU'!$B:$B,"Total Operação")/1000</f>
        <v>101.41200000000001</v>
      </c>
      <c r="R20" s="11">
        <f>SUMIFS('Base TU'!S:S,'Base TU'!$A:$A,$B20,'Base TU'!$B:$B,"Total Operação")/1000</f>
        <v>87.427000000000007</v>
      </c>
      <c r="S20" s="11">
        <f>SUMIFS('Base TU'!T:T,'Base TU'!$A:$A,$B20,'Base TU'!$B:$B,"Total Operação")/1000</f>
        <v>94.281999999999996</v>
      </c>
      <c r="T20" s="11">
        <f>SUMIFS('Base TU'!U:U,'Base TU'!$A:$A,$B20,'Base TU'!$B:$B,"Total Operação")/1000</f>
        <v>92.403000000000006</v>
      </c>
      <c r="U20" s="11">
        <f>SUMIFS('Base TU'!V:V,'Base TU'!$A:$A,$B20,'Base TU'!$B:$B,"Total Operação")/1000</f>
        <v>101.154</v>
      </c>
      <c r="V20" s="11">
        <f>SUMIFS('Base TU'!W:W,'Base TU'!$A:$A,$B20,'Base TU'!$B:$B,"Total Operação")/1000</f>
        <v>82.278999999999996</v>
      </c>
      <c r="W20" s="11">
        <f>SUMIFS('Base TU'!X:X,'Base TU'!$A:$A,$B20,'Base TU'!$B:$B,"Total Operação")/1000</f>
        <v>101.848</v>
      </c>
      <c r="X20" s="11">
        <f>SUMIFS('Base TU'!Y:Y,'Base TU'!$A:$A,$B20,'Base TU'!$B:$B,"Total Operação")/1000</f>
        <v>102.581</v>
      </c>
      <c r="Y20" s="11">
        <f>SUMIFS('Base TU'!Z:Z,'Base TU'!$A:$A,$B20,'Base TU'!$B:$B,"Total Operação")/1000</f>
        <v>93.915999999999997</v>
      </c>
      <c r="Z20" s="11">
        <f>SUMIFS('Base TU'!AA:AA,'Base TU'!$A:$A,$B20,'Base TU'!$B:$B,"Total Operação")/1000</f>
        <v>100.30500000000001</v>
      </c>
      <c r="AA20" s="11">
        <f>SUMIFS('Base TU'!AB:AB,'Base TU'!$A:$A,$B20,'Base TU'!$B:$B,"Total Operação")/1000</f>
        <v>75.057000000000002</v>
      </c>
      <c r="AB20" s="11">
        <f>SUMIFS('Base TU'!AC:AC,'Base TU'!$A:$A,$B20,'Base TU'!$B:$B,"Total Operação")/1000</f>
        <v>86.501999999999995</v>
      </c>
      <c r="AD20" s="11">
        <f>SUMIFS('Base TU'!AE:AE,'Base TU'!$A:$A,$B20,'Base TU'!$B:$B,"Total Operação")/1000</f>
        <v>79.734999999999999</v>
      </c>
      <c r="AE20" s="11">
        <f>SUMIFS('Base TU'!AF:AF,'Base TU'!$A:$A,$B20,'Base TU'!$B:$B,"Total Operação")/1000</f>
        <v>78.171999999999997</v>
      </c>
      <c r="AF20" s="11">
        <f>SUMIFS('Base TU'!AG:AG,'Base TU'!$A:$A,$B20,'Base TU'!$B:$B,"Total Operação")/1000</f>
        <v>91.382000000000005</v>
      </c>
      <c r="AG20" s="11">
        <f>SUMIFS('Base TU'!AH:AH,'Base TU'!$A:$A,$B20,'Base TU'!$B:$B,"Total Operação")/1000</f>
        <v>78.183999999999997</v>
      </c>
      <c r="AH20" s="11">
        <f>SUMIFS('Base TU'!AI:AI,'Base TU'!$A:$A,$B20,'Base TU'!$B:$B,"Total Operação")/1000</f>
        <v>82.296999999999997</v>
      </c>
      <c r="AI20" s="11">
        <f>SUMIFS('Base TU'!AJ:AJ,'Base TU'!$A:$A,$B20,'Base TU'!$B:$B,"Total Operação")/1000</f>
        <v>81.956000000000003</v>
      </c>
      <c r="AJ20" s="11">
        <f>SUMIFS('Base TU'!AK:AK,'Base TU'!$A:$A,$B20,'Base TU'!$B:$B,"Total Operação")/1000</f>
        <v>83.495000000000005</v>
      </c>
      <c r="AK20" s="11">
        <f>SUMIFS('Base TU'!AL:AL,'Base TU'!$A:$A,$B20,'Base TU'!$B:$B,"Total Operação")/1000</f>
        <v>82.566999999999993</v>
      </c>
      <c r="AL20" s="11">
        <f>SUMIFS('Base TU'!AM:AM,'Base TU'!$A:$A,$B20,'Base TU'!$B:$B,"Total Operação")/1000</f>
        <v>89.221999999999994</v>
      </c>
      <c r="AM20" s="11">
        <f>SUMIFS('Base TU'!AN:AN,'Base TU'!$A:$A,$B20,'Base TU'!$B:$B,"Total Operação")/1000</f>
        <v>95.337000000000003</v>
      </c>
      <c r="AN20" s="11">
        <f>SUMIFS('Base TU'!AO:AO,'Base TU'!$A:$A,$B20,'Base TU'!$B:$B,"Total Operação")/1000</f>
        <v>95.387</v>
      </c>
      <c r="AO20" s="11">
        <f>SUMIFS('Base TU'!AP:AP,'Base TU'!$A:$A,$B20,'Base TU'!$B:$B,"Total Operação")/1000</f>
        <v>69.846999999999994</v>
      </c>
      <c r="AQ20" s="11">
        <f>SUMIFS('Base TU'!AR:AR,'Base TU'!$A:$A,$B20,'Base TU'!$B:$B,"Total Operação")/1000</f>
        <v>86.203999999999994</v>
      </c>
      <c r="AR20" s="11">
        <f>SUMIFS('Base TU'!AS:AS,'Base TU'!$A:$A,$B20,'Base TU'!$B:$B,"Total Operação")/1000</f>
        <v>82.105999999999995</v>
      </c>
      <c r="AS20" s="11">
        <f>SUMIFS('Base TU'!AT:AT,'Base TU'!$A:$A,$B20,'Base TU'!$B:$B,"Total Operação")/1000</f>
        <v>82.644000000000005</v>
      </c>
      <c r="AT20" s="11">
        <f>SUMIFS('Base TU'!AU:AU,'Base TU'!$A:$A,$B20,'Base TU'!$B:$B,"Total Operação")/1000</f>
        <v>76.054000000000002</v>
      </c>
      <c r="AU20" s="11">
        <f>SUMIFS('Base TU'!AV:AV,'Base TU'!$A:$A,$B20,'Base TU'!$B:$B,"Total Operação")/1000</f>
        <v>87.521000000000001</v>
      </c>
      <c r="AV20" s="11">
        <f>SUMIFS('Base TU'!AW:AW,'Base TU'!$A:$A,$B20,'Base TU'!$B:$B,"Total Operação")/1000</f>
        <v>90.51</v>
      </c>
      <c r="AW20" s="11">
        <f>SUMIFS('Base TU'!AX:AX,'Base TU'!$A:$A,$B20,'Base TU'!$B:$B,"Total Operação")/1000</f>
        <v>94.313999999999993</v>
      </c>
      <c r="AX20" s="11">
        <f>SUMIFS('Base TU'!AY:AY,'Base TU'!$A:$A,$B20,'Base TU'!$B:$B,"Total Operação")/1000</f>
        <v>103.953</v>
      </c>
      <c r="AY20" s="11">
        <f>SUMIFS('Base TU'!AZ:AZ,'Base TU'!$A:$A,$B20,'Base TU'!$B:$B,"Total Operação")/1000</f>
        <v>97.713999999999999</v>
      </c>
      <c r="AZ20" s="11">
        <f>SUMIFS('Base TU'!BA:BA,'Base TU'!$A:$A,$B20,'Base TU'!$B:$B,"Total Operação")/1000</f>
        <v>100.559</v>
      </c>
      <c r="BA20" s="11">
        <f>SUMIFS('Base TU'!BB:BB,'Base TU'!$A:$A,$B20,'Base TU'!$B:$B,"Total Operação")/1000</f>
        <v>87.456000000000003</v>
      </c>
      <c r="BB20" s="11">
        <f>SUMIFS('Base TU'!BC:BC,'Base TU'!$A:$A,$B20,'Base TU'!$B:$B,"Total Operação")/1000</f>
        <v>79.257999999999996</v>
      </c>
      <c r="BD20" s="11">
        <f>SUMIFS('Base TU'!BE:BE,'Base TU'!$A:$A,$B20,'Base TU'!$B:$B,"Total Operação")/1000</f>
        <v>89.27</v>
      </c>
      <c r="BE20" s="11">
        <f>SUMIFS('Base TU'!BF:BF,'Base TU'!$A:$A,$B20,'Base TU'!$B:$B,"Total Operação")/1000</f>
        <v>92.811000000000007</v>
      </c>
      <c r="BF20" s="11">
        <f>SUMIFS('Base TU'!BG:BG,'Base TU'!$A:$A,$B20,'Base TU'!$B:$B,"Total Operação")/1000</f>
        <v>60.804000000000002</v>
      </c>
      <c r="BG20" s="11">
        <f>SUMIFS('Base TU'!BH:BH,'Base TU'!$A:$A,$B20,'Base TU'!$B:$B,"Total Operação")/1000</f>
        <v>90.418999999999997</v>
      </c>
      <c r="BH20" s="11">
        <f>SUMIFS('Base TU'!BI:BI,'Base TU'!$A:$A,$B20,'Base TU'!$B:$B,"Total Operação")/1000</f>
        <v>102.468</v>
      </c>
      <c r="BI20" s="11">
        <f>SUMIFS('Base TU'!BJ:BJ,'Base TU'!$A:$A,$B20,'Base TU'!$B:$B,"Total Operação")/1000</f>
        <v>92.522999999999996</v>
      </c>
      <c r="BJ20" s="11">
        <f>SUMIFS('Base TU'!BK:BK,'Base TU'!$A:$A,$B20,'Base TU'!$B:$B,"Total Operação")/1000</f>
        <v>89.373000000000005</v>
      </c>
      <c r="BK20" s="11">
        <f>SUMIFS('Base TU'!BL:BL,'Base TU'!$A:$A,$B20,'Base TU'!$B:$B,"Total Operação")/1000</f>
        <v>98.649000000000001</v>
      </c>
      <c r="BL20" s="11">
        <f>SUMIFS('Base TU'!BM:BM,'Base TU'!$A:$A,$B20,'Base TU'!$B:$B,"Total Operação")/1000</f>
        <v>94.611000000000004</v>
      </c>
      <c r="BM20" s="11">
        <f>SUMIFS('Base TU'!BN:BN,'Base TU'!$A:$A,$B20,'Base TU'!$B:$B,"Total Operação")/1000</f>
        <v>113.919</v>
      </c>
      <c r="BN20" s="11">
        <f>SUMIFS('Base TU'!BO:BO,'Base TU'!$A:$A,$B20,'Base TU'!$B:$B,"Total Operação")/1000</f>
        <v>101.962</v>
      </c>
      <c r="BO20" s="11">
        <f>SUMIFS('Base TU'!BP:BP,'Base TU'!$A:$A,$B20,'Base TU'!$B:$B,"Total Operação")/1000</f>
        <v>86.102999999999994</v>
      </c>
      <c r="BQ20" s="11">
        <f>'Volume TU Norte'!BQ20+'Volume TU Sul'!BQ20</f>
        <v>95.335999999999999</v>
      </c>
      <c r="BR20" s="11">
        <f>'Volume TU Norte'!BR20+'Volume TU Sul'!BR20</f>
        <v>0</v>
      </c>
      <c r="BS20" s="11">
        <f>'Volume TU Norte'!BS20+'Volume TU Sul'!BS20</f>
        <v>0</v>
      </c>
      <c r="BT20" s="11">
        <f>'Volume TU Norte'!BT20+'Volume TU Sul'!BT20</f>
        <v>0</v>
      </c>
      <c r="BU20" s="11">
        <f>'Volume TU Norte'!BU20+'Volume TU Sul'!BU20</f>
        <v>0</v>
      </c>
      <c r="BV20" s="11">
        <f>'Volume TU Norte'!BV20+'Volume TU Sul'!BV20</f>
        <v>0</v>
      </c>
      <c r="BW20" s="11">
        <f>'Volume TU Norte'!BW20+'Volume TU Sul'!BW20</f>
        <v>0</v>
      </c>
      <c r="BX20" s="11">
        <f>'Volume TU Norte'!BX20+'Volume TU Sul'!BX20</f>
        <v>0</v>
      </c>
      <c r="BY20" s="11">
        <f>'Volume TU Norte'!BY20+'Volume TU Sul'!BY20</f>
        <v>0</v>
      </c>
      <c r="BZ20" s="11">
        <f>'Volume TU Norte'!BZ20+'Volume TU Sul'!BZ20</f>
        <v>0</v>
      </c>
      <c r="CA20" s="11">
        <f>'Volume TU Norte'!CA20+'Volume TU Sul'!CA20</f>
        <v>0</v>
      </c>
      <c r="CB20" s="11">
        <f>'Volume TU Norte'!CB20+'Volume TU Sul'!CB20</f>
        <v>0</v>
      </c>
    </row>
    <row r="21" spans="1:80" ht="15.5" x14ac:dyDescent="0.35">
      <c r="B21" s="10" t="s">
        <v>16</v>
      </c>
      <c r="D21" s="11">
        <f>SUMIFS('Base TU'!E:E,'Base TU'!$A:$A,$B21,'Base TU'!$B:$B,"Total Operação")/1000</f>
        <v>211.8</v>
      </c>
      <c r="E21" s="11">
        <f>SUMIFS('Base TU'!F:F,'Base TU'!$A:$A,$B21,'Base TU'!$B:$B,"Total Operação")/1000</f>
        <v>153.81899999999999</v>
      </c>
      <c r="F21" s="11">
        <f>SUMIFS('Base TU'!G:G,'Base TU'!$A:$A,$B21,'Base TU'!$B:$B,"Total Operação")/1000</f>
        <v>195.96100000000001</v>
      </c>
      <c r="G21" s="11">
        <f>SUMIFS('Base TU'!H:H,'Base TU'!$A:$A,$B21,'Base TU'!$B:$B,"Total Operação")/1000</f>
        <v>207.42</v>
      </c>
      <c r="H21" s="11">
        <f>SUMIFS('Base TU'!I:I,'Base TU'!$A:$A,$B21,'Base TU'!$B:$B,"Total Operação")/1000</f>
        <v>260.13200000000001</v>
      </c>
      <c r="I21" s="11">
        <f>SUMIFS('Base TU'!J:J,'Base TU'!$A:$A,$B21,'Base TU'!$B:$B,"Total Operação")/1000</f>
        <v>258.27800000000002</v>
      </c>
      <c r="J21" s="11">
        <f>SUMIFS('Base TU'!K:K,'Base TU'!$A:$A,$B21,'Base TU'!$B:$B,"Total Operação")/1000</f>
        <v>285.45699999999999</v>
      </c>
      <c r="K21" s="11">
        <f>SUMIFS('Base TU'!L:L,'Base TU'!$A:$A,$B21,'Base TU'!$B:$B,"Total Operação")/1000</f>
        <v>298.40100000000001</v>
      </c>
      <c r="L21" s="11">
        <f>SUMIFS('Base TU'!M:M,'Base TU'!$A:$A,$B21,'Base TU'!$B:$B,"Total Operação")/1000</f>
        <v>248.76900000000001</v>
      </c>
      <c r="M21" s="11">
        <f>SUMIFS('Base TU'!N:N,'Base TU'!$A:$A,$B21,'Base TU'!$B:$B,"Total Operação")/1000</f>
        <v>233.19800000000001</v>
      </c>
      <c r="N21" s="11">
        <f>SUMIFS('Base TU'!O:O,'Base TU'!$A:$A,$B21,'Base TU'!$B:$B,"Total Operação")/1000</f>
        <v>231.054</v>
      </c>
      <c r="O21" s="11">
        <f>SUMIFS('Base TU'!P:P,'Base TU'!$A:$A,$B21,'Base TU'!$B:$B,"Total Operação")/1000</f>
        <v>211.88900000000001</v>
      </c>
      <c r="Q21" s="11">
        <f>SUMIFS('Base TU'!R:R,'Base TU'!$A:$A,$B21,'Base TU'!$B:$B,"Total Operação")/1000</f>
        <v>245.50899999999999</v>
      </c>
      <c r="R21" s="11">
        <f>SUMIFS('Base TU'!S:S,'Base TU'!$A:$A,$B21,'Base TU'!$B:$B,"Total Operação")/1000</f>
        <v>254.959</v>
      </c>
      <c r="S21" s="11">
        <f>SUMIFS('Base TU'!T:T,'Base TU'!$A:$A,$B21,'Base TU'!$B:$B,"Total Operação")/1000</f>
        <v>255.75800000000001</v>
      </c>
      <c r="T21" s="11">
        <f>SUMIFS('Base TU'!U:U,'Base TU'!$A:$A,$B21,'Base TU'!$B:$B,"Total Operação")/1000</f>
        <v>248.41300000000001</v>
      </c>
      <c r="U21" s="11">
        <f>SUMIFS('Base TU'!V:V,'Base TU'!$A:$A,$B21,'Base TU'!$B:$B,"Total Operação")/1000</f>
        <v>288.53100000000001</v>
      </c>
      <c r="V21" s="11">
        <f>SUMIFS('Base TU'!W:W,'Base TU'!$A:$A,$B21,'Base TU'!$B:$B,"Total Operação")/1000</f>
        <v>314.09300000000002</v>
      </c>
      <c r="W21" s="11">
        <f>SUMIFS('Base TU'!X:X,'Base TU'!$A:$A,$B21,'Base TU'!$B:$B,"Total Operação")/1000</f>
        <v>299.09500000000003</v>
      </c>
      <c r="X21" s="11">
        <f>SUMIFS('Base TU'!Y:Y,'Base TU'!$A:$A,$B21,'Base TU'!$B:$B,"Total Operação")/1000</f>
        <v>298.66800000000001</v>
      </c>
      <c r="Y21" s="11">
        <f>SUMIFS('Base TU'!Z:Z,'Base TU'!$A:$A,$B21,'Base TU'!$B:$B,"Total Operação")/1000</f>
        <v>293.64600000000002</v>
      </c>
      <c r="Z21" s="11">
        <f>SUMIFS('Base TU'!AA:AA,'Base TU'!$A:$A,$B21,'Base TU'!$B:$B,"Total Operação")/1000</f>
        <v>287.44</v>
      </c>
      <c r="AA21" s="11">
        <f>SUMIFS('Base TU'!AB:AB,'Base TU'!$A:$A,$B21,'Base TU'!$B:$B,"Total Operação")/1000</f>
        <v>290.50099999999998</v>
      </c>
      <c r="AB21" s="11">
        <f>SUMIFS('Base TU'!AC:AC,'Base TU'!$A:$A,$B21,'Base TU'!$B:$B,"Total Operação")/1000</f>
        <v>279.399</v>
      </c>
      <c r="AD21" s="11">
        <f>SUMIFS('Base TU'!AE:AE,'Base TU'!$A:$A,$B21,'Base TU'!$B:$B,"Total Operação")/1000</f>
        <v>286.81099999999998</v>
      </c>
      <c r="AE21" s="11">
        <f>SUMIFS('Base TU'!AF:AF,'Base TU'!$A:$A,$B21,'Base TU'!$B:$B,"Total Operação")/1000</f>
        <v>265.82100000000003</v>
      </c>
      <c r="AF21" s="11">
        <f>SUMIFS('Base TU'!AG:AG,'Base TU'!$A:$A,$B21,'Base TU'!$B:$B,"Total Operação")/1000</f>
        <v>285.54599999999999</v>
      </c>
      <c r="AG21" s="11">
        <f>SUMIFS('Base TU'!AH:AH,'Base TU'!$A:$A,$B21,'Base TU'!$B:$B,"Total Operação")/1000</f>
        <v>311.61900000000003</v>
      </c>
      <c r="AH21" s="11">
        <f>SUMIFS('Base TU'!AI:AI,'Base TU'!$A:$A,$B21,'Base TU'!$B:$B,"Total Operação")/1000</f>
        <v>344.58100000000002</v>
      </c>
      <c r="AI21" s="11">
        <f>SUMIFS('Base TU'!AJ:AJ,'Base TU'!$A:$A,$B21,'Base TU'!$B:$B,"Total Operação")/1000</f>
        <v>294.50099999999998</v>
      </c>
      <c r="AJ21" s="11">
        <f>SUMIFS('Base TU'!AK:AK,'Base TU'!$A:$A,$B21,'Base TU'!$B:$B,"Total Operação")/1000</f>
        <v>310.20100000000002</v>
      </c>
      <c r="AK21" s="11">
        <f>SUMIFS('Base TU'!AL:AL,'Base TU'!$A:$A,$B21,'Base TU'!$B:$B,"Total Operação")/1000</f>
        <v>314.10399999999998</v>
      </c>
      <c r="AL21" s="11">
        <f>SUMIFS('Base TU'!AM:AM,'Base TU'!$A:$A,$B21,'Base TU'!$B:$B,"Total Operação")/1000</f>
        <v>309.69200000000001</v>
      </c>
      <c r="AM21" s="11">
        <f>SUMIFS('Base TU'!AN:AN,'Base TU'!$A:$A,$B21,'Base TU'!$B:$B,"Total Operação")/1000</f>
        <v>316.28500000000003</v>
      </c>
      <c r="AN21" s="11">
        <f>SUMIFS('Base TU'!AO:AO,'Base TU'!$A:$A,$B21,'Base TU'!$B:$B,"Total Operação")/1000</f>
        <v>297.774</v>
      </c>
      <c r="AO21" s="11">
        <f>SUMIFS('Base TU'!AP:AP,'Base TU'!$A:$A,$B21,'Base TU'!$B:$B,"Total Operação")/1000</f>
        <v>301.62400000000002</v>
      </c>
      <c r="AQ21" s="11">
        <f>SUMIFS('Base TU'!AR:AR,'Base TU'!$A:$A,$B21,'Base TU'!$B:$B,"Total Operação")/1000</f>
        <v>196.91499999999999</v>
      </c>
      <c r="AR21" s="11">
        <f>SUMIFS('Base TU'!AS:AS,'Base TU'!$A:$A,$B21,'Base TU'!$B:$B,"Total Operação")/1000</f>
        <v>138.12799999999999</v>
      </c>
      <c r="AS21" s="11">
        <f>SUMIFS('Base TU'!AT:AT,'Base TU'!$A:$A,$B21,'Base TU'!$B:$B,"Total Operação")/1000</f>
        <v>176.47900000000001</v>
      </c>
      <c r="AT21" s="11">
        <f>SUMIFS('Base TU'!AU:AU,'Base TU'!$A:$A,$B21,'Base TU'!$B:$B,"Total Operação")/1000</f>
        <v>249.239</v>
      </c>
      <c r="AU21" s="11">
        <f>SUMIFS('Base TU'!AV:AV,'Base TU'!$A:$A,$B21,'Base TU'!$B:$B,"Total Operação")/1000</f>
        <v>250.441</v>
      </c>
      <c r="AV21" s="11">
        <f>SUMIFS('Base TU'!AW:AW,'Base TU'!$A:$A,$B21,'Base TU'!$B:$B,"Total Operação")/1000</f>
        <v>295.601</v>
      </c>
      <c r="AW21" s="11">
        <f>SUMIFS('Base TU'!AX:AX,'Base TU'!$A:$A,$B21,'Base TU'!$B:$B,"Total Operação")/1000</f>
        <v>335.76400000000001</v>
      </c>
      <c r="AX21" s="11">
        <f>SUMIFS('Base TU'!AY:AY,'Base TU'!$A:$A,$B21,'Base TU'!$B:$B,"Total Operação")/1000</f>
        <v>321.81599999999997</v>
      </c>
      <c r="AY21" s="11">
        <f>SUMIFS('Base TU'!AZ:AZ,'Base TU'!$A:$A,$B21,'Base TU'!$B:$B,"Total Operação")/1000</f>
        <v>295.01799999999997</v>
      </c>
      <c r="AZ21" s="11">
        <f>SUMIFS('Base TU'!BA:BA,'Base TU'!$A:$A,$B21,'Base TU'!$B:$B,"Total Operação")/1000</f>
        <v>271.04000000000002</v>
      </c>
      <c r="BA21" s="11">
        <f>SUMIFS('Base TU'!BB:BB,'Base TU'!$A:$A,$B21,'Base TU'!$B:$B,"Total Operação")/1000</f>
        <v>231.43100000000001</v>
      </c>
      <c r="BB21" s="11">
        <f>SUMIFS('Base TU'!BC:BC,'Base TU'!$A:$A,$B21,'Base TU'!$B:$B,"Total Operação")/1000</f>
        <v>81.828999999999994</v>
      </c>
      <c r="BD21" s="11">
        <f>SUMIFS('Base TU'!BE:BE,'Base TU'!$A:$A,$B21,'Base TU'!$B:$B,"Total Operação")/1000</f>
        <v>128.81700000000001</v>
      </c>
      <c r="BE21" s="11">
        <f>SUMIFS('Base TU'!BF:BF,'Base TU'!$A:$A,$B21,'Base TU'!$B:$B,"Total Operação")/1000</f>
        <v>205.73</v>
      </c>
      <c r="BF21" s="11">
        <f>SUMIFS('Base TU'!BG:BG,'Base TU'!$A:$A,$B21,'Base TU'!$B:$B,"Total Operação")/1000</f>
        <v>167.31</v>
      </c>
      <c r="BG21" s="11">
        <f>SUMIFS('Base TU'!BH:BH,'Base TU'!$A:$A,$B21,'Base TU'!$B:$B,"Total Operação")/1000</f>
        <v>297.27699999999999</v>
      </c>
      <c r="BH21" s="11">
        <f>SUMIFS('Base TU'!BI:BI,'Base TU'!$A:$A,$B21,'Base TU'!$B:$B,"Total Operação")/1000</f>
        <v>206.13200000000001</v>
      </c>
      <c r="BI21" s="11">
        <f>SUMIFS('Base TU'!BJ:BJ,'Base TU'!$A:$A,$B21,'Base TU'!$B:$B,"Total Operação")/1000</f>
        <v>187.11600000000001</v>
      </c>
      <c r="BJ21" s="11">
        <f>SUMIFS('Base TU'!BK:BK,'Base TU'!$A:$A,$B21,'Base TU'!$B:$B,"Total Operação")/1000</f>
        <v>245.15199999999999</v>
      </c>
      <c r="BK21" s="11">
        <f>SUMIFS('Base TU'!BL:BL,'Base TU'!$A:$A,$B21,'Base TU'!$B:$B,"Total Operação")/1000</f>
        <v>264.995</v>
      </c>
      <c r="BL21" s="11">
        <f>SUMIFS('Base TU'!BM:BM,'Base TU'!$A:$A,$B21,'Base TU'!$B:$B,"Total Operação")/1000</f>
        <v>261.91800000000001</v>
      </c>
      <c r="BM21" s="11">
        <f>SUMIFS('Base TU'!BN:BN,'Base TU'!$A:$A,$B21,'Base TU'!$B:$B,"Total Operação")/1000</f>
        <v>34.887999999999998</v>
      </c>
      <c r="BN21" s="11">
        <f>SUMIFS('Base TU'!BO:BO,'Base TU'!$A:$A,$B21,'Base TU'!$B:$B,"Total Operação")/1000</f>
        <v>3.6019999999999999</v>
      </c>
      <c r="BO21" s="11">
        <f>SUMIFS('Base TU'!BP:BP,'Base TU'!$A:$A,$B21,'Base TU'!$B:$B,"Total Operação")/1000</f>
        <v>93.695999999999998</v>
      </c>
      <c r="BQ21" s="11">
        <f>'Volume TU Norte'!BQ21+'Volume TU Sul'!BQ21</f>
        <v>94.242999999999995</v>
      </c>
      <c r="BR21" s="11">
        <f>'Volume TU Norte'!BR21+'Volume TU Sul'!BR21</f>
        <v>0</v>
      </c>
      <c r="BS21" s="11">
        <f>'Volume TU Norte'!BS21+'Volume TU Sul'!BS21</f>
        <v>0</v>
      </c>
      <c r="BT21" s="11">
        <f>'Volume TU Norte'!BT21+'Volume TU Sul'!BT21</f>
        <v>0</v>
      </c>
      <c r="BU21" s="11">
        <f>'Volume TU Norte'!BU21+'Volume TU Sul'!BU21</f>
        <v>0</v>
      </c>
      <c r="BV21" s="11">
        <f>'Volume TU Norte'!BV21+'Volume TU Sul'!BV21</f>
        <v>0</v>
      </c>
      <c r="BW21" s="11">
        <f>'Volume TU Norte'!BW21+'Volume TU Sul'!BW21</f>
        <v>0</v>
      </c>
      <c r="BX21" s="11">
        <f>'Volume TU Norte'!BX21+'Volume TU Sul'!BX21</f>
        <v>0</v>
      </c>
      <c r="BY21" s="11">
        <f>'Volume TU Norte'!BY21+'Volume TU Sul'!BY21</f>
        <v>0</v>
      </c>
      <c r="BZ21" s="11">
        <f>'Volume TU Norte'!BZ21+'Volume TU Sul'!BZ21</f>
        <v>0</v>
      </c>
      <c r="CA21" s="11">
        <f>'Volume TU Norte'!CA21+'Volume TU Sul'!CA21</f>
        <v>0</v>
      </c>
      <c r="CB21" s="11">
        <f>'Volume TU Norte'!CB21+'Volume TU Sul'!CB21</f>
        <v>0</v>
      </c>
    </row>
    <row r="23" spans="1:80" ht="15.5" x14ac:dyDescent="0.35">
      <c r="A23" s="5"/>
      <c r="B23" s="6" t="s">
        <v>11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5.5" x14ac:dyDescent="0.35">
      <c r="A24" s="5"/>
      <c r="B24" s="12" t="s">
        <v>12</v>
      </c>
      <c r="D24" s="11">
        <f>'Base Rumo'!C10/1000</f>
        <v>563.94399999999996</v>
      </c>
      <c r="E24" s="11">
        <f>'Base Rumo'!D10/1000</f>
        <v>1034.725146</v>
      </c>
      <c r="F24" s="11">
        <f>'Base Rumo'!E10/1000</f>
        <v>1256.2875680000002</v>
      </c>
      <c r="G24" s="11">
        <f>'Base Rumo'!F10/1000</f>
        <v>790.29090199999996</v>
      </c>
      <c r="H24" s="11">
        <f>'Base Rumo'!G10/1000</f>
        <v>1385.839786</v>
      </c>
      <c r="I24" s="11">
        <f>'Base Rumo'!H10/1000</f>
        <v>1337.2284069999998</v>
      </c>
      <c r="J24" s="11">
        <f>'Base Rumo'!I10/1000</f>
        <v>1446.5915230000001</v>
      </c>
      <c r="K24" s="11">
        <f>'Base Rumo'!J10/1000</f>
        <v>1370.670883</v>
      </c>
      <c r="L24" s="11">
        <f>'Base Rumo'!K10/1000</f>
        <v>1335.4415190000002</v>
      </c>
      <c r="M24" s="11">
        <f>'Base Rumo'!L10/1000</f>
        <v>1002.999902</v>
      </c>
      <c r="N24" s="11">
        <f>'Base Rumo'!M10/1000</f>
        <v>991.27300100000002</v>
      </c>
      <c r="O24" s="11">
        <f>'Base Rumo'!N10/1000</f>
        <v>598.403908</v>
      </c>
      <c r="Q24" s="11">
        <f>'Base Rumo'!P10/1000</f>
        <v>448.69178600000004</v>
      </c>
      <c r="R24" s="11">
        <f>'Base Rumo'!Q10/1000</f>
        <v>990.33767399999999</v>
      </c>
      <c r="S24" s="11">
        <f>'Base Rumo'!R10/1000</f>
        <v>1062.339528</v>
      </c>
      <c r="T24" s="11">
        <f>'Base Rumo'!S10/1000</f>
        <v>728.49934499999995</v>
      </c>
      <c r="U24" s="11">
        <f>'Base Rumo'!T10/1000</f>
        <v>1386.04321</v>
      </c>
      <c r="V24" s="11">
        <f>'Base Rumo'!U10/1000</f>
        <v>1177.1301960000001</v>
      </c>
      <c r="W24" s="11">
        <f>'Base Rumo'!V10/1000</f>
        <v>1198.89724</v>
      </c>
      <c r="X24" s="11">
        <f>'Base Rumo'!W10/1000</f>
        <v>1305.7225740000001</v>
      </c>
      <c r="Y24" s="11">
        <f>'Base Rumo'!X10/1000</f>
        <v>1462.392844</v>
      </c>
      <c r="Z24" s="11">
        <f>'Base Rumo'!Y10/1000</f>
        <v>1422.8486189999999</v>
      </c>
      <c r="AA24" s="11">
        <f>'Base Rumo'!Z10/1000</f>
        <v>1202.030622</v>
      </c>
      <c r="AB24" s="11">
        <f>'Base Rumo'!AA10/1000</f>
        <v>748.33121099999994</v>
      </c>
      <c r="AD24" s="11">
        <f>'Base Rumo'!AC10/1000</f>
        <v>575.25229800000011</v>
      </c>
      <c r="AE24" s="11">
        <f>'Base Rumo'!AD10/1000</f>
        <v>894.19707600000004</v>
      </c>
      <c r="AF24" s="11">
        <f>'Base Rumo'!AE10/1000</f>
        <v>1004.462753</v>
      </c>
      <c r="AG24" s="11">
        <f>'Base Rumo'!AF10/1000</f>
        <v>770.34461599999997</v>
      </c>
      <c r="AH24" s="11">
        <f>'Base Rumo'!AG10/1000</f>
        <v>860.54832499999998</v>
      </c>
      <c r="AI24" s="11">
        <f>'Base Rumo'!AH10/1000</f>
        <v>1041.4643060000001</v>
      </c>
      <c r="AJ24" s="11">
        <f>'Base Rumo'!AI10/1000</f>
        <v>1139.3327389999999</v>
      </c>
      <c r="AK24" s="11">
        <f>'Base Rumo'!AJ10/1000</f>
        <v>1028.6506129999998</v>
      </c>
      <c r="AL24" s="11">
        <f>'Base Rumo'!AK10/1000</f>
        <v>1300.371042</v>
      </c>
      <c r="AM24" s="11">
        <f>'Base Rumo'!AL10/1000</f>
        <v>578.96342099999993</v>
      </c>
      <c r="AN24" s="11">
        <f>'Base Rumo'!AM10/1000</f>
        <v>1127.2850169999999</v>
      </c>
      <c r="AO24" s="11">
        <f>'Base Rumo'!AN10/1000</f>
        <v>1079.664777</v>
      </c>
      <c r="AQ24" s="11">
        <f>'Base Rumo'!AP10/1000</f>
        <v>849.24155000000007</v>
      </c>
      <c r="AR24" s="11">
        <f>'Base Rumo'!AQ10/1000</f>
        <v>848.43707999999992</v>
      </c>
      <c r="AS24" s="11">
        <f>'Base Rumo'!AR10/1000</f>
        <v>1122.6431399999999</v>
      </c>
      <c r="AT24" s="11">
        <f>'Base Rumo'!AS10/1000</f>
        <v>820.90233000000001</v>
      </c>
      <c r="AU24" s="11">
        <f>'Base Rumo'!AT10/1000</f>
        <v>683.43934000000002</v>
      </c>
      <c r="AV24" s="11">
        <f>'Base Rumo'!AU10/1000</f>
        <v>1123.12553</v>
      </c>
      <c r="AW24" s="11">
        <f>'Base Rumo'!AV10/1000</f>
        <v>1175.6769299999999</v>
      </c>
      <c r="AX24" s="11">
        <f>'Base Rumo'!AW10/1000</f>
        <v>971.10751000000005</v>
      </c>
      <c r="AY24" s="11">
        <f>'Base Rumo'!AX10/1000</f>
        <v>953.16534000000001</v>
      </c>
      <c r="AZ24" s="11">
        <f>'Base Rumo'!AY10/1000</f>
        <v>1148.33692</v>
      </c>
      <c r="BA24" s="11">
        <f>'Base Rumo'!AZ10/1000</f>
        <v>766.63091000000009</v>
      </c>
      <c r="BB24" s="11">
        <f>'Base Rumo'!BA10/1000</f>
        <v>750.42047000000002</v>
      </c>
      <c r="BD24" s="11">
        <f>'Base Rumo'!BC10/1000</f>
        <v>593.45799</v>
      </c>
      <c r="BE24" s="11">
        <f>'Base Rumo'!BD10/1000</f>
        <v>844.55329000000006</v>
      </c>
      <c r="BF24" s="11">
        <f>'Base Rumo'!BE10/1000</f>
        <v>1106.75332</v>
      </c>
      <c r="BG24" s="11">
        <f>'Base Rumo'!BF10/1000</f>
        <v>1257.8714399999999</v>
      </c>
      <c r="BH24" s="11">
        <f>'Base Rumo'!BG10/1000</f>
        <v>1654.9123300000001</v>
      </c>
      <c r="BI24" s="11">
        <f>'Base Rumo'!BH10/1000</f>
        <v>1210.7697599999999</v>
      </c>
      <c r="BJ24" s="11">
        <f>'Base Rumo'!BI10/1000</f>
        <v>1452.7168700000002</v>
      </c>
      <c r="BK24" s="11">
        <f>'Base Rumo'!BJ10/1000</f>
        <v>1502.8918899999999</v>
      </c>
      <c r="BL24" s="11">
        <f>'Base Rumo'!BK10/1000</f>
        <v>1289.8112900000001</v>
      </c>
      <c r="BM24" s="11">
        <f>'Base Rumo'!BL10/1000</f>
        <v>1181.0653300000001</v>
      </c>
      <c r="BN24" s="11">
        <f>'Base Rumo'!BM10/1000</f>
        <v>1208.73676</v>
      </c>
      <c r="BO24" s="11">
        <f>'Base Rumo'!BN10/1000</f>
        <v>1143.1041399999999</v>
      </c>
      <c r="BQ24" s="11">
        <f>'Base Rumo'!BP10/1000</f>
        <v>644.08199999999999</v>
      </c>
      <c r="BR24" s="11">
        <f>'Base Rumo'!BQ10/1000</f>
        <v>0</v>
      </c>
      <c r="BS24" s="11">
        <f>'Base Rumo'!BR10/1000</f>
        <v>0</v>
      </c>
      <c r="BT24" s="11">
        <f>'Base Rumo'!BS10/1000</f>
        <v>0</v>
      </c>
      <c r="BU24" s="11">
        <f>'Base Rumo'!BT10/1000</f>
        <v>0</v>
      </c>
      <c r="BV24" s="11">
        <f>'Base Rumo'!BU10/1000</f>
        <v>0</v>
      </c>
      <c r="BW24" s="11">
        <f>'Base Rumo'!BV10/1000</f>
        <v>0</v>
      </c>
      <c r="BX24" s="11">
        <f>'Base Rumo'!BW10/1000</f>
        <v>0</v>
      </c>
      <c r="BY24" s="11">
        <f>'Base Rumo'!BX10/1000</f>
        <v>0</v>
      </c>
      <c r="BZ24" s="11">
        <f>'Base Rumo'!BY10/1000</f>
        <v>0</v>
      </c>
      <c r="CA24" s="11">
        <f>'Base Rumo'!BZ10/1000</f>
        <v>0</v>
      </c>
      <c r="CB24" s="11">
        <f>'Base Rumo'!CA10/1000</f>
        <v>0</v>
      </c>
    </row>
    <row r="25" spans="1:80" ht="15.5" x14ac:dyDescent="0.35">
      <c r="A25" s="5"/>
      <c r="B25" s="12" t="s">
        <v>13</v>
      </c>
      <c r="D25" s="11">
        <f>'Base Rumo'!C11/1000</f>
        <v>729.09867399999996</v>
      </c>
      <c r="E25" s="11">
        <f>'Base Rumo'!D11/1000</f>
        <v>1067.7981090000001</v>
      </c>
      <c r="F25" s="11">
        <f>'Base Rumo'!E11/1000</f>
        <v>886.89300000000003</v>
      </c>
      <c r="G25" s="11">
        <f>'Base Rumo'!F11/1000</f>
        <v>179.87980999999999</v>
      </c>
      <c r="H25" s="11">
        <f>'Base Rumo'!G11/1000</f>
        <v>429.34505999999999</v>
      </c>
      <c r="I25" s="11">
        <f>'Base Rumo'!H11/1000</f>
        <v>573.34385999999995</v>
      </c>
      <c r="J25" s="11">
        <f>'Base Rumo'!I11/1000</f>
        <v>466.91241899999977</v>
      </c>
      <c r="K25" s="11">
        <f>'Base Rumo'!J11/1000</f>
        <v>531.46580699999981</v>
      </c>
      <c r="L25" s="11">
        <f>'Base Rumo'!K11/1000</f>
        <v>496.56652200000002</v>
      </c>
      <c r="M25" s="11">
        <f>'Base Rumo'!L11/1000</f>
        <v>561.48228700000004</v>
      </c>
      <c r="N25" s="11">
        <f>'Base Rumo'!M11/1000</f>
        <v>420.73100800000026</v>
      </c>
      <c r="O25" s="11">
        <f>'Base Rumo'!N11/1000</f>
        <v>254.09882099999996</v>
      </c>
      <c r="Q25" s="11">
        <f>'Base Rumo'!P11/1000</f>
        <v>213.88675000000001</v>
      </c>
      <c r="R25" s="11">
        <f>'Base Rumo'!Q11/1000</f>
        <v>340.74869999999993</v>
      </c>
      <c r="S25" s="11">
        <f>'Base Rumo'!R11/1000</f>
        <v>306.41654399999999</v>
      </c>
      <c r="T25" s="11">
        <f>'Base Rumo'!S11/1000</f>
        <v>241.59591900000007</v>
      </c>
      <c r="U25" s="11">
        <f>'Base Rumo'!T11/1000</f>
        <v>533.24844799999994</v>
      </c>
      <c r="V25" s="11">
        <f>'Base Rumo'!U11/1000</f>
        <v>538.28774500000009</v>
      </c>
      <c r="W25" s="11">
        <f>'Base Rumo'!V11/1000</f>
        <v>399.64013400000022</v>
      </c>
      <c r="X25" s="11">
        <f>'Base Rumo'!W11/1000</f>
        <v>433.39075900000006</v>
      </c>
      <c r="Y25" s="11">
        <f>'Base Rumo'!X11/1000</f>
        <v>475.42910099999983</v>
      </c>
      <c r="Z25" s="11">
        <f>'Base Rumo'!Y11/1000</f>
        <v>451.94466299999971</v>
      </c>
      <c r="AA25" s="11">
        <f>'Base Rumo'!Z11/1000</f>
        <v>371.50363100000015</v>
      </c>
      <c r="AB25" s="11">
        <f>'Base Rumo'!AA11/1000</f>
        <v>218.29270100000005</v>
      </c>
      <c r="AD25" s="11">
        <f>'Base Rumo'!AC11/1000</f>
        <v>284.31497499999989</v>
      </c>
      <c r="AE25" s="11">
        <f>'Base Rumo'!AD11/1000</f>
        <v>312.54101500000002</v>
      </c>
      <c r="AF25" s="11">
        <f>'Base Rumo'!AE11/1000</f>
        <v>509.32677500000011</v>
      </c>
      <c r="AG25" s="11">
        <f>'Base Rumo'!AF11/1000</f>
        <v>240.08712500000007</v>
      </c>
      <c r="AH25" s="11">
        <f>'Base Rumo'!AG11/1000</f>
        <v>540.74277899999959</v>
      </c>
      <c r="AI25" s="11">
        <f>'Base Rumo'!AH11/1000</f>
        <v>683.71264600000018</v>
      </c>
      <c r="AJ25" s="11">
        <f>'Base Rumo'!AI11/1000</f>
        <v>440.17774200000008</v>
      </c>
      <c r="AK25" s="11">
        <f>'Base Rumo'!AJ11/1000</f>
        <v>337.17517199999992</v>
      </c>
      <c r="AL25" s="11">
        <f>'Base Rumo'!AK11/1000</f>
        <v>457.1985699999999</v>
      </c>
      <c r="AM25" s="11">
        <f>'Base Rumo'!AL11/1000</f>
        <v>356.70425999999998</v>
      </c>
      <c r="AN25" s="11">
        <f>'Base Rumo'!AM11/1000</f>
        <v>262.02019400000012</v>
      </c>
      <c r="AO25" s="11">
        <f>'Base Rumo'!AN11/1000</f>
        <v>250.21187899999998</v>
      </c>
      <c r="AQ25" s="11">
        <f>'Base Rumo'!AP11/1000</f>
        <v>366.34309999999999</v>
      </c>
      <c r="AR25" s="11">
        <f>'Base Rumo'!AQ11/1000</f>
        <v>414.35300999999998</v>
      </c>
      <c r="AS25" s="11">
        <f>'Base Rumo'!AR11/1000</f>
        <v>466.17480999999998</v>
      </c>
      <c r="AT25" s="11">
        <f>'Base Rumo'!AS11/1000</f>
        <v>274.82718</v>
      </c>
      <c r="AU25" s="11">
        <f>'Base Rumo'!AT11/1000</f>
        <v>427.63938999999999</v>
      </c>
      <c r="AV25" s="11">
        <f>'Base Rumo'!AU11/1000</f>
        <v>383.77843999999999</v>
      </c>
      <c r="AW25" s="11">
        <f>'Base Rumo'!AV11/1000</f>
        <v>266.76515999999998</v>
      </c>
      <c r="AX25" s="11">
        <f>'Base Rumo'!AW11/1000</f>
        <v>366.02146000000005</v>
      </c>
      <c r="AY25" s="11">
        <f>'Base Rumo'!AX11/1000</f>
        <v>365.69380999999998</v>
      </c>
      <c r="AZ25" s="11">
        <f>'Base Rumo'!AY11/1000</f>
        <v>353.07976000000002</v>
      </c>
      <c r="BA25" s="11">
        <f>'Base Rumo'!AZ11/1000</f>
        <v>287.01044000000002</v>
      </c>
      <c r="BB25" s="11">
        <f>'Base Rumo'!BA11/1000</f>
        <v>363.54597999999999</v>
      </c>
      <c r="BD25" s="11">
        <f>'Base Rumo'!BC11/1000</f>
        <v>389.62268</v>
      </c>
      <c r="BE25" s="11">
        <f>'Base Rumo'!BD11/1000</f>
        <v>440.34727000000004</v>
      </c>
      <c r="BF25" s="11">
        <f>'Base Rumo'!BE11/1000</f>
        <v>316.39077000000003</v>
      </c>
      <c r="BG25" s="11">
        <f>'Base Rumo'!BF11/1000</f>
        <v>472.88797</v>
      </c>
      <c r="BH25" s="11">
        <f>'Base Rumo'!BG11/1000</f>
        <v>562.33517000000006</v>
      </c>
      <c r="BI25" s="11">
        <f>'Base Rumo'!BH11/1000</f>
        <v>561.16909999999996</v>
      </c>
      <c r="BJ25" s="11">
        <f>'Base Rumo'!BI11/1000</f>
        <v>581.30233999999996</v>
      </c>
      <c r="BK25" s="11">
        <f>'Base Rumo'!BJ11/1000</f>
        <v>725.88894999999991</v>
      </c>
      <c r="BL25" s="11">
        <f>'Base Rumo'!BK11/1000</f>
        <v>722.61734000000001</v>
      </c>
      <c r="BM25" s="11">
        <f>'Base Rumo'!BL11/1000</f>
        <v>839.41719999999998</v>
      </c>
      <c r="BN25" s="11">
        <f>'Base Rumo'!BM11/1000</f>
        <v>863.48901999999998</v>
      </c>
      <c r="BO25" s="11">
        <f>'Base Rumo'!BN11/1000</f>
        <v>557.85689000000002</v>
      </c>
      <c r="BQ25" s="11">
        <f>'Base Rumo'!BP11/1000</f>
        <v>441.35472999999996</v>
      </c>
      <c r="BR25" s="11">
        <f>'Base Rumo'!BQ11/1000</f>
        <v>0</v>
      </c>
      <c r="BS25" s="11">
        <f>'Base Rumo'!BR11/1000</f>
        <v>0</v>
      </c>
      <c r="BT25" s="11">
        <f>'Base Rumo'!BS11/1000</f>
        <v>0</v>
      </c>
      <c r="BU25" s="11">
        <f>'Base Rumo'!BT11/1000</f>
        <v>0</v>
      </c>
      <c r="BV25" s="11">
        <f>'Base Rumo'!BU11/1000</f>
        <v>0</v>
      </c>
      <c r="BW25" s="11">
        <f>'Base Rumo'!BV11/1000</f>
        <v>0</v>
      </c>
      <c r="BX25" s="11">
        <f>'Base Rumo'!BW11/1000</f>
        <v>0</v>
      </c>
      <c r="BY25" s="11">
        <f>'Base Rumo'!BX11/1000</f>
        <v>0</v>
      </c>
      <c r="BZ25" s="11">
        <f>'Base Rumo'!BY11/1000</f>
        <v>0</v>
      </c>
      <c r="CA25" s="11">
        <f>'Base Rumo'!BZ11/1000</f>
        <v>0</v>
      </c>
      <c r="CB25" s="11">
        <f>'Base Rumo'!CA11/1000</f>
        <v>0</v>
      </c>
    </row>
  </sheetData>
  <mergeCells count="73">
    <mergeCell ref="AQ4:AQ5"/>
    <mergeCell ref="AJ4:AJ5"/>
    <mergeCell ref="AB4:AB5"/>
    <mergeCell ref="AO4:AO5"/>
    <mergeCell ref="AE4:AE5"/>
    <mergeCell ref="AF4:AF5"/>
    <mergeCell ref="AG4:AG5"/>
    <mergeCell ref="AN4:AN5"/>
    <mergeCell ref="AM4:AM5"/>
    <mergeCell ref="AK4:AK5"/>
    <mergeCell ref="AI4:AI5"/>
    <mergeCell ref="B4:B5"/>
    <mergeCell ref="Q4:Q5"/>
    <mergeCell ref="R4:R5"/>
    <mergeCell ref="S4:S5"/>
    <mergeCell ref="T4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W4:W5"/>
    <mergeCell ref="AL4:AL5"/>
    <mergeCell ref="X4:X5"/>
    <mergeCell ref="Y4:Y5"/>
    <mergeCell ref="AA4:AA5"/>
    <mergeCell ref="AH4:AH5"/>
    <mergeCell ref="Z4:Z5"/>
    <mergeCell ref="AD4:AD5"/>
    <mergeCell ref="BN4:BN5"/>
    <mergeCell ref="BO4:BO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U4:U5"/>
    <mergeCell ref="V4:V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5"/>
  <sheetViews>
    <sheetView showGridLines="0" zoomScale="85" zoomScaleNormal="85" workbookViewId="0">
      <pane xSplit="2" ySplit="3" topLeftCell="BJ4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8" customWidth="1"/>
    <col min="3" max="3" width="1.7265625" customWidth="1"/>
    <col min="4" max="15" width="8.81640625" customWidth="1"/>
    <col min="16" max="16" width="1.7265625" customWidth="1"/>
    <col min="17" max="28" width="8.81640625" customWidth="1"/>
    <col min="29" max="29" width="1.7265625" customWidth="1"/>
    <col min="30" max="41" width="8.81640625" customWidth="1"/>
    <col min="42" max="42" width="1.7265625" customWidth="1"/>
    <col min="43" max="54" width="8.81640625" customWidth="1"/>
    <col min="55" max="55" width="1.7265625" customWidth="1"/>
    <col min="56" max="67" width="8.81640625" customWidth="1"/>
    <col min="68" max="68" width="1.7265625" customWidth="1"/>
  </cols>
  <sheetData>
    <row r="2" spans="1:80" ht="23" x14ac:dyDescent="0.5">
      <c r="B2" s="1" t="s">
        <v>0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35">
      <c r="B4" s="46"/>
      <c r="D4" s="45">
        <v>42370</v>
      </c>
      <c r="E4" s="45">
        <v>42401</v>
      </c>
      <c r="F4" s="45">
        <v>42430</v>
      </c>
      <c r="G4" s="45">
        <v>42461</v>
      </c>
      <c r="H4" s="45">
        <v>42491</v>
      </c>
      <c r="I4" s="45">
        <v>42522</v>
      </c>
      <c r="J4" s="45">
        <v>42552</v>
      </c>
      <c r="K4" s="45">
        <v>42583</v>
      </c>
      <c r="L4" s="45">
        <v>42614</v>
      </c>
      <c r="M4" s="45">
        <v>42644</v>
      </c>
      <c r="N4" s="45">
        <v>42675</v>
      </c>
      <c r="O4" s="45">
        <v>42705</v>
      </c>
      <c r="Q4" s="45">
        <v>42736</v>
      </c>
      <c r="R4" s="45">
        <v>42767</v>
      </c>
      <c r="S4" s="45">
        <v>42795</v>
      </c>
      <c r="T4" s="45">
        <v>42826</v>
      </c>
      <c r="U4" s="45">
        <v>42856</v>
      </c>
      <c r="V4" s="45">
        <v>42887</v>
      </c>
      <c r="W4" s="45">
        <v>42917</v>
      </c>
      <c r="X4" s="45">
        <v>42948</v>
      </c>
      <c r="Y4" s="45">
        <v>42979</v>
      </c>
      <c r="Z4" s="45">
        <v>43009</v>
      </c>
      <c r="AA4" s="45">
        <v>43040</v>
      </c>
      <c r="AB4" s="45">
        <v>43070</v>
      </c>
      <c r="AD4" s="45">
        <v>43101</v>
      </c>
      <c r="AE4" s="45">
        <v>43132</v>
      </c>
      <c r="AF4" s="45">
        <v>43160</v>
      </c>
      <c r="AG4" s="45">
        <v>43191</v>
      </c>
      <c r="AH4" s="45">
        <v>43221</v>
      </c>
      <c r="AI4" s="45">
        <v>43252</v>
      </c>
      <c r="AJ4" s="45">
        <v>43282</v>
      </c>
      <c r="AK4" s="45">
        <v>43313</v>
      </c>
      <c r="AL4" s="45">
        <v>43344</v>
      </c>
      <c r="AM4" s="45">
        <v>43374</v>
      </c>
      <c r="AN4" s="45">
        <v>43405</v>
      </c>
      <c r="AO4" s="45">
        <v>43435</v>
      </c>
      <c r="AQ4" s="45">
        <v>43466</v>
      </c>
      <c r="AR4" s="45">
        <v>43497</v>
      </c>
      <c r="AS4" s="45">
        <v>43525</v>
      </c>
      <c r="AT4" s="45">
        <v>43556</v>
      </c>
      <c r="AU4" s="45">
        <v>43586</v>
      </c>
      <c r="AV4" s="45">
        <v>43617</v>
      </c>
      <c r="AW4" s="45">
        <v>43647</v>
      </c>
      <c r="AX4" s="45">
        <v>43678</v>
      </c>
      <c r="AY4" s="45">
        <v>43709</v>
      </c>
      <c r="AZ4" s="45">
        <v>43739</v>
      </c>
      <c r="BA4" s="45">
        <v>43770</v>
      </c>
      <c r="BB4" s="45">
        <v>43800</v>
      </c>
      <c r="BD4" s="45">
        <v>43831</v>
      </c>
      <c r="BE4" s="45">
        <v>43862</v>
      </c>
      <c r="BF4" s="45">
        <v>43891</v>
      </c>
      <c r="BG4" s="45">
        <v>43922</v>
      </c>
      <c r="BH4" s="45">
        <v>43952</v>
      </c>
      <c r="BI4" s="45">
        <v>43983</v>
      </c>
      <c r="BJ4" s="45">
        <v>44013</v>
      </c>
      <c r="BK4" s="45">
        <v>44044</v>
      </c>
      <c r="BL4" s="45">
        <v>44075</v>
      </c>
      <c r="BM4" s="45">
        <v>44105</v>
      </c>
      <c r="BN4" s="45">
        <v>44136</v>
      </c>
      <c r="BO4" s="45">
        <v>44166</v>
      </c>
      <c r="BQ4" s="45">
        <v>44197</v>
      </c>
      <c r="BR4" s="45">
        <v>44228</v>
      </c>
      <c r="BS4" s="45">
        <v>44256</v>
      </c>
      <c r="BT4" s="45">
        <v>44287</v>
      </c>
      <c r="BU4" s="45">
        <v>44317</v>
      </c>
      <c r="BV4" s="45">
        <v>44348</v>
      </c>
      <c r="BW4" s="45">
        <v>44378</v>
      </c>
      <c r="BX4" s="45">
        <v>44409</v>
      </c>
      <c r="BY4" s="45">
        <v>44440</v>
      </c>
      <c r="BZ4" s="45">
        <v>44470</v>
      </c>
      <c r="CA4" s="45">
        <v>44501</v>
      </c>
      <c r="CB4" s="45">
        <v>44531</v>
      </c>
    </row>
    <row r="5" spans="1:80" x14ac:dyDescent="0.35">
      <c r="B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5.5" x14ac:dyDescent="0.35">
      <c r="A6" s="5"/>
      <c r="B6" s="6" t="s">
        <v>1</v>
      </c>
      <c r="D6" s="7">
        <f>SUM(D7,D17,D16)</f>
        <v>1512.5</v>
      </c>
      <c r="E6" s="7">
        <f t="shared" ref="E6:BO6" si="0">SUM(E7,E17,E16)</f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si="0"/>
        <v>1297.5729999999999</v>
      </c>
      <c r="R6" s="7">
        <f t="shared" si="0"/>
        <v>1752.7339999999997</v>
      </c>
      <c r="S6" s="7">
        <f t="shared" si="0"/>
        <v>2010.546</v>
      </c>
      <c r="T6" s="7">
        <f t="shared" si="0"/>
        <v>1959.8789999999999</v>
      </c>
      <c r="U6" s="7">
        <f t="shared" si="0"/>
        <v>2217.895</v>
      </c>
      <c r="V6" s="7">
        <f t="shared" si="0"/>
        <v>2029.4910000000002</v>
      </c>
      <c r="W6" s="7">
        <f t="shared" si="0"/>
        <v>2121.596</v>
      </c>
      <c r="X6" s="7">
        <f t="shared" si="0"/>
        <v>2257.4279999999999</v>
      </c>
      <c r="Y6" s="7">
        <f t="shared" si="0"/>
        <v>2105.5060000000003</v>
      </c>
      <c r="Z6" s="7">
        <f t="shared" si="0"/>
        <v>2353.317</v>
      </c>
      <c r="AA6" s="7">
        <f t="shared" si="0"/>
        <v>2194.9430000000002</v>
      </c>
      <c r="AB6" s="7">
        <f t="shared" si="0"/>
        <v>2136.6179999999999</v>
      </c>
      <c r="AD6" s="7">
        <f t="shared" si="0"/>
        <v>1680.3910000000001</v>
      </c>
      <c r="AE6" s="7">
        <f t="shared" si="0"/>
        <v>2143.0209999999997</v>
      </c>
      <c r="AF6" s="7">
        <f t="shared" si="0"/>
        <v>2398.665</v>
      </c>
      <c r="AG6" s="7">
        <f t="shared" si="0"/>
        <v>2264.991</v>
      </c>
      <c r="AH6" s="7">
        <f t="shared" si="0"/>
        <v>2158.864</v>
      </c>
      <c r="AI6" s="7">
        <f t="shared" si="0"/>
        <v>2509.5159999999996</v>
      </c>
      <c r="AJ6" s="7">
        <f t="shared" si="0"/>
        <v>2662.23</v>
      </c>
      <c r="AK6" s="7">
        <f t="shared" si="0"/>
        <v>2743.605</v>
      </c>
      <c r="AL6" s="7">
        <f t="shared" si="0"/>
        <v>2685.4690000000005</v>
      </c>
      <c r="AM6" s="7">
        <f t="shared" si="0"/>
        <v>2491.9329999999995</v>
      </c>
      <c r="AN6" s="7">
        <f t="shared" si="0"/>
        <v>2711.8889999999997</v>
      </c>
      <c r="AO6" s="7">
        <f t="shared" si="0"/>
        <v>2516.7688699999999</v>
      </c>
      <c r="AQ6" s="7">
        <f t="shared" si="0"/>
        <v>2219.067</v>
      </c>
      <c r="AR6" s="7">
        <f t="shared" si="0"/>
        <v>1984.367</v>
      </c>
      <c r="AS6" s="7">
        <f t="shared" si="0"/>
        <v>2702.5930000000003</v>
      </c>
      <c r="AT6" s="7">
        <f t="shared" si="0"/>
        <v>2539.7079999999996</v>
      </c>
      <c r="AU6" s="7">
        <f t="shared" si="0"/>
        <v>2303.0320000000002</v>
      </c>
      <c r="AV6" s="7">
        <f t="shared" si="0"/>
        <v>2913.556</v>
      </c>
      <c r="AW6" s="7">
        <f t="shared" si="0"/>
        <v>3182.5510000000004</v>
      </c>
      <c r="AX6" s="7">
        <f t="shared" si="0"/>
        <v>2954.1930000000002</v>
      </c>
      <c r="AY6" s="7">
        <f t="shared" si="0"/>
        <v>2724.5099999999998</v>
      </c>
      <c r="AZ6" s="7">
        <f t="shared" si="0"/>
        <v>2850.9850000000001</v>
      </c>
      <c r="BA6" s="7">
        <f t="shared" si="0"/>
        <v>2856.6150000000002</v>
      </c>
      <c r="BB6" s="7">
        <f t="shared" si="0"/>
        <v>2229.7740000000003</v>
      </c>
      <c r="BD6" s="7">
        <f t="shared" si="0"/>
        <v>2066.8009999999999</v>
      </c>
      <c r="BE6" s="7">
        <f t="shared" si="0"/>
        <v>2777.616</v>
      </c>
      <c r="BF6" s="7">
        <f t="shared" si="0"/>
        <v>1960.4570000000001</v>
      </c>
      <c r="BG6" s="7">
        <f t="shared" si="0"/>
        <v>2787.5800000000004</v>
      </c>
      <c r="BH6" s="7">
        <f t="shared" si="0"/>
        <v>3057.4959999999996</v>
      </c>
      <c r="BI6" s="7">
        <f t="shared" si="0"/>
        <v>2866.4460000000004</v>
      </c>
      <c r="BJ6" s="7">
        <f t="shared" si="0"/>
        <v>3251.4569999999999</v>
      </c>
      <c r="BK6" s="7">
        <f t="shared" si="0"/>
        <v>3138.4549999999999</v>
      </c>
      <c r="BL6" s="7">
        <f t="shared" si="0"/>
        <v>3167.355</v>
      </c>
      <c r="BM6" s="7">
        <f t="shared" si="0"/>
        <v>3329.7509999999997</v>
      </c>
      <c r="BN6" s="7">
        <f t="shared" si="0"/>
        <v>3056.1970000000001</v>
      </c>
      <c r="BO6" s="7">
        <f t="shared" si="0"/>
        <v>2939.3560000000007</v>
      </c>
      <c r="BQ6" s="7">
        <f t="shared" ref="BQ6:CB6" si="1">SUM(BQ7,BQ17,BQ16)</f>
        <v>1643.0909999999999</v>
      </c>
      <c r="BR6" s="7">
        <f t="shared" si="1"/>
        <v>0</v>
      </c>
      <c r="BS6" s="7">
        <f t="shared" si="1"/>
        <v>0</v>
      </c>
      <c r="BT6" s="7">
        <f t="shared" si="1"/>
        <v>0</v>
      </c>
      <c r="BU6" s="7">
        <f t="shared" si="1"/>
        <v>0</v>
      </c>
      <c r="BV6" s="7">
        <f t="shared" si="1"/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5" x14ac:dyDescent="0.35">
      <c r="B7" s="8" t="s">
        <v>2</v>
      </c>
      <c r="D7" s="9">
        <f t="shared" ref="D7" si="2">SUM(D8:D15)</f>
        <v>1271.933</v>
      </c>
      <c r="E7" s="9">
        <f t="shared" ref="E7" si="3">SUM(E8:E15)</f>
        <v>1362.097</v>
      </c>
      <c r="F7" s="9">
        <f t="shared" ref="F7" si="4">SUM(F8:F15)</f>
        <v>1665.5590000000002</v>
      </c>
      <c r="G7" s="9">
        <f t="shared" ref="G7" si="5">SUM(G8:G15)</f>
        <v>1730.6010000000001</v>
      </c>
      <c r="H7" s="9">
        <f t="shared" ref="H7" si="6">SUM(H8:H15)</f>
        <v>1610.86</v>
      </c>
      <c r="I7" s="9">
        <f t="shared" ref="I7" si="7">SUM(I8:I15)</f>
        <v>1377.5640000000001</v>
      </c>
      <c r="J7" s="9">
        <f t="shared" ref="J7" si="8">SUM(J8:J15)</f>
        <v>1706.721</v>
      </c>
      <c r="K7" s="9">
        <f t="shared" ref="K7" si="9">SUM(K8:K15)</f>
        <v>1793.5240000000001</v>
      </c>
      <c r="L7" s="9">
        <f t="shared" ref="L7" si="10">SUM(L8:L15)</f>
        <v>1688.203</v>
      </c>
      <c r="M7" s="9">
        <f t="shared" ref="M7" si="11">SUM(M8:M15)</f>
        <v>1305.5339999999999</v>
      </c>
      <c r="N7" s="9">
        <f t="shared" ref="N7" si="12">SUM(N8:N15)</f>
        <v>1132.828</v>
      </c>
      <c r="O7" s="9">
        <f t="shared" ref="O7" si="13">SUM(O8:O15)</f>
        <v>1131.9839999999999</v>
      </c>
      <c r="Q7" s="9">
        <f t="shared" ref="Q7" si="14">SUM(Q8:Q15)</f>
        <v>1029.298</v>
      </c>
      <c r="R7" s="9">
        <f t="shared" ref="R7" si="15">SUM(R8:R15)</f>
        <v>1516.8759999999997</v>
      </c>
      <c r="S7" s="9">
        <f t="shared" ref="S7" si="16">SUM(S8:S15)</f>
        <v>1752.3150000000001</v>
      </c>
      <c r="T7" s="9">
        <f t="shared" ref="T7" si="17">SUM(T8:T15)</f>
        <v>1705.1759999999999</v>
      </c>
      <c r="U7" s="9">
        <f t="shared" ref="U7" si="18">SUM(U8:U15)</f>
        <v>1928.5540000000001</v>
      </c>
      <c r="V7" s="9">
        <f t="shared" ref="V7" si="19">SUM(V8:V15)</f>
        <v>1739.8400000000001</v>
      </c>
      <c r="W7" s="9">
        <f t="shared" ref="W7" si="20">SUM(W8:W15)</f>
        <v>1839.7590000000002</v>
      </c>
      <c r="X7" s="9">
        <f t="shared" ref="X7" si="21">SUM(X8:X15)</f>
        <v>1954.4469999999999</v>
      </c>
      <c r="Y7" s="9">
        <f t="shared" ref="Y7" si="22">SUM(Y8:Y15)</f>
        <v>1835.8090000000002</v>
      </c>
      <c r="Z7" s="9">
        <f t="shared" ref="Z7" si="23">SUM(Z8:Z15)</f>
        <v>2006.318</v>
      </c>
      <c r="AA7" s="9">
        <f t="shared" ref="AA7" si="24">SUM(AA8:AA15)</f>
        <v>1875.143</v>
      </c>
      <c r="AB7" s="9">
        <f t="shared" ref="AB7" si="25">SUM(AB8:AB15)</f>
        <v>1816.788</v>
      </c>
      <c r="AD7" s="9">
        <f t="shared" ref="AD7" si="26">SUM(AD8:AD15)</f>
        <v>1400.797</v>
      </c>
      <c r="AE7" s="9">
        <f t="shared" ref="AE7" si="27">SUM(AE8:AE15)</f>
        <v>1788.675</v>
      </c>
      <c r="AF7" s="9">
        <f t="shared" ref="AF7" si="28">SUM(AF8:AF15)</f>
        <v>2015.7360000000001</v>
      </c>
      <c r="AG7" s="9">
        <f t="shared" ref="AG7" si="29">SUM(AG8:AG15)</f>
        <v>1932.3530000000001</v>
      </c>
      <c r="AH7" s="9">
        <f t="shared" ref="AH7" si="30">SUM(AH8:AH15)</f>
        <v>1806.0219999999999</v>
      </c>
      <c r="AI7" s="9">
        <f t="shared" ref="AI7" si="31">SUM(AI8:AI15)</f>
        <v>2092.3959999999997</v>
      </c>
      <c r="AJ7" s="9">
        <f t="shared" ref="AJ7" si="32">SUM(AJ8:AJ15)</f>
        <v>2220.127</v>
      </c>
      <c r="AK7" s="9">
        <f t="shared" ref="AK7" si="33">SUM(AK8:AK15)</f>
        <v>2291.3910000000001</v>
      </c>
      <c r="AL7" s="9">
        <f t="shared" ref="AL7" si="34">SUM(AL8:AL15)</f>
        <v>2257.5410000000002</v>
      </c>
      <c r="AM7" s="9">
        <f t="shared" ref="AM7" si="35">SUM(AM8:AM15)</f>
        <v>2070.9279999999999</v>
      </c>
      <c r="AN7" s="9">
        <f t="shared" ref="AN7" si="36">SUM(AN8:AN15)</f>
        <v>2292.8979999999997</v>
      </c>
      <c r="AO7" s="9">
        <f t="shared" ref="AO7" si="37">SUM(AO8:AO15)</f>
        <v>2096.7728699999998</v>
      </c>
      <c r="AQ7" s="9">
        <f t="shared" ref="AQ7" si="38">SUM(AQ8:AQ15)</f>
        <v>1807.3589999999999</v>
      </c>
      <c r="AR7" s="9">
        <f t="shared" ref="AR7" si="39">SUM(AR8:AR15)</f>
        <v>1634.153</v>
      </c>
      <c r="AS7" s="9">
        <f t="shared" ref="AS7" si="40">SUM(AS8:AS15)</f>
        <v>2276.2110000000002</v>
      </c>
      <c r="AT7" s="9">
        <f t="shared" ref="AT7" si="41">SUM(AT8:AT15)</f>
        <v>2124.4569999999999</v>
      </c>
      <c r="AU7" s="9">
        <f t="shared" ref="AU7" si="42">SUM(AU8:AU15)</f>
        <v>1863.884</v>
      </c>
      <c r="AV7" s="9">
        <f t="shared" ref="AV7" si="43">SUM(AV8:AV15)</f>
        <v>2486.498</v>
      </c>
      <c r="AW7" s="9">
        <f t="shared" ref="AW7" si="44">SUM(AW8:AW15)</f>
        <v>2721.88</v>
      </c>
      <c r="AX7" s="9">
        <f t="shared" ref="AX7" si="45">SUM(AX8:AX15)</f>
        <v>2490.0040000000004</v>
      </c>
      <c r="AY7" s="9">
        <f t="shared" ref="AY7" si="46">SUM(AY8:AY15)</f>
        <v>2255.3710000000001</v>
      </c>
      <c r="AZ7" s="9">
        <f t="shared" ref="AZ7" si="47">SUM(AZ8:AZ15)</f>
        <v>2365.893</v>
      </c>
      <c r="BA7" s="9">
        <f t="shared" ref="BA7" si="48">SUM(BA8:BA15)</f>
        <v>2392.2490000000003</v>
      </c>
      <c r="BB7" s="9">
        <f t="shared" ref="BB7" si="49">SUM(BB8:BB15)</f>
        <v>1778.0440000000001</v>
      </c>
      <c r="BD7" s="9">
        <f t="shared" ref="BD7:BO7" si="50">SUM(BD8:BD15)</f>
        <v>1616.4770000000001</v>
      </c>
      <c r="BE7" s="9">
        <f t="shared" si="50"/>
        <v>2335.3910000000001</v>
      </c>
      <c r="BF7" s="9">
        <f t="shared" si="50"/>
        <v>1561.481</v>
      </c>
      <c r="BG7" s="9">
        <f t="shared" si="50"/>
        <v>2458.3500000000004</v>
      </c>
      <c r="BH7" s="9">
        <f t="shared" si="50"/>
        <v>2619.6049999999996</v>
      </c>
      <c r="BI7" s="9">
        <f t="shared" si="50"/>
        <v>2406.2980000000002</v>
      </c>
      <c r="BJ7" s="9">
        <f t="shared" si="50"/>
        <v>2754.4670000000001</v>
      </c>
      <c r="BK7" s="9">
        <f t="shared" si="50"/>
        <v>2634.4609999999998</v>
      </c>
      <c r="BL7" s="9">
        <f t="shared" si="50"/>
        <v>2629.8150000000001</v>
      </c>
      <c r="BM7" s="9">
        <f t="shared" si="50"/>
        <v>2774.893</v>
      </c>
      <c r="BN7" s="9">
        <f t="shared" si="50"/>
        <v>2498.5219999999999</v>
      </c>
      <c r="BO7" s="9">
        <f t="shared" si="50"/>
        <v>2463.8450000000003</v>
      </c>
      <c r="BQ7" s="9">
        <f t="shared" ref="BQ7:CB7" si="51">SUM(BQ8:BQ15)</f>
        <v>1164.0219999999999</v>
      </c>
      <c r="BR7" s="9">
        <f t="shared" si="51"/>
        <v>0</v>
      </c>
      <c r="BS7" s="9">
        <f t="shared" si="51"/>
        <v>0</v>
      </c>
      <c r="BT7" s="9">
        <f t="shared" si="51"/>
        <v>0</v>
      </c>
      <c r="BU7" s="9">
        <f t="shared" si="51"/>
        <v>0</v>
      </c>
      <c r="BV7" s="9">
        <f t="shared" si="51"/>
        <v>0</v>
      </c>
      <c r="BW7" s="9">
        <f t="shared" si="51"/>
        <v>0</v>
      </c>
      <c r="BX7" s="9">
        <f t="shared" si="51"/>
        <v>0</v>
      </c>
      <c r="BY7" s="9">
        <f t="shared" si="51"/>
        <v>0</v>
      </c>
      <c r="BZ7" s="9">
        <f t="shared" si="51"/>
        <v>0</v>
      </c>
      <c r="CA7" s="9">
        <f t="shared" si="51"/>
        <v>0</v>
      </c>
      <c r="CB7" s="9">
        <f t="shared" si="51"/>
        <v>0</v>
      </c>
    </row>
    <row r="8" spans="1:80" ht="15.5" x14ac:dyDescent="0.35">
      <c r="B8" s="10" t="s">
        <v>3</v>
      </c>
      <c r="D8" s="11">
        <f>SUMIFS('Base TU'!E:E,'Base TU'!$A:$A,$B8,'Base TU'!$B:$B,"NORTE")/1000</f>
        <v>73.013999999999996</v>
      </c>
      <c r="E8" s="11">
        <f>SUMIFS('Base TU'!F:F,'Base TU'!$A:$A,$B8,'Base TU'!$B:$B,"NORTE")/1000</f>
        <v>881.78700000000003</v>
      </c>
      <c r="F8" s="11">
        <f>SUMIFS('Base TU'!G:G,'Base TU'!$A:$A,$B8,'Base TU'!$B:$B,"NORTE")/1000</f>
        <v>1211.989</v>
      </c>
      <c r="G8" s="11">
        <f>SUMIFS('Base TU'!H:H,'Base TU'!$A:$A,$B8,'Base TU'!$B:$B,"NORTE")/1000</f>
        <v>1258.287</v>
      </c>
      <c r="H8" s="11">
        <f>SUMIFS('Base TU'!I:I,'Base TU'!$A:$A,$B8,'Base TU'!$B:$B,"NORTE")/1000</f>
        <v>941.61199999999997</v>
      </c>
      <c r="I8" s="11">
        <f>SUMIFS('Base TU'!J:J,'Base TU'!$A:$A,$B8,'Base TU'!$B:$B,"NORTE")/1000</f>
        <v>319.03699999999998</v>
      </c>
      <c r="J8" s="11">
        <f>SUMIFS('Base TU'!K:K,'Base TU'!$A:$A,$B8,'Base TU'!$B:$B,"NORTE")/1000</f>
        <v>27.036999999999999</v>
      </c>
      <c r="K8" s="11">
        <f>SUMIFS('Base TU'!L:L,'Base TU'!$A:$A,$B8,'Base TU'!$B:$B,"NORTE")/1000</f>
        <v>0</v>
      </c>
      <c r="L8" s="11">
        <f>SUMIFS('Base TU'!M:M,'Base TU'!$A:$A,$B8,'Base TU'!$B:$B,"NORTE")/1000</f>
        <v>0</v>
      </c>
      <c r="M8" s="11">
        <f>SUMIFS('Base TU'!N:N,'Base TU'!$A:$A,$B8,'Base TU'!$B:$B,"NORTE")/1000</f>
        <v>0</v>
      </c>
      <c r="N8" s="11">
        <f>SUMIFS('Base TU'!O:O,'Base TU'!$A:$A,$B8,'Base TU'!$B:$B,"NORTE")/1000</f>
        <v>15.911</v>
      </c>
      <c r="O8" s="11">
        <f>SUMIFS('Base TU'!P:P,'Base TU'!$A:$A,$B8,'Base TU'!$B:$B,"NORTE")/1000</f>
        <v>86.180999999999997</v>
      </c>
      <c r="Q8" s="11">
        <f>SUMIFS('Base TU'!R:R,'Base TU'!$A:$A,$B8,'Base TU'!$B:$B,"NORTE")/1000</f>
        <v>446.45499999999998</v>
      </c>
      <c r="R8" s="11">
        <f>SUMIFS('Base TU'!S:S,'Base TU'!$A:$A,$B8,'Base TU'!$B:$B,"NORTE")/1000</f>
        <v>1148.2619999999999</v>
      </c>
      <c r="S8" s="11">
        <f>SUMIFS('Base TU'!T:T,'Base TU'!$A:$A,$B8,'Base TU'!$B:$B,"NORTE")/1000</f>
        <v>1357.143</v>
      </c>
      <c r="T8" s="11">
        <f>SUMIFS('Base TU'!U:U,'Base TU'!$A:$A,$B8,'Base TU'!$B:$B,"NORTE")/1000</f>
        <v>1196.2139999999999</v>
      </c>
      <c r="U8" s="11">
        <f>SUMIFS('Base TU'!V:V,'Base TU'!$A:$A,$B8,'Base TU'!$B:$B,"NORTE")/1000</f>
        <v>1154.559</v>
      </c>
      <c r="V8" s="11">
        <f>SUMIFS('Base TU'!W:W,'Base TU'!$A:$A,$B8,'Base TU'!$B:$B,"NORTE")/1000</f>
        <v>446.97899999999998</v>
      </c>
      <c r="W8" s="11">
        <f>SUMIFS('Base TU'!X:X,'Base TU'!$A:$A,$B8,'Base TU'!$B:$B,"NORTE")/1000</f>
        <v>101.054</v>
      </c>
      <c r="X8" s="11">
        <f>SUMIFS('Base TU'!Y:Y,'Base TU'!$A:$A,$B8,'Base TU'!$B:$B,"NORTE")/1000</f>
        <v>73.435000000000002</v>
      </c>
      <c r="Y8" s="11">
        <f>SUMIFS('Base TU'!Z:Z,'Base TU'!$A:$A,$B8,'Base TU'!$B:$B,"NORTE")/1000</f>
        <v>0</v>
      </c>
      <c r="Z8" s="11">
        <f>SUMIFS('Base TU'!AA:AA,'Base TU'!$A:$A,$B8,'Base TU'!$B:$B,"NORTE")/1000</f>
        <v>0</v>
      </c>
      <c r="AA8" s="11">
        <f>SUMIFS('Base TU'!AB:AB,'Base TU'!$A:$A,$B8,'Base TU'!$B:$B,"NORTE")/1000</f>
        <v>0</v>
      </c>
      <c r="AB8" s="11">
        <f>SUMIFS('Base TU'!AC:AC,'Base TU'!$A:$A,$B8,'Base TU'!$B:$B,"NORTE")/1000</f>
        <v>0</v>
      </c>
      <c r="AD8" s="11">
        <f>SUMIFS('Base TU'!AE:AE,'Base TU'!$A:$A,$B8,'Base TU'!$B:$B,"NORTE")/1000</f>
        <v>422.93400000000003</v>
      </c>
      <c r="AE8" s="11">
        <f>SUMIFS('Base TU'!AF:AF,'Base TU'!$A:$A,$B8,'Base TU'!$B:$B,"NORTE")/1000</f>
        <v>1213.539</v>
      </c>
      <c r="AF8" s="11">
        <f>SUMIFS('Base TU'!AG:AG,'Base TU'!$A:$A,$B8,'Base TU'!$B:$B,"NORTE")/1000</f>
        <v>1474.787</v>
      </c>
      <c r="AG8" s="11">
        <f>SUMIFS('Base TU'!AH:AH,'Base TU'!$A:$A,$B8,'Base TU'!$B:$B,"NORTE")/1000</f>
        <v>1406.1120000000001</v>
      </c>
      <c r="AH8" s="11">
        <f>SUMIFS('Base TU'!AI:AI,'Base TU'!$A:$A,$B8,'Base TU'!$B:$B,"NORTE")/1000</f>
        <v>1083.9110000000001</v>
      </c>
      <c r="AI8" s="11">
        <f>SUMIFS('Base TU'!AJ:AJ,'Base TU'!$A:$A,$B8,'Base TU'!$B:$B,"NORTE")/1000</f>
        <v>1092.5899999999999</v>
      </c>
      <c r="AJ8" s="11">
        <f>SUMIFS('Base TU'!AK:AK,'Base TU'!$A:$A,$B8,'Base TU'!$B:$B,"NORTE")/1000</f>
        <v>202.88399999999999</v>
      </c>
      <c r="AK8" s="11">
        <f>SUMIFS('Base TU'!AL:AL,'Base TU'!$A:$A,$B8,'Base TU'!$B:$B,"NORTE")/1000</f>
        <v>45.655000000000001</v>
      </c>
      <c r="AL8" s="11">
        <f>SUMIFS('Base TU'!AM:AM,'Base TU'!$A:$A,$B8,'Base TU'!$B:$B,"NORTE")/1000</f>
        <v>17.306999999999999</v>
      </c>
      <c r="AM8" s="11">
        <f>SUMIFS('Base TU'!AN:AN,'Base TU'!$A:$A,$B8,'Base TU'!$B:$B,"NORTE")/1000</f>
        <v>15.151</v>
      </c>
      <c r="AN8" s="11">
        <f>SUMIFS('Base TU'!AO:AO,'Base TU'!$A:$A,$B8,'Base TU'!$B:$B,"NORTE")/1000</f>
        <v>21.491</v>
      </c>
      <c r="AO8" s="11">
        <f>SUMIFS('Base TU'!AP:AP,'Base TU'!$A:$A,$B8,'Base TU'!$B:$B,"NORTE")/1000</f>
        <v>0</v>
      </c>
      <c r="AQ8" s="11">
        <f>SUMIFS('Base TU'!AR:AR,'Base TU'!$A:$A,$B8,'Base TU'!$B:$B,"NORTE")/1000</f>
        <v>999.24699999999996</v>
      </c>
      <c r="AR8" s="11">
        <f>SUMIFS('Base TU'!AS:AS,'Base TU'!$A:$A,$B8,'Base TU'!$B:$B,"NORTE")/1000</f>
        <v>1196.7</v>
      </c>
      <c r="AS8" s="11">
        <f>SUMIFS('Base TU'!AT:AT,'Base TU'!$A:$A,$B8,'Base TU'!$B:$B,"NORTE")/1000</f>
        <v>1594.508</v>
      </c>
      <c r="AT8" s="11">
        <f>SUMIFS('Base TU'!AU:AU,'Base TU'!$A:$A,$B8,'Base TU'!$B:$B,"NORTE")/1000</f>
        <v>1335.452</v>
      </c>
      <c r="AU8" s="11">
        <f>SUMIFS('Base TU'!AV:AV,'Base TU'!$A:$A,$B8,'Base TU'!$B:$B,"NORTE")/1000</f>
        <v>996.26</v>
      </c>
      <c r="AV8" s="11">
        <f>SUMIFS('Base TU'!AW:AW,'Base TU'!$A:$A,$B8,'Base TU'!$B:$B,"NORTE")/1000</f>
        <v>309.30500000000001</v>
      </c>
      <c r="AW8" s="11">
        <f>SUMIFS('Base TU'!AX:AX,'Base TU'!$A:$A,$B8,'Base TU'!$B:$B,"NORTE")/1000</f>
        <v>125.76600000000001</v>
      </c>
      <c r="AX8" s="11">
        <f>SUMIFS('Base TU'!AY:AY,'Base TU'!$A:$A,$B8,'Base TU'!$B:$B,"NORTE")/1000</f>
        <v>99.298000000000002</v>
      </c>
      <c r="AY8" s="11">
        <f>SUMIFS('Base TU'!AZ:AZ,'Base TU'!$A:$A,$B8,'Base TU'!$B:$B,"NORTE")/1000</f>
        <v>85.010999999999996</v>
      </c>
      <c r="AZ8" s="11">
        <f>SUMIFS('Base TU'!BA:BA,'Base TU'!$A:$A,$B8,'Base TU'!$B:$B,"NORTE")/1000</f>
        <v>190.01300000000001</v>
      </c>
      <c r="BA8" s="11">
        <f>SUMIFS('Base TU'!BB:BB,'Base TU'!$A:$A,$B8,'Base TU'!$B:$B,"NORTE")/1000</f>
        <v>279.84500000000003</v>
      </c>
      <c r="BB8" s="11">
        <f>SUMIFS('Base TU'!BC:BC,'Base TU'!$A:$A,$B8,'Base TU'!$B:$B,"NORTE")/1000</f>
        <v>47.975000000000001</v>
      </c>
      <c r="BD8" s="11">
        <f>SUMIFS('Base TU'!BE:BE,'Base TU'!$A:$A,$B8,'Base TU'!$B:$B,"NORTE")/1000</f>
        <v>896.93299999999999</v>
      </c>
      <c r="BE8" s="11">
        <f>SUMIFS('Base TU'!BF:BF,'Base TU'!$A:$A,$B8,'Base TU'!$B:$B,"NORTE")/1000</f>
        <v>1633.251</v>
      </c>
      <c r="BF8" s="11">
        <f>SUMIFS('Base TU'!BG:BG,'Base TU'!$A:$A,$B8,'Base TU'!$B:$B,"NORTE")/1000</f>
        <v>1029.2080000000001</v>
      </c>
      <c r="BG8" s="11">
        <f>SUMIFS('Base TU'!BH:BH,'Base TU'!$A:$A,$B8,'Base TU'!$B:$B,"NORTE")/1000</f>
        <v>1664.442</v>
      </c>
      <c r="BH8" s="11">
        <f>SUMIFS('Base TU'!BI:BI,'Base TU'!$A:$A,$B8,'Base TU'!$B:$B,"NORTE")/1000</f>
        <v>1713.201</v>
      </c>
      <c r="BI8" s="11">
        <f>SUMIFS('Base TU'!BJ:BJ,'Base TU'!$A:$A,$B8,'Base TU'!$B:$B,"NORTE")/1000</f>
        <v>695.63199999999995</v>
      </c>
      <c r="BJ8" s="11">
        <f>SUMIFS('Base TU'!BK:BK,'Base TU'!$A:$A,$B8,'Base TU'!$B:$B,"NORTE")/1000</f>
        <v>232.61099999999999</v>
      </c>
      <c r="BK8" s="11">
        <f>SUMIFS('Base TU'!BL:BL,'Base TU'!$A:$A,$B8,'Base TU'!$B:$B,"NORTE")/1000</f>
        <v>47.783000000000001</v>
      </c>
      <c r="BL8" s="11">
        <f>SUMIFS('Base TU'!BM:BM,'Base TU'!$A:$A,$B8,'Base TU'!$B:$B,"NORTE")/1000</f>
        <v>47.389000000000003</v>
      </c>
      <c r="BM8" s="11">
        <f>SUMIFS('Base TU'!BN:BN,'Base TU'!$A:$A,$B8,'Base TU'!$B:$B,"NORTE")/1000</f>
        <v>0</v>
      </c>
      <c r="BN8" s="11">
        <f>SUMIFS('Base TU'!BO:BO,'Base TU'!$A:$A,$B8,'Base TU'!$B:$B,"NORTE")/1000</f>
        <v>0</v>
      </c>
      <c r="BO8" s="11">
        <f>SUMIFS('Base TU'!BP:BP,'Base TU'!$A:$A,$B8,'Base TU'!$B:$B,"NORTE")/1000</f>
        <v>0</v>
      </c>
      <c r="BQ8" s="11">
        <f>SUMIFS('Base TU'!BR:BR,'Base TU'!$A:$A,$B8,'Base TU'!$B:$B,"NORTE")/1000</f>
        <v>196.387</v>
      </c>
      <c r="BR8" s="11">
        <f>SUMIFS('Base TU'!BS:BS,'Base TU'!$A:$A,$B8,'Base TU'!$B:$B,"NORTE")/1000</f>
        <v>0</v>
      </c>
      <c r="BS8" s="11">
        <f>SUMIFS('Base TU'!BT:BT,'Base TU'!$A:$A,$B8,'Base TU'!$B:$B,"NORTE")/1000</f>
        <v>0</v>
      </c>
      <c r="BT8" s="11">
        <f>SUMIFS('Base TU'!BU:BU,'Base TU'!$A:$A,$B8,'Base TU'!$B:$B,"NORTE")/1000</f>
        <v>0</v>
      </c>
      <c r="BU8" s="11">
        <f>SUMIFS('Base TU'!BV:BV,'Base TU'!$A:$A,$B8,'Base TU'!$B:$B,"NORTE")/1000</f>
        <v>0</v>
      </c>
      <c r="BV8" s="11">
        <f>SUMIFS('Base TU'!BW:BW,'Base TU'!$A:$A,$B8,'Base TU'!$B:$B,"NORTE")/1000</f>
        <v>0</v>
      </c>
      <c r="BW8" s="11">
        <f>SUMIFS('Base TU'!BX:BX,'Base TU'!$A:$A,$B8,'Base TU'!$B:$B,"NORTE")/1000</f>
        <v>0</v>
      </c>
      <c r="BX8" s="11">
        <f>SUMIFS('Base TU'!BY:BY,'Base TU'!$A:$A,$B8,'Base TU'!$B:$B,"NORTE")/1000</f>
        <v>0</v>
      </c>
      <c r="BY8" s="11">
        <f>SUMIFS('Base TU'!BZ:BZ,'Base TU'!$A:$A,$B8,'Base TU'!$B:$B,"NORTE")/1000</f>
        <v>0</v>
      </c>
      <c r="BZ8" s="11">
        <f>SUMIFS('Base TU'!CA:CA,'Base TU'!$A:$A,$B8,'Base TU'!$B:$B,"NORTE")/1000</f>
        <v>0</v>
      </c>
      <c r="CA8" s="11">
        <f>SUMIFS('Base TU'!CB:CB,'Base TU'!$A:$A,$B8,'Base TU'!$B:$B,"NORTE")/1000</f>
        <v>0</v>
      </c>
      <c r="CB8" s="11">
        <f>SUMIFS('Base TU'!CC:CC,'Base TU'!$A:$A,$B8,'Base TU'!$B:$B,"NORTE")/1000</f>
        <v>0</v>
      </c>
    </row>
    <row r="9" spans="1:80" ht="15.5" x14ac:dyDescent="0.35">
      <c r="B9" s="10" t="s">
        <v>4</v>
      </c>
      <c r="D9" s="11">
        <f>SUMIFS('Base TU'!E:E,'Base TU'!$A:$A,$B9,'Base TU'!$B:$B,"NORTE")/1000</f>
        <v>138.66499999999999</v>
      </c>
      <c r="E9" s="11">
        <f>SUMIFS('Base TU'!F:F,'Base TU'!$A:$A,$B9,'Base TU'!$B:$B,"NORTE")/1000</f>
        <v>248.37200000000001</v>
      </c>
      <c r="F9" s="11">
        <f>SUMIFS('Base TU'!G:G,'Base TU'!$A:$A,$B9,'Base TU'!$B:$B,"NORTE")/1000</f>
        <v>314.17399999999998</v>
      </c>
      <c r="G9" s="11">
        <f>SUMIFS('Base TU'!H:H,'Base TU'!$A:$A,$B9,'Base TU'!$B:$B,"NORTE")/1000</f>
        <v>344.702</v>
      </c>
      <c r="H9" s="11">
        <f>SUMIFS('Base TU'!I:I,'Base TU'!$A:$A,$B9,'Base TU'!$B:$B,"NORTE")/1000</f>
        <v>327.07299999999998</v>
      </c>
      <c r="I9" s="11">
        <f>SUMIFS('Base TU'!J:J,'Base TU'!$A:$A,$B9,'Base TU'!$B:$B,"NORTE")/1000</f>
        <v>294.54000000000002</v>
      </c>
      <c r="J9" s="11">
        <f>SUMIFS('Base TU'!K:K,'Base TU'!$A:$A,$B9,'Base TU'!$B:$B,"NORTE")/1000</f>
        <v>225.291</v>
      </c>
      <c r="K9" s="11">
        <f>SUMIFS('Base TU'!L:L,'Base TU'!$A:$A,$B9,'Base TU'!$B:$B,"NORTE")/1000</f>
        <v>201.26599999999999</v>
      </c>
      <c r="L9" s="11">
        <f>SUMIFS('Base TU'!M:M,'Base TU'!$A:$A,$B9,'Base TU'!$B:$B,"NORTE")/1000</f>
        <v>205.21</v>
      </c>
      <c r="M9" s="11">
        <f>SUMIFS('Base TU'!N:N,'Base TU'!$A:$A,$B9,'Base TU'!$B:$B,"NORTE")/1000</f>
        <v>236.37799999999999</v>
      </c>
      <c r="N9" s="11">
        <f>SUMIFS('Base TU'!O:O,'Base TU'!$A:$A,$B9,'Base TU'!$B:$B,"NORTE")/1000</f>
        <v>251.827</v>
      </c>
      <c r="O9" s="11">
        <f>SUMIFS('Base TU'!P:P,'Base TU'!$A:$A,$B9,'Base TU'!$B:$B,"NORTE")/1000</f>
        <v>241.71299999999999</v>
      </c>
      <c r="Q9" s="11">
        <f>SUMIFS('Base TU'!R:R,'Base TU'!$A:$A,$B9,'Base TU'!$B:$B,"NORTE")/1000</f>
        <v>254.83</v>
      </c>
      <c r="R9" s="11">
        <f>SUMIFS('Base TU'!S:S,'Base TU'!$A:$A,$B9,'Base TU'!$B:$B,"NORTE")/1000</f>
        <v>271.25200000000001</v>
      </c>
      <c r="S9" s="11">
        <f>SUMIFS('Base TU'!T:T,'Base TU'!$A:$A,$B9,'Base TU'!$B:$B,"NORTE")/1000</f>
        <v>337.92899999999997</v>
      </c>
      <c r="T9" s="11">
        <f>SUMIFS('Base TU'!U:U,'Base TU'!$A:$A,$B9,'Base TU'!$B:$B,"NORTE")/1000</f>
        <v>376.59899999999999</v>
      </c>
      <c r="U9" s="11">
        <f>SUMIFS('Base TU'!V:V,'Base TU'!$A:$A,$B9,'Base TU'!$B:$B,"NORTE")/1000</f>
        <v>339.76600000000002</v>
      </c>
      <c r="V9" s="11">
        <f>SUMIFS('Base TU'!W:W,'Base TU'!$A:$A,$B9,'Base TU'!$B:$B,"NORTE")/1000</f>
        <v>288.49900000000002</v>
      </c>
      <c r="W9" s="11">
        <f>SUMIFS('Base TU'!X:X,'Base TU'!$A:$A,$B9,'Base TU'!$B:$B,"NORTE")/1000</f>
        <v>342.22800000000001</v>
      </c>
      <c r="X9" s="11">
        <f>SUMIFS('Base TU'!Y:Y,'Base TU'!$A:$A,$B9,'Base TU'!$B:$B,"NORTE")/1000</f>
        <v>281.327</v>
      </c>
      <c r="Y9" s="11">
        <f>SUMIFS('Base TU'!Z:Z,'Base TU'!$A:$A,$B9,'Base TU'!$B:$B,"NORTE")/1000</f>
        <v>288.63200000000001</v>
      </c>
      <c r="Z9" s="11">
        <f>SUMIFS('Base TU'!AA:AA,'Base TU'!$A:$A,$B9,'Base TU'!$B:$B,"NORTE")/1000</f>
        <v>356.2</v>
      </c>
      <c r="AA9" s="11">
        <f>SUMIFS('Base TU'!AB:AB,'Base TU'!$A:$A,$B9,'Base TU'!$B:$B,"NORTE")/1000</f>
        <v>336.90100000000001</v>
      </c>
      <c r="AB9" s="11">
        <f>SUMIFS('Base TU'!AC:AC,'Base TU'!$A:$A,$B9,'Base TU'!$B:$B,"NORTE")/1000</f>
        <v>351.15899999999999</v>
      </c>
      <c r="AD9" s="11">
        <f>SUMIFS('Base TU'!AE:AE,'Base TU'!$A:$A,$B9,'Base TU'!$B:$B,"NORTE")/1000</f>
        <v>276.81099999999998</v>
      </c>
      <c r="AE9" s="11">
        <f>SUMIFS('Base TU'!AF:AF,'Base TU'!$A:$A,$B9,'Base TU'!$B:$B,"NORTE")/1000</f>
        <v>338.18200000000002</v>
      </c>
      <c r="AF9" s="11">
        <f>SUMIFS('Base TU'!AG:AG,'Base TU'!$A:$A,$B9,'Base TU'!$B:$B,"NORTE")/1000</f>
        <v>380.64299999999997</v>
      </c>
      <c r="AG9" s="11">
        <f>SUMIFS('Base TU'!AH:AH,'Base TU'!$A:$A,$B9,'Base TU'!$B:$B,"NORTE")/1000</f>
        <v>410.91399999999999</v>
      </c>
      <c r="AH9" s="11">
        <f>SUMIFS('Base TU'!AI:AI,'Base TU'!$A:$A,$B9,'Base TU'!$B:$B,"NORTE")/1000</f>
        <v>314.03199999999998</v>
      </c>
      <c r="AI9" s="11">
        <f>SUMIFS('Base TU'!AJ:AJ,'Base TU'!$A:$A,$B9,'Base TU'!$B:$B,"NORTE")/1000</f>
        <v>361.90499999999997</v>
      </c>
      <c r="AJ9" s="11">
        <f>SUMIFS('Base TU'!AK:AK,'Base TU'!$A:$A,$B9,'Base TU'!$B:$B,"NORTE")/1000</f>
        <v>313.79899999999998</v>
      </c>
      <c r="AK9" s="11">
        <f>SUMIFS('Base TU'!AL:AL,'Base TU'!$A:$A,$B9,'Base TU'!$B:$B,"NORTE")/1000</f>
        <v>309.70100000000002</v>
      </c>
      <c r="AL9" s="11">
        <f>SUMIFS('Base TU'!AM:AM,'Base TU'!$A:$A,$B9,'Base TU'!$B:$B,"NORTE")/1000</f>
        <v>339.57400000000001</v>
      </c>
      <c r="AM9" s="11">
        <f>SUMIFS('Base TU'!AN:AN,'Base TU'!$A:$A,$B9,'Base TU'!$B:$B,"NORTE")/1000</f>
        <v>308.94600000000003</v>
      </c>
      <c r="AN9" s="11">
        <f>SUMIFS('Base TU'!AO:AO,'Base TU'!$A:$A,$B9,'Base TU'!$B:$B,"NORTE")/1000</f>
        <v>327.625</v>
      </c>
      <c r="AO9" s="11">
        <f>SUMIFS('Base TU'!AP:AP,'Base TU'!$A:$A,$B9,'Base TU'!$B:$B,"NORTE")/1000</f>
        <v>382.68986999999998</v>
      </c>
      <c r="AQ9" s="11">
        <f>SUMIFS('Base TU'!AR:AR,'Base TU'!$A:$A,$B9,'Base TU'!$B:$B,"NORTE")/1000</f>
        <v>301.233</v>
      </c>
      <c r="AR9" s="11">
        <f>SUMIFS('Base TU'!AS:AS,'Base TU'!$A:$A,$B9,'Base TU'!$B:$B,"NORTE")/1000</f>
        <v>288.05900000000003</v>
      </c>
      <c r="AS9" s="11">
        <f>SUMIFS('Base TU'!AT:AT,'Base TU'!$A:$A,$B9,'Base TU'!$B:$B,"NORTE")/1000</f>
        <v>399.56599999999997</v>
      </c>
      <c r="AT9" s="11">
        <f>SUMIFS('Base TU'!AU:AU,'Base TU'!$A:$A,$B9,'Base TU'!$B:$B,"NORTE")/1000</f>
        <v>394.77100000000002</v>
      </c>
      <c r="AU9" s="11">
        <f>SUMIFS('Base TU'!AV:AV,'Base TU'!$A:$A,$B9,'Base TU'!$B:$B,"NORTE")/1000</f>
        <v>373.017</v>
      </c>
      <c r="AV9" s="11">
        <f>SUMIFS('Base TU'!AW:AW,'Base TU'!$A:$A,$B9,'Base TU'!$B:$B,"NORTE")/1000</f>
        <v>382.77199999999999</v>
      </c>
      <c r="AW9" s="11">
        <f>SUMIFS('Base TU'!AX:AX,'Base TU'!$A:$A,$B9,'Base TU'!$B:$B,"NORTE")/1000</f>
        <v>366.67700000000002</v>
      </c>
      <c r="AX9" s="11">
        <f>SUMIFS('Base TU'!AY:AY,'Base TU'!$A:$A,$B9,'Base TU'!$B:$B,"NORTE")/1000</f>
        <v>311.84800000000001</v>
      </c>
      <c r="AY9" s="11">
        <f>SUMIFS('Base TU'!AZ:AZ,'Base TU'!$A:$A,$B9,'Base TU'!$B:$B,"NORTE")/1000</f>
        <v>332.05</v>
      </c>
      <c r="AZ9" s="11">
        <f>SUMIFS('Base TU'!BA:BA,'Base TU'!$A:$A,$B9,'Base TU'!$B:$B,"NORTE")/1000</f>
        <v>355.964</v>
      </c>
      <c r="BA9" s="11">
        <f>SUMIFS('Base TU'!BB:BB,'Base TU'!$A:$A,$B9,'Base TU'!$B:$B,"NORTE")/1000</f>
        <v>410.59899999999999</v>
      </c>
      <c r="BB9" s="11">
        <f>SUMIFS('Base TU'!BC:BC,'Base TU'!$A:$A,$B9,'Base TU'!$B:$B,"NORTE")/1000</f>
        <v>353.76299999999998</v>
      </c>
      <c r="BD9" s="11">
        <f>SUMIFS('Base TU'!BE:BE,'Base TU'!$A:$A,$B9,'Base TU'!$B:$B,"NORTE")/1000</f>
        <v>258.548</v>
      </c>
      <c r="BE9" s="11">
        <f>SUMIFS('Base TU'!BF:BF,'Base TU'!$A:$A,$B9,'Base TU'!$B:$B,"NORTE")/1000</f>
        <v>357.15300000000002</v>
      </c>
      <c r="BF9" s="11">
        <f>SUMIFS('Base TU'!BG:BG,'Base TU'!$A:$A,$B9,'Base TU'!$B:$B,"NORTE")/1000</f>
        <v>337.66699999999997</v>
      </c>
      <c r="BG9" s="11">
        <f>SUMIFS('Base TU'!BH:BH,'Base TU'!$A:$A,$B9,'Base TU'!$B:$B,"NORTE")/1000</f>
        <v>441.61200000000002</v>
      </c>
      <c r="BH9" s="11">
        <f>SUMIFS('Base TU'!BI:BI,'Base TU'!$A:$A,$B9,'Base TU'!$B:$B,"NORTE")/1000</f>
        <v>390.45</v>
      </c>
      <c r="BI9" s="11">
        <f>SUMIFS('Base TU'!BJ:BJ,'Base TU'!$A:$A,$B9,'Base TU'!$B:$B,"NORTE")/1000</f>
        <v>411.49</v>
      </c>
      <c r="BJ9" s="11">
        <f>SUMIFS('Base TU'!BK:BK,'Base TU'!$A:$A,$B9,'Base TU'!$B:$B,"NORTE")/1000</f>
        <v>417.49</v>
      </c>
      <c r="BK9" s="11">
        <f>SUMIFS('Base TU'!BL:BL,'Base TU'!$A:$A,$B9,'Base TU'!$B:$B,"NORTE")/1000</f>
        <v>402.11500000000001</v>
      </c>
      <c r="BL9" s="11">
        <f>SUMIFS('Base TU'!BM:BM,'Base TU'!$A:$A,$B9,'Base TU'!$B:$B,"NORTE")/1000</f>
        <v>368.12900000000002</v>
      </c>
      <c r="BM9" s="11">
        <f>SUMIFS('Base TU'!BN:BN,'Base TU'!$A:$A,$B9,'Base TU'!$B:$B,"NORTE")/1000</f>
        <v>410.44099999999997</v>
      </c>
      <c r="BN9" s="11">
        <f>SUMIFS('Base TU'!BO:BO,'Base TU'!$A:$A,$B9,'Base TU'!$B:$B,"NORTE")/1000</f>
        <v>354.10199999999998</v>
      </c>
      <c r="BO9" s="11">
        <f>SUMIFS('Base TU'!BP:BP,'Base TU'!$A:$A,$B9,'Base TU'!$B:$B,"NORTE")/1000</f>
        <v>403.69</v>
      </c>
      <c r="BQ9" s="11">
        <f>SUMIFS('Base TU'!BR:BR,'Base TU'!$A:$A,$B9,'Base TU'!$B:$B,"NORTE")/1000</f>
        <v>264.32799999999997</v>
      </c>
      <c r="BR9" s="11">
        <f>SUMIFS('Base TU'!BS:BS,'Base TU'!$A:$A,$B9,'Base TU'!$B:$B,"NORTE")/1000</f>
        <v>0</v>
      </c>
      <c r="BS9" s="11">
        <f>SUMIFS('Base TU'!BT:BT,'Base TU'!$A:$A,$B9,'Base TU'!$B:$B,"NORTE")/1000</f>
        <v>0</v>
      </c>
      <c r="BT9" s="11">
        <f>SUMIFS('Base TU'!BU:BU,'Base TU'!$A:$A,$B9,'Base TU'!$B:$B,"NORTE")/1000</f>
        <v>0</v>
      </c>
      <c r="BU9" s="11">
        <f>SUMIFS('Base TU'!BV:BV,'Base TU'!$A:$A,$B9,'Base TU'!$B:$B,"NORTE")/1000</f>
        <v>0</v>
      </c>
      <c r="BV9" s="11">
        <f>SUMIFS('Base TU'!BW:BW,'Base TU'!$A:$A,$B9,'Base TU'!$B:$B,"NORTE")/1000</f>
        <v>0</v>
      </c>
      <c r="BW9" s="11">
        <f>SUMIFS('Base TU'!BX:BX,'Base TU'!$A:$A,$B9,'Base TU'!$B:$B,"NORTE")/1000</f>
        <v>0</v>
      </c>
      <c r="BX9" s="11">
        <f>SUMIFS('Base TU'!BY:BY,'Base TU'!$A:$A,$B9,'Base TU'!$B:$B,"NORTE")/1000</f>
        <v>0</v>
      </c>
      <c r="BY9" s="11">
        <f>SUMIFS('Base TU'!BZ:BZ,'Base TU'!$A:$A,$B9,'Base TU'!$B:$B,"NORTE")/1000</f>
        <v>0</v>
      </c>
      <c r="BZ9" s="11">
        <f>SUMIFS('Base TU'!CA:CA,'Base TU'!$A:$A,$B9,'Base TU'!$B:$B,"NORTE")/1000</f>
        <v>0</v>
      </c>
      <c r="CA9" s="11">
        <f>SUMIFS('Base TU'!CB:CB,'Base TU'!$A:$A,$B9,'Base TU'!$B:$B,"NORTE")/1000</f>
        <v>0</v>
      </c>
      <c r="CB9" s="11">
        <f>SUMIFS('Base TU'!CC:CC,'Base TU'!$A:$A,$B9,'Base TU'!$B:$B,"NORTE")/1000</f>
        <v>0</v>
      </c>
    </row>
    <row r="10" spans="1:80" ht="15.5" x14ac:dyDescent="0.35">
      <c r="B10" s="10" t="s">
        <v>5</v>
      </c>
      <c r="D10" s="11">
        <f>SUMIFS('Base TU'!E:E,'Base TU'!$A:$A,$B10,'Base TU'!$B:$B,"NORTE")/1000</f>
        <v>901.14</v>
      </c>
      <c r="E10" s="11">
        <f>SUMIFS('Base TU'!F:F,'Base TU'!$A:$A,$B10,'Base TU'!$B:$B,"NORTE")/1000</f>
        <v>51.329000000000001</v>
      </c>
      <c r="F10" s="11">
        <f>SUMIFS('Base TU'!G:G,'Base TU'!$A:$A,$B10,'Base TU'!$B:$B,"NORTE")/1000</f>
        <v>0.13100000000000001</v>
      </c>
      <c r="G10" s="11">
        <f>SUMIFS('Base TU'!H:H,'Base TU'!$A:$A,$B10,'Base TU'!$B:$B,"NORTE")/1000</f>
        <v>0</v>
      </c>
      <c r="H10" s="11">
        <f>SUMIFS('Base TU'!I:I,'Base TU'!$A:$A,$B10,'Base TU'!$B:$B,"NORTE")/1000</f>
        <v>0</v>
      </c>
      <c r="I10" s="11">
        <f>SUMIFS('Base TU'!J:J,'Base TU'!$A:$A,$B10,'Base TU'!$B:$B,"NORTE")/1000</f>
        <v>213.47900000000001</v>
      </c>
      <c r="J10" s="11">
        <f>SUMIFS('Base TU'!K:K,'Base TU'!$A:$A,$B10,'Base TU'!$B:$B,"NORTE")/1000</f>
        <v>1159.751</v>
      </c>
      <c r="K10" s="11">
        <f>SUMIFS('Base TU'!L:L,'Base TU'!$A:$A,$B10,'Base TU'!$B:$B,"NORTE")/1000</f>
        <v>1276.682</v>
      </c>
      <c r="L10" s="11">
        <f>SUMIFS('Base TU'!M:M,'Base TU'!$A:$A,$B10,'Base TU'!$B:$B,"NORTE")/1000</f>
        <v>1143.481</v>
      </c>
      <c r="M10" s="11">
        <f>SUMIFS('Base TU'!N:N,'Base TU'!$A:$A,$B10,'Base TU'!$B:$B,"NORTE")/1000</f>
        <v>425.577</v>
      </c>
      <c r="N10" s="11">
        <f>SUMIFS('Base TU'!O:O,'Base TU'!$A:$A,$B10,'Base TU'!$B:$B,"NORTE")/1000</f>
        <v>299.06400000000002</v>
      </c>
      <c r="O10" s="11">
        <f>SUMIFS('Base TU'!P:P,'Base TU'!$A:$A,$B10,'Base TU'!$B:$B,"NORTE")/1000</f>
        <v>431.08199999999999</v>
      </c>
      <c r="Q10" s="11">
        <f>SUMIFS('Base TU'!R:R,'Base TU'!$A:$A,$B10,'Base TU'!$B:$B,"NORTE")/1000</f>
        <v>63.752000000000002</v>
      </c>
      <c r="R10" s="11">
        <f>SUMIFS('Base TU'!S:S,'Base TU'!$A:$A,$B10,'Base TU'!$B:$B,"NORTE")/1000</f>
        <v>0.185</v>
      </c>
      <c r="S10" s="11">
        <f>SUMIFS('Base TU'!T:T,'Base TU'!$A:$A,$B10,'Base TU'!$B:$B,"NORTE")/1000</f>
        <v>0</v>
      </c>
      <c r="T10" s="11">
        <f>SUMIFS('Base TU'!U:U,'Base TU'!$A:$A,$B10,'Base TU'!$B:$B,"NORTE")/1000</f>
        <v>0</v>
      </c>
      <c r="U10" s="11">
        <f>SUMIFS('Base TU'!V:V,'Base TU'!$A:$A,$B10,'Base TU'!$B:$B,"NORTE")/1000</f>
        <v>7.24</v>
      </c>
      <c r="V10" s="11">
        <f>SUMIFS('Base TU'!W:W,'Base TU'!$A:$A,$B10,'Base TU'!$B:$B,"NORTE")/1000</f>
        <v>761.55600000000004</v>
      </c>
      <c r="W10" s="11">
        <f>SUMIFS('Base TU'!X:X,'Base TU'!$A:$A,$B10,'Base TU'!$B:$B,"NORTE")/1000</f>
        <v>1283.0920000000001</v>
      </c>
      <c r="X10" s="11">
        <f>SUMIFS('Base TU'!Y:Y,'Base TU'!$A:$A,$B10,'Base TU'!$B:$B,"NORTE")/1000</f>
        <v>1455.549</v>
      </c>
      <c r="Y10" s="11">
        <f>SUMIFS('Base TU'!Z:Z,'Base TU'!$A:$A,$B10,'Base TU'!$B:$B,"NORTE")/1000</f>
        <v>1391.249</v>
      </c>
      <c r="Z10" s="11">
        <f>SUMIFS('Base TU'!AA:AA,'Base TU'!$A:$A,$B10,'Base TU'!$B:$B,"NORTE")/1000</f>
        <v>1494.28</v>
      </c>
      <c r="AA10" s="11">
        <f>SUMIFS('Base TU'!AB:AB,'Base TU'!$A:$A,$B10,'Base TU'!$B:$B,"NORTE")/1000</f>
        <v>1379.3489999999999</v>
      </c>
      <c r="AB10" s="11">
        <f>SUMIFS('Base TU'!AC:AC,'Base TU'!$A:$A,$B10,'Base TU'!$B:$B,"NORTE")/1000</f>
        <v>1251.2049999999999</v>
      </c>
      <c r="AD10" s="11">
        <f>SUMIFS('Base TU'!AE:AE,'Base TU'!$A:$A,$B10,'Base TU'!$B:$B,"NORTE")/1000</f>
        <v>294.06900000000002</v>
      </c>
      <c r="AE10" s="11">
        <f>SUMIFS('Base TU'!AF:AF,'Base TU'!$A:$A,$B10,'Base TU'!$B:$B,"NORTE")/1000</f>
        <v>40.662999999999997</v>
      </c>
      <c r="AF10" s="11">
        <f>SUMIFS('Base TU'!AG:AG,'Base TU'!$A:$A,$B10,'Base TU'!$B:$B,"NORTE")/1000</f>
        <v>0</v>
      </c>
      <c r="AG10" s="11">
        <f>SUMIFS('Base TU'!AH:AH,'Base TU'!$A:$A,$B10,'Base TU'!$B:$B,"NORTE")/1000</f>
        <v>0</v>
      </c>
      <c r="AH10" s="11">
        <f>SUMIFS('Base TU'!AI:AI,'Base TU'!$A:$A,$B10,'Base TU'!$B:$B,"NORTE")/1000</f>
        <v>22.06</v>
      </c>
      <c r="AI10" s="11">
        <f>SUMIFS('Base TU'!AJ:AJ,'Base TU'!$A:$A,$B10,'Base TU'!$B:$B,"NORTE")/1000</f>
        <v>227.17699999999999</v>
      </c>
      <c r="AJ10" s="11">
        <f>SUMIFS('Base TU'!AK:AK,'Base TU'!$A:$A,$B10,'Base TU'!$B:$B,"NORTE")/1000</f>
        <v>1432.7719999999999</v>
      </c>
      <c r="AK10" s="11">
        <f>SUMIFS('Base TU'!AL:AL,'Base TU'!$A:$A,$B10,'Base TU'!$B:$B,"NORTE")/1000</f>
        <v>1687.615</v>
      </c>
      <c r="AL10" s="11">
        <f>SUMIFS('Base TU'!AM:AM,'Base TU'!$A:$A,$B10,'Base TU'!$B:$B,"NORTE")/1000</f>
        <v>1645.201</v>
      </c>
      <c r="AM10" s="11">
        <f>SUMIFS('Base TU'!AN:AN,'Base TU'!$A:$A,$B10,'Base TU'!$B:$B,"NORTE")/1000</f>
        <v>1407.075</v>
      </c>
      <c r="AN10" s="11">
        <f>SUMIFS('Base TU'!AO:AO,'Base TU'!$A:$A,$B10,'Base TU'!$B:$B,"NORTE")/1000</f>
        <v>1689.643</v>
      </c>
      <c r="AO10" s="11">
        <f>SUMIFS('Base TU'!AP:AP,'Base TU'!$A:$A,$B10,'Base TU'!$B:$B,"NORTE")/1000</f>
        <v>1428.011</v>
      </c>
      <c r="AQ10" s="11">
        <f>SUMIFS('Base TU'!AR:AR,'Base TU'!$A:$A,$B10,'Base TU'!$B:$B,"NORTE")/1000</f>
        <v>234.74600000000001</v>
      </c>
      <c r="AR10" s="11">
        <f>SUMIFS('Base TU'!AS:AS,'Base TU'!$A:$A,$B10,'Base TU'!$B:$B,"NORTE")/1000</f>
        <v>0</v>
      </c>
      <c r="AS10" s="11">
        <f>SUMIFS('Base TU'!AT:AT,'Base TU'!$A:$A,$B10,'Base TU'!$B:$B,"NORTE")/1000</f>
        <v>0</v>
      </c>
      <c r="AT10" s="11">
        <f>SUMIFS('Base TU'!AU:AU,'Base TU'!$A:$A,$B10,'Base TU'!$B:$B,"NORTE")/1000</f>
        <v>0</v>
      </c>
      <c r="AU10" s="11">
        <f>SUMIFS('Base TU'!AV:AV,'Base TU'!$A:$A,$B10,'Base TU'!$B:$B,"NORTE")/1000</f>
        <v>44.665999999999997</v>
      </c>
      <c r="AV10" s="11">
        <f>SUMIFS('Base TU'!AW:AW,'Base TU'!$A:$A,$B10,'Base TU'!$B:$B,"NORTE")/1000</f>
        <v>1479.97</v>
      </c>
      <c r="AW10" s="11">
        <f>SUMIFS('Base TU'!AX:AX,'Base TU'!$A:$A,$B10,'Base TU'!$B:$B,"NORTE")/1000</f>
        <v>1912.6420000000001</v>
      </c>
      <c r="AX10" s="11">
        <f>SUMIFS('Base TU'!AY:AY,'Base TU'!$A:$A,$B10,'Base TU'!$B:$B,"NORTE")/1000</f>
        <v>1818.8589999999999</v>
      </c>
      <c r="AY10" s="11">
        <f>SUMIFS('Base TU'!AZ:AZ,'Base TU'!$A:$A,$B10,'Base TU'!$B:$B,"NORTE")/1000</f>
        <v>1619.625</v>
      </c>
      <c r="AZ10" s="11">
        <f>SUMIFS('Base TU'!BA:BA,'Base TU'!$A:$A,$B10,'Base TU'!$B:$B,"NORTE")/1000</f>
        <v>1554.4290000000001</v>
      </c>
      <c r="BA10" s="11">
        <f>SUMIFS('Base TU'!BB:BB,'Base TU'!$A:$A,$B10,'Base TU'!$B:$B,"NORTE")/1000</f>
        <v>1439.8040000000001</v>
      </c>
      <c r="BB10" s="11">
        <f>SUMIFS('Base TU'!BC:BC,'Base TU'!$A:$A,$B10,'Base TU'!$B:$B,"NORTE")/1000</f>
        <v>674.40200000000004</v>
      </c>
      <c r="BD10" s="11">
        <f>SUMIFS('Base TU'!BE:BE,'Base TU'!$A:$A,$B10,'Base TU'!$B:$B,"NORTE")/1000</f>
        <v>1.2230000000000001</v>
      </c>
      <c r="BE10" s="11">
        <f>SUMIFS('Base TU'!BF:BF,'Base TU'!$A:$A,$B10,'Base TU'!$B:$B,"NORTE")/1000</f>
        <v>0</v>
      </c>
      <c r="BF10" s="11">
        <f>SUMIFS('Base TU'!BG:BG,'Base TU'!$A:$A,$B10,'Base TU'!$B:$B,"NORTE")/1000</f>
        <v>0</v>
      </c>
      <c r="BG10" s="11">
        <f>SUMIFS('Base TU'!BH:BH,'Base TU'!$A:$A,$B10,'Base TU'!$B:$B,"NORTE")/1000</f>
        <v>0</v>
      </c>
      <c r="BH10" s="11">
        <f>SUMIFS('Base TU'!BI:BI,'Base TU'!$A:$A,$B10,'Base TU'!$B:$B,"NORTE")/1000</f>
        <v>0</v>
      </c>
      <c r="BI10" s="11">
        <f>SUMIFS('Base TU'!BJ:BJ,'Base TU'!$A:$A,$B10,'Base TU'!$B:$B,"NORTE")/1000</f>
        <v>869.98800000000006</v>
      </c>
      <c r="BJ10" s="11">
        <f>SUMIFS('Base TU'!BK:BK,'Base TU'!$A:$A,$B10,'Base TU'!$B:$B,"NORTE")/1000</f>
        <v>1694.89</v>
      </c>
      <c r="BK10" s="11">
        <f>SUMIFS('Base TU'!BL:BL,'Base TU'!$A:$A,$B10,'Base TU'!$B:$B,"NORTE")/1000</f>
        <v>1617.5719999999999</v>
      </c>
      <c r="BL10" s="11">
        <f>SUMIFS('Base TU'!BM:BM,'Base TU'!$A:$A,$B10,'Base TU'!$B:$B,"NORTE")/1000</f>
        <v>1449.172</v>
      </c>
      <c r="BM10" s="11">
        <f>SUMIFS('Base TU'!BN:BN,'Base TU'!$A:$A,$B10,'Base TU'!$B:$B,"NORTE")/1000</f>
        <v>1392.27</v>
      </c>
      <c r="BN10" s="11">
        <f>SUMIFS('Base TU'!BO:BO,'Base TU'!$A:$A,$B10,'Base TU'!$B:$B,"NORTE")/1000</f>
        <v>1266.441</v>
      </c>
      <c r="BO10" s="11">
        <f>SUMIFS('Base TU'!BP:BP,'Base TU'!$A:$A,$B10,'Base TU'!$B:$B,"NORTE")/1000</f>
        <v>1338.2139999999999</v>
      </c>
      <c r="BQ10" s="11">
        <f>SUMIFS('Base TU'!BR:BR,'Base TU'!$A:$A,$B10,'Base TU'!$B:$B,"NORTE")/1000</f>
        <v>31.013999999999999</v>
      </c>
      <c r="BR10" s="11">
        <f>SUMIFS('Base TU'!BS:BS,'Base TU'!$A:$A,$B10,'Base TU'!$B:$B,"NORTE")/1000</f>
        <v>0</v>
      </c>
      <c r="BS10" s="11">
        <f>SUMIFS('Base TU'!BT:BT,'Base TU'!$A:$A,$B10,'Base TU'!$B:$B,"NORTE")/1000</f>
        <v>0</v>
      </c>
      <c r="BT10" s="11">
        <f>SUMIFS('Base TU'!BU:BU,'Base TU'!$A:$A,$B10,'Base TU'!$B:$B,"NORTE")/1000</f>
        <v>0</v>
      </c>
      <c r="BU10" s="11">
        <f>SUMIFS('Base TU'!BV:BV,'Base TU'!$A:$A,$B10,'Base TU'!$B:$B,"NORTE")/1000</f>
        <v>0</v>
      </c>
      <c r="BV10" s="11">
        <f>SUMIFS('Base TU'!BW:BW,'Base TU'!$A:$A,$B10,'Base TU'!$B:$B,"NORTE")/1000</f>
        <v>0</v>
      </c>
      <c r="BW10" s="11">
        <f>SUMIFS('Base TU'!BX:BX,'Base TU'!$A:$A,$B10,'Base TU'!$B:$B,"NORTE")/1000</f>
        <v>0</v>
      </c>
      <c r="BX10" s="11">
        <f>SUMIFS('Base TU'!BY:BY,'Base TU'!$A:$A,$B10,'Base TU'!$B:$B,"NORTE")/1000</f>
        <v>0</v>
      </c>
      <c r="BY10" s="11">
        <f>SUMIFS('Base TU'!BZ:BZ,'Base TU'!$A:$A,$B10,'Base TU'!$B:$B,"NORTE")/1000</f>
        <v>0</v>
      </c>
      <c r="BZ10" s="11">
        <f>SUMIFS('Base TU'!CA:CA,'Base TU'!$A:$A,$B10,'Base TU'!$B:$B,"NORTE")/1000</f>
        <v>0</v>
      </c>
      <c r="CA10" s="11">
        <f>SUMIFS('Base TU'!CB:CB,'Base TU'!$A:$A,$B10,'Base TU'!$B:$B,"NORTE")/1000</f>
        <v>0</v>
      </c>
      <c r="CB10" s="11">
        <f>SUMIFS('Base TU'!CC:CC,'Base TU'!$A:$A,$B10,'Base TU'!$B:$B,"NORTE")/1000</f>
        <v>0</v>
      </c>
    </row>
    <row r="11" spans="1:80" ht="15.5" x14ac:dyDescent="0.35">
      <c r="B11" s="10" t="s">
        <v>6</v>
      </c>
      <c r="D11" s="11">
        <f>SUMIFS('Base TU'!E:E,'Base TU'!$A:$A,$B11,'Base TU'!$B:$B,"NORTE")/1000</f>
        <v>159.114</v>
      </c>
      <c r="E11" s="11">
        <f>SUMIFS('Base TU'!F:F,'Base TU'!$A:$A,$B11,'Base TU'!$B:$B,"NORTE")/1000</f>
        <v>180.60900000000001</v>
      </c>
      <c r="F11" s="11">
        <f>SUMIFS('Base TU'!G:G,'Base TU'!$A:$A,$B11,'Base TU'!$B:$B,"NORTE")/1000</f>
        <v>139.26499999999999</v>
      </c>
      <c r="G11" s="11">
        <f>SUMIFS('Base TU'!H:H,'Base TU'!$A:$A,$B11,'Base TU'!$B:$B,"NORTE")/1000</f>
        <v>127.61199999999999</v>
      </c>
      <c r="H11" s="11">
        <f>SUMIFS('Base TU'!I:I,'Base TU'!$A:$A,$B11,'Base TU'!$B:$B,"NORTE")/1000</f>
        <v>342.17500000000001</v>
      </c>
      <c r="I11" s="11">
        <f>SUMIFS('Base TU'!J:J,'Base TU'!$A:$A,$B11,'Base TU'!$B:$B,"NORTE")/1000</f>
        <v>550.50800000000004</v>
      </c>
      <c r="J11" s="11">
        <f>SUMIFS('Base TU'!K:K,'Base TU'!$A:$A,$B11,'Base TU'!$B:$B,"NORTE")/1000</f>
        <v>294.642</v>
      </c>
      <c r="K11" s="11">
        <f>SUMIFS('Base TU'!L:L,'Base TU'!$A:$A,$B11,'Base TU'!$B:$B,"NORTE")/1000</f>
        <v>315.57600000000002</v>
      </c>
      <c r="L11" s="11">
        <f>SUMIFS('Base TU'!M:M,'Base TU'!$A:$A,$B11,'Base TU'!$B:$B,"NORTE")/1000</f>
        <v>339.512</v>
      </c>
      <c r="M11" s="11">
        <f>SUMIFS('Base TU'!N:N,'Base TU'!$A:$A,$B11,'Base TU'!$B:$B,"NORTE")/1000</f>
        <v>643.57899999999995</v>
      </c>
      <c r="N11" s="11">
        <f>SUMIFS('Base TU'!O:O,'Base TU'!$A:$A,$B11,'Base TU'!$B:$B,"NORTE")/1000</f>
        <v>566.02599999999995</v>
      </c>
      <c r="O11" s="11">
        <f>SUMIFS('Base TU'!P:P,'Base TU'!$A:$A,$B11,'Base TU'!$B:$B,"NORTE")/1000</f>
        <v>373.00799999999998</v>
      </c>
      <c r="Q11" s="11">
        <f>SUMIFS('Base TU'!R:R,'Base TU'!$A:$A,$B11,'Base TU'!$B:$B,"NORTE")/1000</f>
        <v>264.26100000000002</v>
      </c>
      <c r="R11" s="11">
        <f>SUMIFS('Base TU'!S:S,'Base TU'!$A:$A,$B11,'Base TU'!$B:$B,"NORTE")/1000</f>
        <v>97.177000000000007</v>
      </c>
      <c r="S11" s="11">
        <f>SUMIFS('Base TU'!T:T,'Base TU'!$A:$A,$B11,'Base TU'!$B:$B,"NORTE")/1000</f>
        <v>57.243000000000002</v>
      </c>
      <c r="T11" s="11">
        <f>SUMIFS('Base TU'!U:U,'Base TU'!$A:$A,$B11,'Base TU'!$B:$B,"NORTE")/1000</f>
        <v>132.363</v>
      </c>
      <c r="U11" s="11">
        <f>SUMIFS('Base TU'!V:V,'Base TU'!$A:$A,$B11,'Base TU'!$B:$B,"NORTE")/1000</f>
        <v>426.98899999999998</v>
      </c>
      <c r="V11" s="11">
        <f>SUMIFS('Base TU'!W:W,'Base TU'!$A:$A,$B11,'Base TU'!$B:$B,"NORTE")/1000</f>
        <v>242.80600000000001</v>
      </c>
      <c r="W11" s="11">
        <f>SUMIFS('Base TU'!X:X,'Base TU'!$A:$A,$B11,'Base TU'!$B:$B,"NORTE")/1000</f>
        <v>113.38500000000001</v>
      </c>
      <c r="X11" s="11">
        <f>SUMIFS('Base TU'!Y:Y,'Base TU'!$A:$A,$B11,'Base TU'!$B:$B,"NORTE")/1000</f>
        <v>144.136</v>
      </c>
      <c r="Y11" s="11">
        <f>SUMIFS('Base TU'!Z:Z,'Base TU'!$A:$A,$B11,'Base TU'!$B:$B,"NORTE")/1000</f>
        <v>155.928</v>
      </c>
      <c r="Z11" s="11">
        <f>SUMIFS('Base TU'!AA:AA,'Base TU'!$A:$A,$B11,'Base TU'!$B:$B,"NORTE")/1000</f>
        <v>155.83799999999999</v>
      </c>
      <c r="AA11" s="11">
        <f>SUMIFS('Base TU'!AB:AB,'Base TU'!$A:$A,$B11,'Base TU'!$B:$B,"NORTE")/1000</f>
        <v>158.893</v>
      </c>
      <c r="AB11" s="11">
        <f>SUMIFS('Base TU'!AC:AC,'Base TU'!$A:$A,$B11,'Base TU'!$B:$B,"NORTE")/1000</f>
        <v>214.42400000000001</v>
      </c>
      <c r="AD11" s="11">
        <f>SUMIFS('Base TU'!AE:AE,'Base TU'!$A:$A,$B11,'Base TU'!$B:$B,"NORTE")/1000</f>
        <v>406.983</v>
      </c>
      <c r="AE11" s="11">
        <f>SUMIFS('Base TU'!AF:AF,'Base TU'!$A:$A,$B11,'Base TU'!$B:$B,"NORTE")/1000</f>
        <v>196.291</v>
      </c>
      <c r="AF11" s="11">
        <f>SUMIFS('Base TU'!AG:AG,'Base TU'!$A:$A,$B11,'Base TU'!$B:$B,"NORTE")/1000</f>
        <v>160.30600000000001</v>
      </c>
      <c r="AG11" s="11">
        <f>SUMIFS('Base TU'!AH:AH,'Base TU'!$A:$A,$B11,'Base TU'!$B:$B,"NORTE")/1000</f>
        <v>113.837</v>
      </c>
      <c r="AH11" s="11">
        <f>SUMIFS('Base TU'!AI:AI,'Base TU'!$A:$A,$B11,'Base TU'!$B:$B,"NORTE")/1000</f>
        <v>346.88099999999997</v>
      </c>
      <c r="AI11" s="11">
        <f>SUMIFS('Base TU'!AJ:AJ,'Base TU'!$A:$A,$B11,'Base TU'!$B:$B,"NORTE")/1000</f>
        <v>363.892</v>
      </c>
      <c r="AJ11" s="11">
        <f>SUMIFS('Base TU'!AK:AK,'Base TU'!$A:$A,$B11,'Base TU'!$B:$B,"NORTE")/1000</f>
        <v>159.52000000000001</v>
      </c>
      <c r="AK11" s="11">
        <f>SUMIFS('Base TU'!AL:AL,'Base TU'!$A:$A,$B11,'Base TU'!$B:$B,"NORTE")/1000</f>
        <v>139.393</v>
      </c>
      <c r="AL11" s="11">
        <f>SUMIFS('Base TU'!AM:AM,'Base TU'!$A:$A,$B11,'Base TU'!$B:$B,"NORTE")/1000</f>
        <v>202.911</v>
      </c>
      <c r="AM11" s="11">
        <f>SUMIFS('Base TU'!AN:AN,'Base TU'!$A:$A,$B11,'Base TU'!$B:$B,"NORTE")/1000</f>
        <v>269.31400000000002</v>
      </c>
      <c r="AN11" s="11">
        <f>SUMIFS('Base TU'!AO:AO,'Base TU'!$A:$A,$B11,'Base TU'!$B:$B,"NORTE")/1000</f>
        <v>150.131</v>
      </c>
      <c r="AO11" s="11">
        <f>SUMIFS('Base TU'!AP:AP,'Base TU'!$A:$A,$B11,'Base TU'!$B:$B,"NORTE")/1000</f>
        <v>120.01900000000001</v>
      </c>
      <c r="AQ11" s="11">
        <f>SUMIFS('Base TU'!AR:AR,'Base TU'!$A:$A,$B11,'Base TU'!$B:$B,"NORTE")/1000</f>
        <v>164.75399999999999</v>
      </c>
      <c r="AR11" s="11">
        <f>SUMIFS('Base TU'!AS:AS,'Base TU'!$A:$A,$B11,'Base TU'!$B:$B,"NORTE")/1000</f>
        <v>74.713999999999999</v>
      </c>
      <c r="AS11" s="11">
        <f>SUMIFS('Base TU'!AT:AT,'Base TU'!$A:$A,$B11,'Base TU'!$B:$B,"NORTE")/1000</f>
        <v>182.71700000000001</v>
      </c>
      <c r="AT11" s="11">
        <f>SUMIFS('Base TU'!AU:AU,'Base TU'!$A:$A,$B11,'Base TU'!$B:$B,"NORTE")/1000</f>
        <v>263.26799999999997</v>
      </c>
      <c r="AU11" s="11">
        <f>SUMIFS('Base TU'!AV:AV,'Base TU'!$A:$A,$B11,'Base TU'!$B:$B,"NORTE")/1000</f>
        <v>265.24200000000002</v>
      </c>
      <c r="AV11" s="11">
        <f>SUMIFS('Base TU'!AW:AW,'Base TU'!$A:$A,$B11,'Base TU'!$B:$B,"NORTE")/1000</f>
        <v>138.80099999999999</v>
      </c>
      <c r="AW11" s="11">
        <f>SUMIFS('Base TU'!AX:AX,'Base TU'!$A:$A,$B11,'Base TU'!$B:$B,"NORTE")/1000</f>
        <v>114.18899999999999</v>
      </c>
      <c r="AX11" s="11">
        <f>SUMIFS('Base TU'!AY:AY,'Base TU'!$A:$A,$B11,'Base TU'!$B:$B,"NORTE")/1000</f>
        <v>98.405000000000001</v>
      </c>
      <c r="AY11" s="11">
        <f>SUMIFS('Base TU'!AZ:AZ,'Base TU'!$A:$A,$B11,'Base TU'!$B:$B,"NORTE")/1000</f>
        <v>154.178</v>
      </c>
      <c r="AZ11" s="11">
        <f>SUMIFS('Base TU'!BA:BA,'Base TU'!$A:$A,$B11,'Base TU'!$B:$B,"NORTE")/1000</f>
        <v>129.01900000000001</v>
      </c>
      <c r="BA11" s="11">
        <f>SUMIFS('Base TU'!BB:BB,'Base TU'!$A:$A,$B11,'Base TU'!$B:$B,"NORTE")/1000</f>
        <v>95.748000000000005</v>
      </c>
      <c r="BB11" s="11">
        <f>SUMIFS('Base TU'!BC:BC,'Base TU'!$A:$A,$B11,'Base TU'!$B:$B,"NORTE")/1000</f>
        <v>459.06</v>
      </c>
      <c r="BD11" s="11">
        <f>SUMIFS('Base TU'!BE:BE,'Base TU'!$A:$A,$B11,'Base TU'!$B:$B,"NORTE")/1000</f>
        <v>263.83800000000002</v>
      </c>
      <c r="BE11" s="11">
        <f>SUMIFS('Base TU'!BF:BF,'Base TU'!$A:$A,$B11,'Base TU'!$B:$B,"NORTE")/1000</f>
        <v>194.41399999999999</v>
      </c>
      <c r="BF11" s="11">
        <f>SUMIFS('Base TU'!BG:BG,'Base TU'!$A:$A,$B11,'Base TU'!$B:$B,"NORTE")/1000</f>
        <v>122.806</v>
      </c>
      <c r="BG11" s="11">
        <f>SUMIFS('Base TU'!BH:BH,'Base TU'!$A:$A,$B11,'Base TU'!$B:$B,"NORTE")/1000</f>
        <v>173.78399999999999</v>
      </c>
      <c r="BH11" s="11">
        <f>SUMIFS('Base TU'!BI:BI,'Base TU'!$A:$A,$B11,'Base TU'!$B:$B,"NORTE")/1000</f>
        <v>278.25599999999997</v>
      </c>
      <c r="BI11" s="11">
        <f>SUMIFS('Base TU'!BJ:BJ,'Base TU'!$A:$A,$B11,'Base TU'!$B:$B,"NORTE")/1000</f>
        <v>207.346</v>
      </c>
      <c r="BJ11" s="11">
        <f>SUMIFS('Base TU'!BK:BK,'Base TU'!$A:$A,$B11,'Base TU'!$B:$B,"NORTE")/1000</f>
        <v>171.83</v>
      </c>
      <c r="BK11" s="11">
        <f>SUMIFS('Base TU'!BL:BL,'Base TU'!$A:$A,$B11,'Base TU'!$B:$B,"NORTE")/1000</f>
        <v>406.858</v>
      </c>
      <c r="BL11" s="11">
        <f>SUMIFS('Base TU'!BM:BM,'Base TU'!$A:$A,$B11,'Base TU'!$B:$B,"NORTE")/1000</f>
        <v>587.31700000000001</v>
      </c>
      <c r="BM11" s="11">
        <f>SUMIFS('Base TU'!BN:BN,'Base TU'!$A:$A,$B11,'Base TU'!$B:$B,"NORTE")/1000</f>
        <v>717.88499999999999</v>
      </c>
      <c r="BN11" s="11">
        <f>SUMIFS('Base TU'!BO:BO,'Base TU'!$A:$A,$B11,'Base TU'!$B:$B,"NORTE")/1000</f>
        <v>631.24699999999996</v>
      </c>
      <c r="BO11" s="11">
        <f>SUMIFS('Base TU'!BP:BP,'Base TU'!$A:$A,$B11,'Base TU'!$B:$B,"NORTE")/1000</f>
        <v>473.92700000000002</v>
      </c>
      <c r="BQ11" s="11">
        <f>SUMIFS('Base TU'!BR:BR,'Base TU'!$A:$A,$B11,'Base TU'!$B:$B,"NORTE")/1000</f>
        <v>412.83</v>
      </c>
      <c r="BR11" s="11">
        <f>SUMIFS('Base TU'!BS:BS,'Base TU'!$A:$A,$B11,'Base TU'!$B:$B,"NORTE")/1000</f>
        <v>0</v>
      </c>
      <c r="BS11" s="11">
        <f>SUMIFS('Base TU'!BT:BT,'Base TU'!$A:$A,$B11,'Base TU'!$B:$B,"NORTE")/1000</f>
        <v>0</v>
      </c>
      <c r="BT11" s="11">
        <f>SUMIFS('Base TU'!BU:BU,'Base TU'!$A:$A,$B11,'Base TU'!$B:$B,"NORTE")/1000</f>
        <v>0</v>
      </c>
      <c r="BU11" s="11">
        <f>SUMIFS('Base TU'!BV:BV,'Base TU'!$A:$A,$B11,'Base TU'!$B:$B,"NORTE")/1000</f>
        <v>0</v>
      </c>
      <c r="BV11" s="11">
        <f>SUMIFS('Base TU'!BW:BW,'Base TU'!$A:$A,$B11,'Base TU'!$B:$B,"NORTE")/1000</f>
        <v>0</v>
      </c>
      <c r="BW11" s="11">
        <f>SUMIFS('Base TU'!BX:BX,'Base TU'!$A:$A,$B11,'Base TU'!$B:$B,"NORTE")/1000</f>
        <v>0</v>
      </c>
      <c r="BX11" s="11">
        <f>SUMIFS('Base TU'!BY:BY,'Base TU'!$A:$A,$B11,'Base TU'!$B:$B,"NORTE")/1000</f>
        <v>0</v>
      </c>
      <c r="BY11" s="11">
        <f>SUMIFS('Base TU'!BZ:BZ,'Base TU'!$A:$A,$B11,'Base TU'!$B:$B,"NORTE")/1000</f>
        <v>0</v>
      </c>
      <c r="BZ11" s="11">
        <f>SUMIFS('Base TU'!CA:CA,'Base TU'!$A:$A,$B11,'Base TU'!$B:$B,"NORTE")/1000</f>
        <v>0</v>
      </c>
      <c r="CA11" s="11">
        <f>SUMIFS('Base TU'!CB:CB,'Base TU'!$A:$A,$B11,'Base TU'!$B:$B,"NORTE")/1000</f>
        <v>0</v>
      </c>
      <c r="CB11" s="11">
        <f>SUMIFS('Base TU'!CC:CC,'Base TU'!$A:$A,$B11,'Base TU'!$B:$B,"NORTE")/1000</f>
        <v>0</v>
      </c>
    </row>
    <row r="12" spans="1:80" ht="15.5" x14ac:dyDescent="0.35">
      <c r="B12" s="10" t="s">
        <v>7</v>
      </c>
      <c r="D12" s="11">
        <f>SUMIFS('Base TU'!E:E,'Base TU'!$A:$A,$B12,'Base TU'!$B:$B,"NORTE")/1000</f>
        <v>0</v>
      </c>
      <c r="E12" s="11">
        <f>SUMIFS('Base TU'!F:F,'Base TU'!$A:$A,$B12,'Base TU'!$B:$B,"NORTE")/1000</f>
        <v>0</v>
      </c>
      <c r="F12" s="11">
        <f>SUMIFS('Base TU'!G:G,'Base TU'!$A:$A,$B12,'Base TU'!$B:$B,"NORTE")/1000</f>
        <v>0</v>
      </c>
      <c r="G12" s="11">
        <f>SUMIFS('Base TU'!H:H,'Base TU'!$A:$A,$B12,'Base TU'!$B:$B,"NORTE")/1000</f>
        <v>0</v>
      </c>
      <c r="H12" s="11">
        <f>SUMIFS('Base TU'!I:I,'Base TU'!$A:$A,$B12,'Base TU'!$B:$B,"NORTE")/1000</f>
        <v>0</v>
      </c>
      <c r="I12" s="11">
        <f>SUMIFS('Base TU'!J:J,'Base TU'!$A:$A,$B12,'Base TU'!$B:$B,"NORTE")/1000</f>
        <v>0</v>
      </c>
      <c r="J12" s="11">
        <f>SUMIFS('Base TU'!K:K,'Base TU'!$A:$A,$B12,'Base TU'!$B:$B,"NORTE")/1000</f>
        <v>0</v>
      </c>
      <c r="K12" s="11">
        <f>SUMIFS('Base TU'!L:L,'Base TU'!$A:$A,$B12,'Base TU'!$B:$B,"NORTE")/1000</f>
        <v>0</v>
      </c>
      <c r="L12" s="11">
        <f>SUMIFS('Base TU'!M:M,'Base TU'!$A:$A,$B12,'Base TU'!$B:$B,"NORTE")/1000</f>
        <v>0</v>
      </c>
      <c r="M12" s="11">
        <f>SUMIFS('Base TU'!N:N,'Base TU'!$A:$A,$B12,'Base TU'!$B:$B,"NORTE")/1000</f>
        <v>0</v>
      </c>
      <c r="N12" s="11">
        <f>SUMIFS('Base TU'!O:O,'Base TU'!$A:$A,$B12,'Base TU'!$B:$B,"NORTE")/1000</f>
        <v>0</v>
      </c>
      <c r="O12" s="11">
        <f>SUMIFS('Base TU'!P:P,'Base TU'!$A:$A,$B12,'Base TU'!$B:$B,"NORTE")/1000</f>
        <v>0</v>
      </c>
      <c r="Q12" s="11">
        <f>SUMIFS('Base TU'!R:R,'Base TU'!$A:$A,$B12,'Base TU'!$B:$B,"NORTE")/1000</f>
        <v>0</v>
      </c>
      <c r="R12" s="11">
        <f>SUMIFS('Base TU'!S:S,'Base TU'!$A:$A,$B12,'Base TU'!$B:$B,"NORTE")/1000</f>
        <v>0</v>
      </c>
      <c r="S12" s="11">
        <f>SUMIFS('Base TU'!T:T,'Base TU'!$A:$A,$B12,'Base TU'!$B:$B,"NORTE")/1000</f>
        <v>0</v>
      </c>
      <c r="T12" s="11">
        <f>SUMIFS('Base TU'!U:U,'Base TU'!$A:$A,$B12,'Base TU'!$B:$B,"NORTE")/1000</f>
        <v>0</v>
      </c>
      <c r="U12" s="11">
        <f>SUMIFS('Base TU'!V:V,'Base TU'!$A:$A,$B12,'Base TU'!$B:$B,"NORTE")/1000</f>
        <v>0</v>
      </c>
      <c r="V12" s="11">
        <f>SUMIFS('Base TU'!W:W,'Base TU'!$A:$A,$B12,'Base TU'!$B:$B,"NORTE")/1000</f>
        <v>0</v>
      </c>
      <c r="W12" s="11">
        <f>SUMIFS('Base TU'!X:X,'Base TU'!$A:$A,$B12,'Base TU'!$B:$B,"NORTE")/1000</f>
        <v>0</v>
      </c>
      <c r="X12" s="11">
        <f>SUMIFS('Base TU'!Y:Y,'Base TU'!$A:$A,$B12,'Base TU'!$B:$B,"NORTE")/1000</f>
        <v>0</v>
      </c>
      <c r="Y12" s="11">
        <f>SUMIFS('Base TU'!Z:Z,'Base TU'!$A:$A,$B12,'Base TU'!$B:$B,"NORTE")/1000</f>
        <v>0</v>
      </c>
      <c r="Z12" s="11">
        <f>SUMIFS('Base TU'!AA:AA,'Base TU'!$A:$A,$B12,'Base TU'!$B:$B,"NORTE")/1000</f>
        <v>0</v>
      </c>
      <c r="AA12" s="11">
        <f>SUMIFS('Base TU'!AB:AB,'Base TU'!$A:$A,$B12,'Base TU'!$B:$B,"NORTE")/1000</f>
        <v>0</v>
      </c>
      <c r="AB12" s="11">
        <f>SUMIFS('Base TU'!AC:AC,'Base TU'!$A:$A,$B12,'Base TU'!$B:$B,"NORTE")/1000</f>
        <v>0</v>
      </c>
      <c r="AD12" s="11">
        <f>SUMIFS('Base TU'!AE:AE,'Base TU'!$A:$A,$B12,'Base TU'!$B:$B,"NORTE")/1000</f>
        <v>0</v>
      </c>
      <c r="AE12" s="11">
        <f>SUMIFS('Base TU'!AF:AF,'Base TU'!$A:$A,$B12,'Base TU'!$B:$B,"NORTE")/1000</f>
        <v>0</v>
      </c>
      <c r="AF12" s="11">
        <f>SUMIFS('Base TU'!AG:AG,'Base TU'!$A:$A,$B12,'Base TU'!$B:$B,"NORTE")/1000</f>
        <v>0</v>
      </c>
      <c r="AG12" s="11">
        <f>SUMIFS('Base TU'!AH:AH,'Base TU'!$A:$A,$B12,'Base TU'!$B:$B,"NORTE")/1000</f>
        <v>1.49</v>
      </c>
      <c r="AH12" s="11">
        <f>SUMIFS('Base TU'!AI:AI,'Base TU'!$A:$A,$B12,'Base TU'!$B:$B,"NORTE")/1000</f>
        <v>39.137999999999998</v>
      </c>
      <c r="AI12" s="11">
        <f>SUMIFS('Base TU'!AJ:AJ,'Base TU'!$A:$A,$B12,'Base TU'!$B:$B,"NORTE")/1000</f>
        <v>46.832000000000001</v>
      </c>
      <c r="AJ12" s="11">
        <f>SUMIFS('Base TU'!AK:AK,'Base TU'!$A:$A,$B12,'Base TU'!$B:$B,"NORTE")/1000</f>
        <v>111.152</v>
      </c>
      <c r="AK12" s="11">
        <f>SUMIFS('Base TU'!AL:AL,'Base TU'!$A:$A,$B12,'Base TU'!$B:$B,"NORTE")/1000</f>
        <v>109.027</v>
      </c>
      <c r="AL12" s="11">
        <f>SUMIFS('Base TU'!AM:AM,'Base TU'!$A:$A,$B12,'Base TU'!$B:$B,"NORTE")/1000</f>
        <v>52.548000000000002</v>
      </c>
      <c r="AM12" s="11">
        <f>SUMIFS('Base TU'!AN:AN,'Base TU'!$A:$A,$B12,'Base TU'!$B:$B,"NORTE")/1000</f>
        <v>70.441999999999993</v>
      </c>
      <c r="AN12" s="11">
        <f>SUMIFS('Base TU'!AO:AO,'Base TU'!$A:$A,$B12,'Base TU'!$B:$B,"NORTE")/1000</f>
        <v>104.008</v>
      </c>
      <c r="AO12" s="11">
        <f>SUMIFS('Base TU'!AP:AP,'Base TU'!$A:$A,$B12,'Base TU'!$B:$B,"NORTE")/1000</f>
        <v>166.053</v>
      </c>
      <c r="AQ12" s="11">
        <f>SUMIFS('Base TU'!AR:AR,'Base TU'!$A:$A,$B12,'Base TU'!$B:$B,"NORTE")/1000</f>
        <v>107.379</v>
      </c>
      <c r="AR12" s="11">
        <f>SUMIFS('Base TU'!AS:AS,'Base TU'!$A:$A,$B12,'Base TU'!$B:$B,"NORTE")/1000</f>
        <v>74.680000000000007</v>
      </c>
      <c r="AS12" s="11">
        <f>SUMIFS('Base TU'!AT:AT,'Base TU'!$A:$A,$B12,'Base TU'!$B:$B,"NORTE")/1000</f>
        <v>99.42</v>
      </c>
      <c r="AT12" s="11">
        <f>SUMIFS('Base TU'!AU:AU,'Base TU'!$A:$A,$B12,'Base TU'!$B:$B,"NORTE")/1000</f>
        <v>130.96600000000001</v>
      </c>
      <c r="AU12" s="11">
        <f>SUMIFS('Base TU'!AV:AV,'Base TU'!$A:$A,$B12,'Base TU'!$B:$B,"NORTE")/1000</f>
        <v>184.69900000000001</v>
      </c>
      <c r="AV12" s="11">
        <f>SUMIFS('Base TU'!AW:AW,'Base TU'!$A:$A,$B12,'Base TU'!$B:$B,"NORTE")/1000</f>
        <v>175.65</v>
      </c>
      <c r="AW12" s="11">
        <f>SUMIFS('Base TU'!AX:AX,'Base TU'!$A:$A,$B12,'Base TU'!$B:$B,"NORTE")/1000</f>
        <v>202.60599999999999</v>
      </c>
      <c r="AX12" s="11">
        <f>SUMIFS('Base TU'!AY:AY,'Base TU'!$A:$A,$B12,'Base TU'!$B:$B,"NORTE")/1000</f>
        <v>161.59399999999999</v>
      </c>
      <c r="AY12" s="11">
        <f>SUMIFS('Base TU'!AZ:AZ,'Base TU'!$A:$A,$B12,'Base TU'!$B:$B,"NORTE")/1000</f>
        <v>64.507000000000005</v>
      </c>
      <c r="AZ12" s="11">
        <f>SUMIFS('Base TU'!BA:BA,'Base TU'!$A:$A,$B12,'Base TU'!$B:$B,"NORTE")/1000</f>
        <v>136.46799999999999</v>
      </c>
      <c r="BA12" s="11">
        <f>SUMIFS('Base TU'!BB:BB,'Base TU'!$A:$A,$B12,'Base TU'!$B:$B,"NORTE")/1000</f>
        <v>166.25299999999999</v>
      </c>
      <c r="BB12" s="11">
        <f>SUMIFS('Base TU'!BC:BC,'Base TU'!$A:$A,$B12,'Base TU'!$B:$B,"NORTE")/1000</f>
        <v>227.958</v>
      </c>
      <c r="BD12" s="11">
        <f>SUMIFS('Base TU'!BE:BE,'Base TU'!$A:$A,$B12,'Base TU'!$B:$B,"NORTE")/1000</f>
        <v>182.93899999999999</v>
      </c>
      <c r="BE12" s="11">
        <f>SUMIFS('Base TU'!BF:BF,'Base TU'!$A:$A,$B12,'Base TU'!$B:$B,"NORTE")/1000</f>
        <v>150.57300000000001</v>
      </c>
      <c r="BF12" s="11">
        <f>SUMIFS('Base TU'!BG:BG,'Base TU'!$A:$A,$B12,'Base TU'!$B:$B,"NORTE")/1000</f>
        <v>71.8</v>
      </c>
      <c r="BG12" s="11">
        <f>SUMIFS('Base TU'!BH:BH,'Base TU'!$A:$A,$B12,'Base TU'!$B:$B,"NORTE")/1000</f>
        <v>178.512</v>
      </c>
      <c r="BH12" s="11">
        <f>SUMIFS('Base TU'!BI:BI,'Base TU'!$A:$A,$B12,'Base TU'!$B:$B,"NORTE")/1000</f>
        <v>237.69800000000001</v>
      </c>
      <c r="BI12" s="11">
        <f>SUMIFS('Base TU'!BJ:BJ,'Base TU'!$A:$A,$B12,'Base TU'!$B:$B,"NORTE")/1000</f>
        <v>221.84200000000001</v>
      </c>
      <c r="BJ12" s="11">
        <f>SUMIFS('Base TU'!BK:BK,'Base TU'!$A:$A,$B12,'Base TU'!$B:$B,"NORTE")/1000</f>
        <v>237.64599999999999</v>
      </c>
      <c r="BK12" s="11">
        <f>SUMIFS('Base TU'!BL:BL,'Base TU'!$A:$A,$B12,'Base TU'!$B:$B,"NORTE")/1000</f>
        <v>160.13300000000001</v>
      </c>
      <c r="BL12" s="11">
        <f>SUMIFS('Base TU'!BM:BM,'Base TU'!$A:$A,$B12,'Base TU'!$B:$B,"NORTE")/1000</f>
        <v>177.80799999999999</v>
      </c>
      <c r="BM12" s="11">
        <f>SUMIFS('Base TU'!BN:BN,'Base TU'!$A:$A,$B12,'Base TU'!$B:$B,"NORTE")/1000</f>
        <v>254.297</v>
      </c>
      <c r="BN12" s="11">
        <f>SUMIFS('Base TU'!BO:BO,'Base TU'!$A:$A,$B12,'Base TU'!$B:$B,"NORTE")/1000</f>
        <v>246.732</v>
      </c>
      <c r="BO12" s="11">
        <f>SUMIFS('Base TU'!BP:BP,'Base TU'!$A:$A,$B12,'Base TU'!$B:$B,"NORTE")/1000</f>
        <v>248.01400000000001</v>
      </c>
      <c r="BQ12" s="11">
        <f>SUMIFS('Base TU'!BR:BR,'Base TU'!$A:$A,$B12,'Base TU'!$B:$B,"NORTE")/1000</f>
        <v>259.46300000000002</v>
      </c>
      <c r="BR12" s="11">
        <f>SUMIFS('Base TU'!BS:BS,'Base TU'!$A:$A,$B12,'Base TU'!$B:$B,"NORTE")/1000</f>
        <v>0</v>
      </c>
      <c r="BS12" s="11">
        <f>SUMIFS('Base TU'!BT:BT,'Base TU'!$A:$A,$B12,'Base TU'!$B:$B,"NORTE")/1000</f>
        <v>0</v>
      </c>
      <c r="BT12" s="11">
        <f>SUMIFS('Base TU'!BU:BU,'Base TU'!$A:$A,$B12,'Base TU'!$B:$B,"NORTE")/1000</f>
        <v>0</v>
      </c>
      <c r="BU12" s="11">
        <f>SUMIFS('Base TU'!BV:BV,'Base TU'!$A:$A,$B12,'Base TU'!$B:$B,"NORTE")/1000</f>
        <v>0</v>
      </c>
      <c r="BV12" s="11">
        <f>SUMIFS('Base TU'!BW:BW,'Base TU'!$A:$A,$B12,'Base TU'!$B:$B,"NORTE")/1000</f>
        <v>0</v>
      </c>
      <c r="BW12" s="11">
        <f>SUMIFS('Base TU'!BX:BX,'Base TU'!$A:$A,$B12,'Base TU'!$B:$B,"NORTE")/1000</f>
        <v>0</v>
      </c>
      <c r="BX12" s="11">
        <f>SUMIFS('Base TU'!BY:BY,'Base TU'!$A:$A,$B12,'Base TU'!$B:$B,"NORTE")/1000</f>
        <v>0</v>
      </c>
      <c r="BY12" s="11">
        <f>SUMIFS('Base TU'!BZ:BZ,'Base TU'!$A:$A,$B12,'Base TU'!$B:$B,"NORTE")/1000</f>
        <v>0</v>
      </c>
      <c r="BZ12" s="11">
        <f>SUMIFS('Base TU'!CA:CA,'Base TU'!$A:$A,$B12,'Base TU'!$B:$B,"NORTE")/1000</f>
        <v>0</v>
      </c>
      <c r="CA12" s="11">
        <f>SUMIFS('Base TU'!CB:CB,'Base TU'!$A:$A,$B12,'Base TU'!$B:$B,"NORTE")/1000</f>
        <v>0</v>
      </c>
      <c r="CB12" s="11">
        <f>SUMIFS('Base TU'!CC:CC,'Base TU'!$A:$A,$B12,'Base TU'!$B:$B,"NORTE")/1000</f>
        <v>0</v>
      </c>
    </row>
    <row r="13" spans="1:80" ht="15.5" hidden="1" x14ac:dyDescent="0.35">
      <c r="B13" s="10" t="s">
        <v>14</v>
      </c>
      <c r="D13" s="11">
        <f>SUMIFS('Base TU'!E:E,'Base TU'!$A:$A,$B13,'Base TU'!$B:$B,"NORTE")/1000</f>
        <v>0</v>
      </c>
      <c r="E13" s="11">
        <f>SUMIFS('Base TU'!F:F,'Base TU'!$A:$A,$B13,'Base TU'!$B:$B,"NORTE")/1000</f>
        <v>0</v>
      </c>
      <c r="F13" s="11">
        <f>SUMIFS('Base TU'!G:G,'Base TU'!$A:$A,$B13,'Base TU'!$B:$B,"NORTE")/1000</f>
        <v>0</v>
      </c>
      <c r="G13" s="11">
        <f>SUMIFS('Base TU'!H:H,'Base TU'!$A:$A,$B13,'Base TU'!$B:$B,"NORTE")/1000</f>
        <v>0</v>
      </c>
      <c r="H13" s="11">
        <f>SUMIFS('Base TU'!I:I,'Base TU'!$A:$A,$B13,'Base TU'!$B:$B,"NORTE")/1000</f>
        <v>0</v>
      </c>
      <c r="I13" s="11">
        <f>SUMIFS('Base TU'!J:J,'Base TU'!$A:$A,$B13,'Base TU'!$B:$B,"NORTE")/1000</f>
        <v>0</v>
      </c>
      <c r="J13" s="11">
        <f>SUMIFS('Base TU'!K:K,'Base TU'!$A:$A,$B13,'Base TU'!$B:$B,"NORTE")/1000</f>
        <v>0</v>
      </c>
      <c r="K13" s="11">
        <f>SUMIFS('Base TU'!L:L,'Base TU'!$A:$A,$B13,'Base TU'!$B:$B,"NORTE")/1000</f>
        <v>0</v>
      </c>
      <c r="L13" s="11">
        <f>SUMIFS('Base TU'!M:M,'Base TU'!$A:$A,$B13,'Base TU'!$B:$B,"NORTE")/1000</f>
        <v>0</v>
      </c>
      <c r="M13" s="11">
        <f>SUMIFS('Base TU'!N:N,'Base TU'!$A:$A,$B13,'Base TU'!$B:$B,"NORTE")/1000</f>
        <v>0</v>
      </c>
      <c r="N13" s="11">
        <f>SUMIFS('Base TU'!O:O,'Base TU'!$A:$A,$B13,'Base TU'!$B:$B,"NORTE")/1000</f>
        <v>0</v>
      </c>
      <c r="O13" s="11">
        <f>SUMIFS('Base TU'!P:P,'Base TU'!$A:$A,$B13,'Base TU'!$B:$B,"NORTE")/1000</f>
        <v>0</v>
      </c>
      <c r="Q13" s="11">
        <f>SUMIFS('Base TU'!R:R,'Base TU'!$A:$A,$B13,'Base TU'!$B:$B,"NORTE")/1000</f>
        <v>0</v>
      </c>
      <c r="R13" s="11">
        <f>SUMIFS('Base TU'!S:S,'Base TU'!$A:$A,$B13,'Base TU'!$B:$B,"NORTE")/1000</f>
        <v>0</v>
      </c>
      <c r="S13" s="11">
        <f>SUMIFS('Base TU'!T:T,'Base TU'!$A:$A,$B13,'Base TU'!$B:$B,"NORTE")/1000</f>
        <v>0</v>
      </c>
      <c r="T13" s="11">
        <f>SUMIFS('Base TU'!U:U,'Base TU'!$A:$A,$B13,'Base TU'!$B:$B,"NORTE")/1000</f>
        <v>0</v>
      </c>
      <c r="U13" s="11">
        <f>SUMIFS('Base TU'!V:V,'Base TU'!$A:$A,$B13,'Base TU'!$B:$B,"NORTE")/1000</f>
        <v>0</v>
      </c>
      <c r="V13" s="11">
        <f>SUMIFS('Base TU'!W:W,'Base TU'!$A:$A,$B13,'Base TU'!$B:$B,"NORTE")/1000</f>
        <v>0</v>
      </c>
      <c r="W13" s="11">
        <f>SUMIFS('Base TU'!X:X,'Base TU'!$A:$A,$B13,'Base TU'!$B:$B,"NORTE")/1000</f>
        <v>0</v>
      </c>
      <c r="X13" s="11">
        <f>SUMIFS('Base TU'!Y:Y,'Base TU'!$A:$A,$B13,'Base TU'!$B:$B,"NORTE")/1000</f>
        <v>0</v>
      </c>
      <c r="Y13" s="11">
        <f>SUMIFS('Base TU'!Z:Z,'Base TU'!$A:$A,$B13,'Base TU'!$B:$B,"NORTE")/1000</f>
        <v>0</v>
      </c>
      <c r="Z13" s="11">
        <f>SUMIFS('Base TU'!AA:AA,'Base TU'!$A:$A,$B13,'Base TU'!$B:$B,"NORTE")/1000</f>
        <v>0</v>
      </c>
      <c r="AA13" s="11">
        <f>SUMIFS('Base TU'!AB:AB,'Base TU'!$A:$A,$B13,'Base TU'!$B:$B,"NORTE")/1000</f>
        <v>0</v>
      </c>
      <c r="AB13" s="11">
        <f>SUMIFS('Base TU'!AC:AC,'Base TU'!$A:$A,$B13,'Base TU'!$B:$B,"NORTE")/1000</f>
        <v>0</v>
      </c>
      <c r="AD13" s="11">
        <f>SUMIFS('Base TU'!AE:AE,'Base TU'!$A:$A,$B13,'Base TU'!$B:$B,"NORTE")/1000</f>
        <v>0</v>
      </c>
      <c r="AE13" s="11">
        <f>SUMIFS('Base TU'!AF:AF,'Base TU'!$A:$A,$B13,'Base TU'!$B:$B,"NORTE")/1000</f>
        <v>0</v>
      </c>
      <c r="AF13" s="11">
        <f>SUMIFS('Base TU'!AG:AG,'Base TU'!$A:$A,$B13,'Base TU'!$B:$B,"NORTE")/1000</f>
        <v>0</v>
      </c>
      <c r="AG13" s="11">
        <f>SUMIFS('Base TU'!AH:AH,'Base TU'!$A:$A,$B13,'Base TU'!$B:$B,"NORTE")/1000</f>
        <v>0</v>
      </c>
      <c r="AH13" s="11">
        <f>SUMIFS('Base TU'!AI:AI,'Base TU'!$A:$A,$B13,'Base TU'!$B:$B,"NORTE")/1000</f>
        <v>0</v>
      </c>
      <c r="AI13" s="11">
        <f>SUMIFS('Base TU'!AJ:AJ,'Base TU'!$A:$A,$B13,'Base TU'!$B:$B,"NORTE")/1000</f>
        <v>0</v>
      </c>
      <c r="AJ13" s="11">
        <f>SUMIFS('Base TU'!AK:AK,'Base TU'!$A:$A,$B13,'Base TU'!$B:$B,"NORTE")/1000</f>
        <v>0</v>
      </c>
      <c r="AK13" s="11">
        <f>SUMIFS('Base TU'!AL:AL,'Base TU'!$A:$A,$B13,'Base TU'!$B:$B,"NORTE")/1000</f>
        <v>0</v>
      </c>
      <c r="AL13" s="11">
        <f>SUMIFS('Base TU'!AM:AM,'Base TU'!$A:$A,$B13,'Base TU'!$B:$B,"NORTE")/1000</f>
        <v>0</v>
      </c>
      <c r="AM13" s="11">
        <f>SUMIFS('Base TU'!AN:AN,'Base TU'!$A:$A,$B13,'Base TU'!$B:$B,"NORTE")/1000</f>
        <v>0</v>
      </c>
      <c r="AN13" s="11">
        <f>SUMIFS('Base TU'!AO:AO,'Base TU'!$A:$A,$B13,'Base TU'!$B:$B,"NORTE")/1000</f>
        <v>0</v>
      </c>
      <c r="AO13" s="11">
        <f>SUMIFS('Base TU'!AP:AP,'Base TU'!$A:$A,$B13,'Base TU'!$B:$B,"NORTE")/1000</f>
        <v>0</v>
      </c>
      <c r="AQ13" s="11">
        <f>SUMIFS('Base TU'!AR:AR,'Base TU'!$A:$A,$B13,'Base TU'!$B:$B,"NORTE")/1000</f>
        <v>0</v>
      </c>
      <c r="AR13" s="11">
        <f>SUMIFS('Base TU'!AS:AS,'Base TU'!$A:$A,$B13,'Base TU'!$B:$B,"NORTE")/1000</f>
        <v>0</v>
      </c>
      <c r="AS13" s="11">
        <f>SUMIFS('Base TU'!AT:AT,'Base TU'!$A:$A,$B13,'Base TU'!$B:$B,"NORTE")/1000</f>
        <v>0</v>
      </c>
      <c r="AT13" s="11">
        <f>SUMIFS('Base TU'!AU:AU,'Base TU'!$A:$A,$B13,'Base TU'!$B:$B,"NORTE")/1000</f>
        <v>0</v>
      </c>
      <c r="AU13" s="11">
        <f>SUMIFS('Base TU'!AV:AV,'Base TU'!$A:$A,$B13,'Base TU'!$B:$B,"NORTE")/1000</f>
        <v>0</v>
      </c>
      <c r="AV13" s="11">
        <f>SUMIFS('Base TU'!AW:AW,'Base TU'!$A:$A,$B13,'Base TU'!$B:$B,"NORTE")/1000</f>
        <v>0</v>
      </c>
      <c r="AW13" s="11">
        <f>SUMIFS('Base TU'!AX:AX,'Base TU'!$A:$A,$B13,'Base TU'!$B:$B,"NORTE")/1000</f>
        <v>0</v>
      </c>
      <c r="AX13" s="11">
        <f>SUMIFS('Base TU'!AY:AY,'Base TU'!$A:$A,$B13,'Base TU'!$B:$B,"NORTE")/1000</f>
        <v>0</v>
      </c>
      <c r="AY13" s="11">
        <f>SUMIFS('Base TU'!AZ:AZ,'Base TU'!$A:$A,$B13,'Base TU'!$B:$B,"NORTE")/1000</f>
        <v>0</v>
      </c>
      <c r="AZ13" s="11">
        <f>SUMIFS('Base TU'!BA:BA,'Base TU'!$A:$A,$B13,'Base TU'!$B:$B,"NORTE")/1000</f>
        <v>0</v>
      </c>
      <c r="BA13" s="11">
        <f>SUMIFS('Base TU'!BB:BB,'Base TU'!$A:$A,$B13,'Base TU'!$B:$B,"NORTE")/1000</f>
        <v>0</v>
      </c>
      <c r="BB13" s="11">
        <f>SUMIFS('Base TU'!BC:BC,'Base TU'!$A:$A,$B13,'Base TU'!$B:$B,"NORTE")/1000</f>
        <v>0</v>
      </c>
      <c r="BD13" s="11">
        <f>SUMIFS('Base TU'!BE:BE,'Base TU'!$A:$A,$B13,'Base TU'!$B:$B,"NORTE")/1000</f>
        <v>0</v>
      </c>
      <c r="BE13" s="11">
        <f>SUMIFS('Base TU'!BF:BF,'Base TU'!$A:$A,$B13,'Base TU'!$B:$B,"NORTE")/1000</f>
        <v>0</v>
      </c>
      <c r="BF13" s="11">
        <f>SUMIFS('Base TU'!BG:BG,'Base TU'!$A:$A,$B13,'Base TU'!$B:$B,"NORTE")/1000</f>
        <v>0</v>
      </c>
      <c r="BG13" s="11">
        <f>SUMIFS('Base TU'!BH:BH,'Base TU'!$A:$A,$B13,'Base TU'!$B:$B,"NORTE")/1000</f>
        <v>0</v>
      </c>
      <c r="BH13" s="11">
        <f>SUMIFS('Base TU'!BI:BI,'Base TU'!$A:$A,$B13,'Base TU'!$B:$B,"NORTE")/1000</f>
        <v>0</v>
      </c>
      <c r="BI13" s="11">
        <f>SUMIFS('Base TU'!BJ:BJ,'Base TU'!$A:$A,$B13,'Base TU'!$B:$B,"NORTE")/1000</f>
        <v>0</v>
      </c>
      <c r="BJ13" s="11">
        <f>SUMIFS('Base TU'!BK:BK,'Base TU'!$A:$A,$B13,'Base TU'!$B:$B,"NORTE")/1000</f>
        <v>0</v>
      </c>
      <c r="BK13" s="11">
        <f>SUMIFS('Base TU'!BL:BL,'Base TU'!$A:$A,$B13,'Base TU'!$B:$B,"NORTE")/1000</f>
        <v>0</v>
      </c>
      <c r="BL13" s="11">
        <f>SUMIFS('Base TU'!BM:BM,'Base TU'!$A:$A,$B13,'Base TU'!$B:$B,"NORTE")/1000</f>
        <v>0</v>
      </c>
      <c r="BM13" s="11">
        <f>SUMIFS('Base TU'!BN:BN,'Base TU'!$A:$A,$B13,'Base TU'!$B:$B,"NORTE")/1000</f>
        <v>0</v>
      </c>
      <c r="BN13" s="11">
        <f>SUMIFS('Base TU'!BO:BO,'Base TU'!$A:$A,$B13,'Base TU'!$B:$B,"NORTE")/1000</f>
        <v>0</v>
      </c>
      <c r="BO13" s="11">
        <f>SUMIFS('Base TU'!BP:BP,'Base TU'!$A:$A,$B13,'Base TU'!$B:$B,"NORTE")/1000</f>
        <v>0</v>
      </c>
      <c r="BQ13" s="11">
        <f>SUMIFS('Base TU'!BR:BR,'Base TU'!$A:$A,$B13,'Base TU'!$B:$B,"NORTE")/1000</f>
        <v>0</v>
      </c>
      <c r="BR13" s="11">
        <f>SUMIFS('Base TU'!BS:BS,'Base TU'!$A:$A,$B13,'Base TU'!$B:$B,"NORTE")/1000</f>
        <v>0</v>
      </c>
      <c r="BS13" s="11">
        <f>SUMIFS('Base TU'!BT:BT,'Base TU'!$A:$A,$B13,'Base TU'!$B:$B,"NORTE")/1000</f>
        <v>0</v>
      </c>
      <c r="BT13" s="11">
        <f>SUMIFS('Base TU'!BU:BU,'Base TU'!$A:$A,$B13,'Base TU'!$B:$B,"NORTE")/1000</f>
        <v>0</v>
      </c>
      <c r="BU13" s="11">
        <f>SUMIFS('Base TU'!BV:BV,'Base TU'!$A:$A,$B13,'Base TU'!$B:$B,"NORTE")/1000</f>
        <v>0</v>
      </c>
      <c r="BV13" s="11">
        <f>SUMIFS('Base TU'!BW:BW,'Base TU'!$A:$A,$B13,'Base TU'!$B:$B,"NORTE")/1000</f>
        <v>0</v>
      </c>
      <c r="BW13" s="11">
        <f>SUMIFS('Base TU'!BX:BX,'Base TU'!$A:$A,$B13,'Base TU'!$B:$B,"NORTE")/1000</f>
        <v>0</v>
      </c>
      <c r="BX13" s="11">
        <f>SUMIFS('Base TU'!BY:BY,'Base TU'!$A:$A,$B13,'Base TU'!$B:$B,"NORTE")/1000</f>
        <v>0</v>
      </c>
      <c r="BY13" s="11">
        <f>SUMIFS('Base TU'!BZ:BZ,'Base TU'!$A:$A,$B13,'Base TU'!$B:$B,"NORTE")/1000</f>
        <v>0</v>
      </c>
      <c r="BZ13" s="11">
        <f>SUMIFS('Base TU'!CA:CA,'Base TU'!$A:$A,$B13,'Base TU'!$B:$B,"NORTE")/1000</f>
        <v>0</v>
      </c>
      <c r="CA13" s="11">
        <f>SUMIFS('Base TU'!CB:CB,'Base TU'!$A:$A,$B13,'Base TU'!$B:$B,"NORTE")/1000</f>
        <v>0</v>
      </c>
      <c r="CB13" s="11">
        <f>SUMIFS('Base TU'!CC:CC,'Base TU'!$A:$A,$B13,'Base TU'!$B:$B,"NORTE")/1000</f>
        <v>0</v>
      </c>
    </row>
    <row r="14" spans="1:80" ht="15.5" hidden="1" x14ac:dyDescent="0.35">
      <c r="B14" s="10" t="s">
        <v>103</v>
      </c>
      <c r="D14" s="11">
        <f>SUMIFS('Base TU'!E:E,'Base TU'!$A:$A,$B14,'Base TU'!$B:$B,"NORTE")/1000</f>
        <v>0</v>
      </c>
      <c r="E14" s="11">
        <f>SUMIFS('Base TU'!F:F,'Base TU'!$A:$A,$B14,'Base TU'!$B:$B,"NORTE")/1000</f>
        <v>0</v>
      </c>
      <c r="F14" s="11">
        <f>SUMIFS('Base TU'!G:G,'Base TU'!$A:$A,$B14,'Base TU'!$B:$B,"NORTE")/1000</f>
        <v>0</v>
      </c>
      <c r="G14" s="11">
        <f>SUMIFS('Base TU'!H:H,'Base TU'!$A:$A,$B14,'Base TU'!$B:$B,"NORTE")/1000</f>
        <v>0</v>
      </c>
      <c r="H14" s="11">
        <f>SUMIFS('Base TU'!I:I,'Base TU'!$A:$A,$B14,'Base TU'!$B:$B,"NORTE")/1000</f>
        <v>0</v>
      </c>
      <c r="I14" s="11">
        <f>SUMIFS('Base TU'!J:J,'Base TU'!$A:$A,$B14,'Base TU'!$B:$B,"NORTE")/1000</f>
        <v>0</v>
      </c>
      <c r="J14" s="11">
        <f>SUMIFS('Base TU'!K:K,'Base TU'!$A:$A,$B14,'Base TU'!$B:$B,"NORTE")/1000</f>
        <v>0</v>
      </c>
      <c r="K14" s="11">
        <f>SUMIFS('Base TU'!L:L,'Base TU'!$A:$A,$B14,'Base TU'!$B:$B,"NORTE")/1000</f>
        <v>0</v>
      </c>
      <c r="L14" s="11">
        <f>SUMIFS('Base TU'!M:M,'Base TU'!$A:$A,$B14,'Base TU'!$B:$B,"NORTE")/1000</f>
        <v>0</v>
      </c>
      <c r="M14" s="11">
        <f>SUMIFS('Base TU'!N:N,'Base TU'!$A:$A,$B14,'Base TU'!$B:$B,"NORTE")/1000</f>
        <v>0</v>
      </c>
      <c r="N14" s="11">
        <f>SUMIFS('Base TU'!O:O,'Base TU'!$A:$A,$B14,'Base TU'!$B:$B,"NORTE")/1000</f>
        <v>0</v>
      </c>
      <c r="O14" s="11">
        <f>SUMIFS('Base TU'!P:P,'Base TU'!$A:$A,$B14,'Base TU'!$B:$B,"NORTE")/1000</f>
        <v>0</v>
      </c>
      <c r="Q14" s="11">
        <f>SUMIFS('Base TU'!R:R,'Base TU'!$A:$A,$B14,'Base TU'!$B:$B,"NORTE")/1000</f>
        <v>0</v>
      </c>
      <c r="R14" s="11">
        <f>SUMIFS('Base TU'!S:S,'Base TU'!$A:$A,$B14,'Base TU'!$B:$B,"NORTE")/1000</f>
        <v>0</v>
      </c>
      <c r="S14" s="11">
        <f>SUMIFS('Base TU'!T:T,'Base TU'!$A:$A,$B14,'Base TU'!$B:$B,"NORTE")/1000</f>
        <v>0</v>
      </c>
      <c r="T14" s="11">
        <f>SUMIFS('Base TU'!U:U,'Base TU'!$A:$A,$B14,'Base TU'!$B:$B,"NORTE")/1000</f>
        <v>0</v>
      </c>
      <c r="U14" s="11">
        <f>SUMIFS('Base TU'!V:V,'Base TU'!$A:$A,$B14,'Base TU'!$B:$B,"NORTE")/1000</f>
        <v>0</v>
      </c>
      <c r="V14" s="11">
        <f>SUMIFS('Base TU'!W:W,'Base TU'!$A:$A,$B14,'Base TU'!$B:$B,"NORTE")/1000</f>
        <v>0</v>
      </c>
      <c r="W14" s="11">
        <f>SUMIFS('Base TU'!X:X,'Base TU'!$A:$A,$B14,'Base TU'!$B:$B,"NORTE")/1000</f>
        <v>0</v>
      </c>
      <c r="X14" s="11">
        <f>SUMIFS('Base TU'!Y:Y,'Base TU'!$A:$A,$B14,'Base TU'!$B:$B,"NORTE")/1000</f>
        <v>0</v>
      </c>
      <c r="Y14" s="11">
        <f>SUMIFS('Base TU'!Z:Z,'Base TU'!$A:$A,$B14,'Base TU'!$B:$B,"NORTE")/1000</f>
        <v>0</v>
      </c>
      <c r="Z14" s="11">
        <f>SUMIFS('Base TU'!AA:AA,'Base TU'!$A:$A,$B14,'Base TU'!$B:$B,"NORTE")/1000</f>
        <v>0</v>
      </c>
      <c r="AA14" s="11">
        <f>SUMIFS('Base TU'!AB:AB,'Base TU'!$A:$A,$B14,'Base TU'!$B:$B,"NORTE")/1000</f>
        <v>0</v>
      </c>
      <c r="AB14" s="11">
        <f>SUMIFS('Base TU'!AC:AC,'Base TU'!$A:$A,$B14,'Base TU'!$B:$B,"NORTE")/1000</f>
        <v>0</v>
      </c>
      <c r="AD14" s="11">
        <f>SUMIFS('Base TU'!AE:AE,'Base TU'!$A:$A,$B14,'Base TU'!$B:$B,"NORTE")/1000</f>
        <v>0</v>
      </c>
      <c r="AE14" s="11">
        <f>SUMIFS('Base TU'!AF:AF,'Base TU'!$A:$A,$B14,'Base TU'!$B:$B,"NORTE")/1000</f>
        <v>0</v>
      </c>
      <c r="AF14" s="11">
        <f>SUMIFS('Base TU'!AG:AG,'Base TU'!$A:$A,$B14,'Base TU'!$B:$B,"NORTE")/1000</f>
        <v>0</v>
      </c>
      <c r="AG14" s="11">
        <f>SUMIFS('Base TU'!AH:AH,'Base TU'!$A:$A,$B14,'Base TU'!$B:$B,"NORTE")/1000</f>
        <v>0</v>
      </c>
      <c r="AH14" s="11">
        <f>SUMIFS('Base TU'!AI:AI,'Base TU'!$A:$A,$B14,'Base TU'!$B:$B,"NORTE")/1000</f>
        <v>0</v>
      </c>
      <c r="AI14" s="11">
        <f>SUMIFS('Base TU'!AJ:AJ,'Base TU'!$A:$A,$B14,'Base TU'!$B:$B,"NORTE")/1000</f>
        <v>0</v>
      </c>
      <c r="AJ14" s="11">
        <f>SUMIFS('Base TU'!AK:AK,'Base TU'!$A:$A,$B14,'Base TU'!$B:$B,"NORTE")/1000</f>
        <v>0</v>
      </c>
      <c r="AK14" s="11">
        <f>SUMIFS('Base TU'!AL:AL,'Base TU'!$A:$A,$B14,'Base TU'!$B:$B,"NORTE")/1000</f>
        <v>0</v>
      </c>
      <c r="AL14" s="11">
        <f>SUMIFS('Base TU'!AM:AM,'Base TU'!$A:$A,$B14,'Base TU'!$B:$B,"NORTE")/1000</f>
        <v>0</v>
      </c>
      <c r="AM14" s="11">
        <f>SUMIFS('Base TU'!AN:AN,'Base TU'!$A:$A,$B14,'Base TU'!$B:$B,"NORTE")/1000</f>
        <v>0</v>
      </c>
      <c r="AN14" s="11">
        <f>SUMIFS('Base TU'!AO:AO,'Base TU'!$A:$A,$B14,'Base TU'!$B:$B,"NORTE")/1000</f>
        <v>0</v>
      </c>
      <c r="AO14" s="11">
        <f>SUMIFS('Base TU'!AP:AP,'Base TU'!$A:$A,$B14,'Base TU'!$B:$B,"NORTE")/1000</f>
        <v>0</v>
      </c>
      <c r="AQ14" s="11">
        <f>SUMIFS('Base TU'!AR:AR,'Base TU'!$A:$A,$B14,'Base TU'!$B:$B,"NORTE")/1000</f>
        <v>0</v>
      </c>
      <c r="AR14" s="11">
        <f>SUMIFS('Base TU'!AS:AS,'Base TU'!$A:$A,$B14,'Base TU'!$B:$B,"NORTE")/1000</f>
        <v>0</v>
      </c>
      <c r="AS14" s="11">
        <f>SUMIFS('Base TU'!AT:AT,'Base TU'!$A:$A,$B14,'Base TU'!$B:$B,"NORTE")/1000</f>
        <v>0</v>
      </c>
      <c r="AT14" s="11">
        <f>SUMIFS('Base TU'!AU:AU,'Base TU'!$A:$A,$B14,'Base TU'!$B:$B,"NORTE")/1000</f>
        <v>0</v>
      </c>
      <c r="AU14" s="11">
        <f>SUMIFS('Base TU'!AV:AV,'Base TU'!$A:$A,$B14,'Base TU'!$B:$B,"NORTE")/1000</f>
        <v>0</v>
      </c>
      <c r="AV14" s="11">
        <f>SUMIFS('Base TU'!AW:AW,'Base TU'!$A:$A,$B14,'Base TU'!$B:$B,"NORTE")/1000</f>
        <v>0</v>
      </c>
      <c r="AW14" s="11">
        <f>SUMIFS('Base TU'!AX:AX,'Base TU'!$A:$A,$B14,'Base TU'!$B:$B,"NORTE")/1000</f>
        <v>0</v>
      </c>
      <c r="AX14" s="11">
        <f>SUMIFS('Base TU'!AY:AY,'Base TU'!$A:$A,$B14,'Base TU'!$B:$B,"NORTE")/1000</f>
        <v>0</v>
      </c>
      <c r="AY14" s="11">
        <f>SUMIFS('Base TU'!AZ:AZ,'Base TU'!$A:$A,$B14,'Base TU'!$B:$B,"NORTE")/1000</f>
        <v>0</v>
      </c>
      <c r="AZ14" s="11">
        <f>SUMIFS('Base TU'!BA:BA,'Base TU'!$A:$A,$B14,'Base TU'!$B:$B,"NORTE")/1000</f>
        <v>0</v>
      </c>
      <c r="BA14" s="11">
        <f>SUMIFS('Base TU'!BB:BB,'Base TU'!$A:$A,$B14,'Base TU'!$B:$B,"NORTE")/1000</f>
        <v>0</v>
      </c>
      <c r="BB14" s="11">
        <f>SUMIFS('Base TU'!BC:BC,'Base TU'!$A:$A,$B14,'Base TU'!$B:$B,"NORTE")/1000</f>
        <v>0</v>
      </c>
      <c r="BD14" s="11">
        <f>SUMIFS('Base TU'!BE:BE,'Base TU'!$A:$A,$B14,'Base TU'!$B:$B,"NORTE")/1000</f>
        <v>0</v>
      </c>
      <c r="BE14" s="11">
        <f>SUMIFS('Base TU'!BF:BF,'Base TU'!$A:$A,$B14,'Base TU'!$B:$B,"NORTE")/1000</f>
        <v>0</v>
      </c>
      <c r="BF14" s="11">
        <f>SUMIFS('Base TU'!BG:BG,'Base TU'!$A:$A,$B14,'Base TU'!$B:$B,"NORTE")/1000</f>
        <v>0</v>
      </c>
      <c r="BG14" s="11">
        <f>SUMIFS('Base TU'!BH:BH,'Base TU'!$A:$A,$B14,'Base TU'!$B:$B,"NORTE")/1000</f>
        <v>0</v>
      </c>
      <c r="BH14" s="11">
        <f>SUMIFS('Base TU'!BI:BI,'Base TU'!$A:$A,$B14,'Base TU'!$B:$B,"NORTE")/1000</f>
        <v>0</v>
      </c>
      <c r="BI14" s="11">
        <f>SUMIFS('Base TU'!BJ:BJ,'Base TU'!$A:$A,$B14,'Base TU'!$B:$B,"NORTE")/1000</f>
        <v>0</v>
      </c>
      <c r="BJ14" s="11">
        <f>SUMIFS('Base TU'!BK:BK,'Base TU'!$A:$A,$B14,'Base TU'!$B:$B,"NORTE")/1000</f>
        <v>0</v>
      </c>
      <c r="BK14" s="11">
        <f>SUMIFS('Base TU'!BL:BL,'Base TU'!$A:$A,$B14,'Base TU'!$B:$B,"NORTE")/1000</f>
        <v>0</v>
      </c>
      <c r="BL14" s="11">
        <f>SUMIFS('Base TU'!BM:BM,'Base TU'!$A:$A,$B14,'Base TU'!$B:$B,"NORTE")/1000</f>
        <v>0</v>
      </c>
      <c r="BM14" s="11">
        <f>SUMIFS('Base TU'!BN:BN,'Base TU'!$A:$A,$B14,'Base TU'!$B:$B,"NORTE")/1000</f>
        <v>0</v>
      </c>
      <c r="BN14" s="11">
        <f>SUMIFS('Base TU'!BO:BO,'Base TU'!$A:$A,$B14,'Base TU'!$B:$B,"NORTE")/1000</f>
        <v>0</v>
      </c>
      <c r="BO14" s="11">
        <f>SUMIFS('Base TU'!BP:BP,'Base TU'!$A:$A,$B14,'Base TU'!$B:$B,"NORTE")/1000</f>
        <v>0</v>
      </c>
      <c r="BQ14" s="11">
        <f>SUMIFS('Base TU'!BR:BR,'Base TU'!$A:$A,$B14,'Base TU'!$B:$B,"NORTE")/1000</f>
        <v>0</v>
      </c>
      <c r="BR14" s="11">
        <f>SUMIFS('Base TU'!BS:BS,'Base TU'!$A:$A,$B14,'Base TU'!$B:$B,"NORTE")/1000</f>
        <v>0</v>
      </c>
      <c r="BS14" s="11">
        <f>SUMIFS('Base TU'!BT:BT,'Base TU'!$A:$A,$B14,'Base TU'!$B:$B,"NORTE")/1000</f>
        <v>0</v>
      </c>
      <c r="BT14" s="11">
        <f>SUMIFS('Base TU'!BU:BU,'Base TU'!$A:$A,$B14,'Base TU'!$B:$B,"NORTE")/1000</f>
        <v>0</v>
      </c>
      <c r="BU14" s="11">
        <f>SUMIFS('Base TU'!BV:BV,'Base TU'!$A:$A,$B14,'Base TU'!$B:$B,"NORTE")/1000</f>
        <v>0</v>
      </c>
      <c r="BV14" s="11">
        <f>SUMIFS('Base TU'!BW:BW,'Base TU'!$A:$A,$B14,'Base TU'!$B:$B,"NORTE")/1000</f>
        <v>0</v>
      </c>
      <c r="BW14" s="11">
        <f>SUMIFS('Base TU'!BX:BX,'Base TU'!$A:$A,$B14,'Base TU'!$B:$B,"NORTE")/1000</f>
        <v>0</v>
      </c>
      <c r="BX14" s="11">
        <f>SUMIFS('Base TU'!BY:BY,'Base TU'!$A:$A,$B14,'Base TU'!$B:$B,"NORTE")/1000</f>
        <v>0</v>
      </c>
      <c r="BY14" s="11">
        <f>SUMIFS('Base TU'!BZ:BZ,'Base TU'!$A:$A,$B14,'Base TU'!$B:$B,"NORTE")/1000</f>
        <v>0</v>
      </c>
      <c r="BZ14" s="11">
        <f>SUMIFS('Base TU'!CA:CA,'Base TU'!$A:$A,$B14,'Base TU'!$B:$B,"NORTE")/1000</f>
        <v>0</v>
      </c>
      <c r="CA14" s="11">
        <f>SUMIFS('Base TU'!CB:CB,'Base TU'!$A:$A,$B14,'Base TU'!$B:$B,"NORTE")/1000</f>
        <v>0</v>
      </c>
      <c r="CB14" s="11">
        <f>SUMIFS('Base TU'!CC:CC,'Base TU'!$A:$A,$B14,'Base TU'!$B:$B,"NORTE")/1000</f>
        <v>0</v>
      </c>
    </row>
    <row r="15" spans="1:80" ht="15.5" x14ac:dyDescent="0.35">
      <c r="B15" s="10" t="s">
        <v>105</v>
      </c>
      <c r="D15" s="11">
        <f>SUMIFS('Base TU'!E:E,'Base TU'!$A:$A,$B15,'Base TU'!$B:$B,"NORTE")/1000</f>
        <v>0</v>
      </c>
      <c r="E15" s="11">
        <f>SUMIFS('Base TU'!F:F,'Base TU'!$A:$A,$B15,'Base TU'!$B:$B,"NORTE")/1000</f>
        <v>0</v>
      </c>
      <c r="F15" s="11">
        <f>SUMIFS('Base TU'!G:G,'Base TU'!$A:$A,$B15,'Base TU'!$B:$B,"NORTE")/1000</f>
        <v>0</v>
      </c>
      <c r="G15" s="11">
        <f>SUMIFS('Base TU'!H:H,'Base TU'!$A:$A,$B15,'Base TU'!$B:$B,"NORTE")/1000</f>
        <v>0</v>
      </c>
      <c r="H15" s="11">
        <f>SUMIFS('Base TU'!I:I,'Base TU'!$A:$A,$B15,'Base TU'!$B:$B,"NORTE")/1000</f>
        <v>0</v>
      </c>
      <c r="I15" s="11">
        <f>SUMIFS('Base TU'!J:J,'Base TU'!$A:$A,$B15,'Base TU'!$B:$B,"NORTE")/1000</f>
        <v>0</v>
      </c>
      <c r="J15" s="11">
        <f>SUMIFS('Base TU'!K:K,'Base TU'!$A:$A,$B15,'Base TU'!$B:$B,"NORTE")/1000</f>
        <v>0</v>
      </c>
      <c r="K15" s="11">
        <f>SUMIFS('Base TU'!L:L,'Base TU'!$A:$A,$B15,'Base TU'!$B:$B,"NORTE")/1000</f>
        <v>0</v>
      </c>
      <c r="L15" s="11">
        <f>SUMIFS('Base TU'!M:M,'Base TU'!$A:$A,$B15,'Base TU'!$B:$B,"NORTE")/1000</f>
        <v>0</v>
      </c>
      <c r="M15" s="11">
        <f>SUMIFS('Base TU'!N:N,'Base TU'!$A:$A,$B15,'Base TU'!$B:$B,"NORTE")/1000</f>
        <v>0</v>
      </c>
      <c r="N15" s="11">
        <f>SUMIFS('Base TU'!O:O,'Base TU'!$A:$A,$B15,'Base TU'!$B:$B,"NORTE")/1000</f>
        <v>0</v>
      </c>
      <c r="O15" s="11">
        <f>SUMIFS('Base TU'!P:P,'Base TU'!$A:$A,$B15,'Base TU'!$B:$B,"NORTE")/1000</f>
        <v>0</v>
      </c>
      <c r="Q15" s="11">
        <f>SUMIFS('Base TU'!R:R,'Base TU'!$A:$A,$B15,'Base TU'!$B:$B,"NORTE")/1000</f>
        <v>0</v>
      </c>
      <c r="R15" s="11">
        <f>SUMIFS('Base TU'!S:S,'Base TU'!$A:$A,$B15,'Base TU'!$B:$B,"NORTE")/1000</f>
        <v>0</v>
      </c>
      <c r="S15" s="11">
        <f>SUMIFS('Base TU'!T:T,'Base TU'!$A:$A,$B15,'Base TU'!$B:$B,"NORTE")/1000</f>
        <v>0</v>
      </c>
      <c r="T15" s="11">
        <f>SUMIFS('Base TU'!U:U,'Base TU'!$A:$A,$B15,'Base TU'!$B:$B,"NORTE")/1000</f>
        <v>0</v>
      </c>
      <c r="U15" s="11">
        <f>SUMIFS('Base TU'!V:V,'Base TU'!$A:$A,$B15,'Base TU'!$B:$B,"NORTE")/1000</f>
        <v>0</v>
      </c>
      <c r="V15" s="11">
        <f>SUMIFS('Base TU'!W:W,'Base TU'!$A:$A,$B15,'Base TU'!$B:$B,"NORTE")/1000</f>
        <v>0</v>
      </c>
      <c r="W15" s="11">
        <f>SUMIFS('Base TU'!X:X,'Base TU'!$A:$A,$B15,'Base TU'!$B:$B,"NORTE")/1000</f>
        <v>0</v>
      </c>
      <c r="X15" s="11">
        <f>SUMIFS('Base TU'!Y:Y,'Base TU'!$A:$A,$B15,'Base TU'!$B:$B,"NORTE")/1000</f>
        <v>0</v>
      </c>
      <c r="Y15" s="11">
        <f>SUMIFS('Base TU'!Z:Z,'Base TU'!$A:$A,$B15,'Base TU'!$B:$B,"NORTE")/1000</f>
        <v>0</v>
      </c>
      <c r="Z15" s="11">
        <f>SUMIFS('Base TU'!AA:AA,'Base TU'!$A:$A,$B15,'Base TU'!$B:$B,"NORTE")/1000</f>
        <v>0</v>
      </c>
      <c r="AA15" s="11">
        <f>SUMIFS('Base TU'!AB:AB,'Base TU'!$A:$A,$B15,'Base TU'!$B:$B,"NORTE")/1000</f>
        <v>0</v>
      </c>
      <c r="AB15" s="11">
        <f>SUMIFS('Base TU'!AC:AC,'Base TU'!$A:$A,$B15,'Base TU'!$B:$B,"NORTE")/1000</f>
        <v>0</v>
      </c>
      <c r="AD15" s="11">
        <f>SUMIFS('Base TU'!AE:AE,'Base TU'!$A:$A,$B15,'Base TU'!$B:$B,"NORTE")/1000</f>
        <v>0</v>
      </c>
      <c r="AE15" s="11">
        <f>SUMIFS('Base TU'!AF:AF,'Base TU'!$A:$A,$B15,'Base TU'!$B:$B,"NORTE")/1000</f>
        <v>0</v>
      </c>
      <c r="AF15" s="11">
        <f>SUMIFS('Base TU'!AG:AG,'Base TU'!$A:$A,$B15,'Base TU'!$B:$B,"NORTE")/1000</f>
        <v>0</v>
      </c>
      <c r="AG15" s="11">
        <f>SUMIFS('Base TU'!AH:AH,'Base TU'!$A:$A,$B15,'Base TU'!$B:$B,"NORTE")/1000</f>
        <v>0</v>
      </c>
      <c r="AH15" s="11">
        <f>SUMIFS('Base TU'!AI:AI,'Base TU'!$A:$A,$B15,'Base TU'!$B:$B,"NORTE")/1000</f>
        <v>0</v>
      </c>
      <c r="AI15" s="11">
        <f>SUMIFS('Base TU'!AJ:AJ,'Base TU'!$A:$A,$B15,'Base TU'!$B:$B,"NORTE")/1000</f>
        <v>0</v>
      </c>
      <c r="AJ15" s="11">
        <f>SUMIFS('Base TU'!AK:AK,'Base TU'!$A:$A,$B15,'Base TU'!$B:$B,"NORTE")/1000</f>
        <v>0</v>
      </c>
      <c r="AK15" s="11">
        <f>SUMIFS('Base TU'!AL:AL,'Base TU'!$A:$A,$B15,'Base TU'!$B:$B,"NORTE")/1000</f>
        <v>0</v>
      </c>
      <c r="AL15" s="11">
        <f>SUMIFS('Base TU'!AM:AM,'Base TU'!$A:$A,$B15,'Base TU'!$B:$B,"NORTE")/1000</f>
        <v>0</v>
      </c>
      <c r="AM15" s="11">
        <f>SUMIFS('Base TU'!AN:AN,'Base TU'!$A:$A,$B15,'Base TU'!$B:$B,"NORTE")/1000</f>
        <v>0</v>
      </c>
      <c r="AN15" s="11">
        <f>SUMIFS('Base TU'!AO:AO,'Base TU'!$A:$A,$B15,'Base TU'!$B:$B,"NORTE")/1000</f>
        <v>0</v>
      </c>
      <c r="AO15" s="11">
        <f>SUMIFS('Base TU'!AP:AP,'Base TU'!$A:$A,$B15,'Base TU'!$B:$B,"NORTE")/1000</f>
        <v>0</v>
      </c>
      <c r="AQ15" s="11">
        <f>SUMIFS('Base TU'!AR:AR,'Base TU'!$A:$A,$B15,'Base TU'!$B:$B,"NORTE")/1000</f>
        <v>0</v>
      </c>
      <c r="AR15" s="11">
        <f>SUMIFS('Base TU'!AS:AS,'Base TU'!$A:$A,$B15,'Base TU'!$B:$B,"NORTE")/1000</f>
        <v>0</v>
      </c>
      <c r="AS15" s="11">
        <f>SUMIFS('Base TU'!AT:AT,'Base TU'!$A:$A,$B15,'Base TU'!$B:$B,"NORTE")/1000</f>
        <v>0</v>
      </c>
      <c r="AT15" s="11">
        <f>SUMIFS('Base TU'!AU:AU,'Base TU'!$A:$A,$B15,'Base TU'!$B:$B,"NORTE")/1000</f>
        <v>0</v>
      </c>
      <c r="AU15" s="11">
        <f>SUMIFS('Base TU'!AV:AV,'Base TU'!$A:$A,$B15,'Base TU'!$B:$B,"NORTE")/1000</f>
        <v>0</v>
      </c>
      <c r="AV15" s="11">
        <f>SUMIFS('Base TU'!AW:AW,'Base TU'!$A:$A,$B15,'Base TU'!$B:$B,"NORTE")/1000</f>
        <v>0</v>
      </c>
      <c r="AW15" s="11">
        <f>SUMIFS('Base TU'!AX:AX,'Base TU'!$A:$A,$B15,'Base TU'!$B:$B,"NORTE")/1000</f>
        <v>0</v>
      </c>
      <c r="AX15" s="11">
        <f>SUMIFS('Base TU'!AY:AY,'Base TU'!$A:$A,$B15,'Base TU'!$B:$B,"NORTE")/1000</f>
        <v>0</v>
      </c>
      <c r="AY15" s="11">
        <f>SUMIFS('Base TU'!AZ:AZ,'Base TU'!$A:$A,$B15,'Base TU'!$B:$B,"NORTE")/1000</f>
        <v>0</v>
      </c>
      <c r="AZ15" s="11">
        <f>SUMIFS('Base TU'!BA:BA,'Base TU'!$A:$A,$B15,'Base TU'!$B:$B,"NORTE")/1000</f>
        <v>0</v>
      </c>
      <c r="BA15" s="11">
        <f>SUMIFS('Base TU'!BB:BB,'Base TU'!$A:$A,$B15,'Base TU'!$B:$B,"NORTE")/1000</f>
        <v>0</v>
      </c>
      <c r="BB15" s="11">
        <f>SUMIFS('Base TU'!BC:BC,'Base TU'!$A:$A,$B15,'Base TU'!$B:$B,"NORTE")/1000</f>
        <v>14.885999999999999</v>
      </c>
      <c r="BD15" s="11">
        <f>SUMIFS('Base TU'!BE:BE,'Base TU'!$A:$A,$B15,'Base TU'!$B:$B,"NORTE")/1000</f>
        <v>12.996</v>
      </c>
      <c r="BE15" s="11">
        <f>SUMIFS('Base TU'!BF:BF,'Base TU'!$A:$A,$B15,'Base TU'!$B:$B,"NORTE")/1000</f>
        <v>0</v>
      </c>
      <c r="BF15" s="11">
        <f>SUMIFS('Base TU'!BG:BG,'Base TU'!$A:$A,$B15,'Base TU'!$B:$B,"NORTE")/1000</f>
        <v>0</v>
      </c>
      <c r="BG15" s="11">
        <f>SUMIFS('Base TU'!BH:BH,'Base TU'!$A:$A,$B15,'Base TU'!$B:$B,"NORTE")/1000</f>
        <v>0</v>
      </c>
      <c r="BH15" s="11">
        <f>SUMIFS('Base TU'!BI:BI,'Base TU'!$A:$A,$B15,'Base TU'!$B:$B,"NORTE")/1000</f>
        <v>0</v>
      </c>
      <c r="BI15" s="11">
        <f>SUMIFS('Base TU'!BJ:BJ,'Base TU'!$A:$A,$B15,'Base TU'!$B:$B,"NORTE")/1000</f>
        <v>0</v>
      </c>
      <c r="BJ15" s="11">
        <f>SUMIFS('Base TU'!BK:BK,'Base TU'!$A:$A,$B15,'Base TU'!$B:$B,"NORTE")/1000</f>
        <v>0</v>
      </c>
      <c r="BK15" s="11">
        <f>SUMIFS('Base TU'!BL:BL,'Base TU'!$A:$A,$B15,'Base TU'!$B:$B,"NORTE")/1000</f>
        <v>0</v>
      </c>
      <c r="BL15" s="11">
        <f>SUMIFS('Base TU'!BM:BM,'Base TU'!$A:$A,$B15,'Base TU'!$B:$B,"NORTE")/1000</f>
        <v>0</v>
      </c>
      <c r="BM15" s="11">
        <f>SUMIFS('Base TU'!BN:BN,'Base TU'!$A:$A,$B15,'Base TU'!$B:$B,"NORTE")/1000</f>
        <v>0</v>
      </c>
      <c r="BN15" s="11">
        <f>SUMIFS('Base TU'!BO:BO,'Base TU'!$A:$A,$B15,'Base TU'!$B:$B,"NORTE")/1000</f>
        <v>0</v>
      </c>
      <c r="BO15" s="11">
        <f>SUMIFS('Base TU'!BP:BP,'Base TU'!$A:$A,$B15,'Base TU'!$B:$B,"NORTE")/1000</f>
        <v>0</v>
      </c>
      <c r="BQ15" s="11">
        <f>SUMIFS('Base TU'!BR:BR,'Base TU'!$A:$A,$B15,'Base TU'!$B:$B,"NORTE")/1000</f>
        <v>0</v>
      </c>
      <c r="BR15" s="11">
        <f>SUMIFS('Base TU'!BS:BS,'Base TU'!$A:$A,$B15,'Base TU'!$B:$B,"NORTE")/1000</f>
        <v>0</v>
      </c>
      <c r="BS15" s="11">
        <f>SUMIFS('Base TU'!BT:BT,'Base TU'!$A:$A,$B15,'Base TU'!$B:$B,"NORTE")/1000</f>
        <v>0</v>
      </c>
      <c r="BT15" s="11">
        <f>SUMIFS('Base TU'!BU:BU,'Base TU'!$A:$A,$B15,'Base TU'!$B:$B,"NORTE")/1000</f>
        <v>0</v>
      </c>
      <c r="BU15" s="11">
        <f>SUMIFS('Base TU'!BV:BV,'Base TU'!$A:$A,$B15,'Base TU'!$B:$B,"NORTE")/1000</f>
        <v>0</v>
      </c>
      <c r="BV15" s="11">
        <f>SUMIFS('Base TU'!BW:BW,'Base TU'!$A:$A,$B15,'Base TU'!$B:$B,"NORTE")/1000</f>
        <v>0</v>
      </c>
      <c r="BW15" s="11">
        <f>SUMIFS('Base TU'!BX:BX,'Base TU'!$A:$A,$B15,'Base TU'!$B:$B,"NORTE")/1000</f>
        <v>0</v>
      </c>
      <c r="BX15" s="11">
        <f>SUMIFS('Base TU'!BY:BY,'Base TU'!$A:$A,$B15,'Base TU'!$B:$B,"NORTE")/1000</f>
        <v>0</v>
      </c>
      <c r="BY15" s="11">
        <f>SUMIFS('Base TU'!BZ:BZ,'Base TU'!$A:$A,$B15,'Base TU'!$B:$B,"NORTE")/1000</f>
        <v>0</v>
      </c>
      <c r="BZ15" s="11">
        <f>SUMIFS('Base TU'!CA:CA,'Base TU'!$A:$A,$B15,'Base TU'!$B:$B,"NORTE")/1000</f>
        <v>0</v>
      </c>
      <c r="CA15" s="11">
        <f>SUMIFS('Base TU'!CB:CB,'Base TU'!$A:$A,$B15,'Base TU'!$B:$B,"NORTE")/1000</f>
        <v>0</v>
      </c>
      <c r="CB15" s="11">
        <f>SUMIFS('Base TU'!CC:CC,'Base TU'!$A:$A,$B15,'Base TU'!$B:$B,"NORTE")/1000</f>
        <v>0</v>
      </c>
    </row>
    <row r="16" spans="1:80" ht="15.5" x14ac:dyDescent="0.35">
      <c r="B16" s="8" t="s">
        <v>21</v>
      </c>
      <c r="D16" s="9">
        <f>SUMIFS('Base TU'!E:E,'Base TU'!$A:$A,$B16,'Base TU'!$B:$B,"NORTE")/1000</f>
        <v>66.911000000000001</v>
      </c>
      <c r="E16" s="9">
        <f>SUMIFS('Base TU'!F:F,'Base TU'!$A:$A,$B16,'Base TU'!$B:$B,"NORTE")/1000</f>
        <v>71.227999999999994</v>
      </c>
      <c r="F16" s="9">
        <f>SUMIFS('Base TU'!G:G,'Base TU'!$A:$A,$B16,'Base TU'!$B:$B,"NORTE")/1000</f>
        <v>78.105000000000004</v>
      </c>
      <c r="G16" s="9">
        <f>SUMIFS('Base TU'!H:H,'Base TU'!$A:$A,$B16,'Base TU'!$B:$B,"NORTE")/1000</f>
        <v>68.8</v>
      </c>
      <c r="H16" s="9">
        <f>SUMIFS('Base TU'!I:I,'Base TU'!$A:$A,$B16,'Base TU'!$B:$B,"NORTE")/1000</f>
        <v>76.7</v>
      </c>
      <c r="I16" s="9">
        <f>SUMIFS('Base TU'!J:J,'Base TU'!$A:$A,$B16,'Base TU'!$B:$B,"NORTE")/1000</f>
        <v>79.313000000000002</v>
      </c>
      <c r="J16" s="9">
        <f>SUMIFS('Base TU'!K:K,'Base TU'!$A:$A,$B16,'Base TU'!$B:$B,"NORTE")/1000</f>
        <v>85.311000000000007</v>
      </c>
      <c r="K16" s="9">
        <f>SUMIFS('Base TU'!L:L,'Base TU'!$A:$A,$B16,'Base TU'!$B:$B,"NORTE")/1000</f>
        <v>79.212999999999994</v>
      </c>
      <c r="L16" s="9">
        <f>SUMIFS('Base TU'!M:M,'Base TU'!$A:$A,$B16,'Base TU'!$B:$B,"NORTE")/1000</f>
        <v>71.25</v>
      </c>
      <c r="M16" s="9">
        <f>SUMIFS('Base TU'!N:N,'Base TU'!$A:$A,$B16,'Base TU'!$B:$B,"NORTE")/1000</f>
        <v>79.876999999999995</v>
      </c>
      <c r="N16" s="9">
        <f>SUMIFS('Base TU'!O:O,'Base TU'!$A:$A,$B16,'Base TU'!$B:$B,"NORTE")/1000</f>
        <v>79.796000000000006</v>
      </c>
      <c r="O16" s="9">
        <f>SUMIFS('Base TU'!P:P,'Base TU'!$A:$A,$B16,'Base TU'!$B:$B,"NORTE")/1000</f>
        <v>65.534000000000006</v>
      </c>
      <c r="Q16" s="9">
        <f>SUMIFS('Base TU'!R:R,'Base TU'!$A:$A,$B16,'Base TU'!$B:$B,"NORTE")/1000</f>
        <v>77.206000000000003</v>
      </c>
      <c r="R16" s="9">
        <f>SUMIFS('Base TU'!S:S,'Base TU'!$A:$A,$B16,'Base TU'!$B:$B,"NORTE")/1000</f>
        <v>62.500999999999998</v>
      </c>
      <c r="S16" s="9">
        <f>SUMIFS('Base TU'!T:T,'Base TU'!$A:$A,$B16,'Base TU'!$B:$B,"NORTE")/1000</f>
        <v>70.144999999999996</v>
      </c>
      <c r="T16" s="9">
        <f>SUMIFS('Base TU'!U:U,'Base TU'!$A:$A,$B16,'Base TU'!$B:$B,"NORTE")/1000</f>
        <v>86.667000000000002</v>
      </c>
      <c r="U16" s="9">
        <f>SUMIFS('Base TU'!V:V,'Base TU'!$A:$A,$B16,'Base TU'!$B:$B,"NORTE")/1000</f>
        <v>101.449</v>
      </c>
      <c r="V16" s="9">
        <f>SUMIFS('Base TU'!W:W,'Base TU'!$A:$A,$B16,'Base TU'!$B:$B,"NORTE")/1000</f>
        <v>91</v>
      </c>
      <c r="W16" s="9">
        <f>SUMIFS('Base TU'!X:X,'Base TU'!$A:$A,$B16,'Base TU'!$B:$B,"NORTE")/1000</f>
        <v>90.524000000000001</v>
      </c>
      <c r="X16" s="9">
        <f>SUMIFS('Base TU'!Y:Y,'Base TU'!$A:$A,$B16,'Base TU'!$B:$B,"NORTE")/1000</f>
        <v>102.53400000000001</v>
      </c>
      <c r="Y16" s="9">
        <f>SUMIFS('Base TU'!Z:Z,'Base TU'!$A:$A,$B16,'Base TU'!$B:$B,"NORTE")/1000</f>
        <v>94.613</v>
      </c>
      <c r="Z16" s="9">
        <f>SUMIFS('Base TU'!AA:AA,'Base TU'!$A:$A,$B16,'Base TU'!$B:$B,"NORTE")/1000</f>
        <v>99.242000000000004</v>
      </c>
      <c r="AA16" s="9">
        <f>SUMIFS('Base TU'!AB:AB,'Base TU'!$A:$A,$B16,'Base TU'!$B:$B,"NORTE")/1000</f>
        <v>85.444999999999993</v>
      </c>
      <c r="AB16" s="9">
        <f>SUMIFS('Base TU'!AC:AC,'Base TU'!$A:$A,$B16,'Base TU'!$B:$B,"NORTE")/1000</f>
        <v>69.837000000000003</v>
      </c>
      <c r="AD16" s="9">
        <f>SUMIFS('Base TU'!AE:AE,'Base TU'!$A:$A,$B16,'Base TU'!$B:$B,"NORTE")/1000</f>
        <v>35.055999999999997</v>
      </c>
      <c r="AE16" s="9">
        <f>SUMIFS('Base TU'!AF:AF,'Base TU'!$A:$A,$B16,'Base TU'!$B:$B,"NORTE")/1000</f>
        <v>111.01900000000001</v>
      </c>
      <c r="AF16" s="9">
        <f>SUMIFS('Base TU'!AG:AG,'Base TU'!$A:$A,$B16,'Base TU'!$B:$B,"NORTE")/1000</f>
        <v>101.471</v>
      </c>
      <c r="AG16" s="9">
        <f>SUMIFS('Base TU'!AH:AH,'Base TU'!$A:$A,$B16,'Base TU'!$B:$B,"NORTE")/1000</f>
        <v>104.069</v>
      </c>
      <c r="AH16" s="9">
        <f>SUMIFS('Base TU'!AI:AI,'Base TU'!$A:$A,$B16,'Base TU'!$B:$B,"NORTE")/1000</f>
        <v>85.316999999999993</v>
      </c>
      <c r="AI16" s="9">
        <f>SUMIFS('Base TU'!AJ:AJ,'Base TU'!$A:$A,$B16,'Base TU'!$B:$B,"NORTE")/1000</f>
        <v>88.084999999999994</v>
      </c>
      <c r="AJ16" s="9">
        <f>SUMIFS('Base TU'!AK:AK,'Base TU'!$A:$A,$B16,'Base TU'!$B:$B,"NORTE")/1000</f>
        <v>117.664</v>
      </c>
      <c r="AK16" s="9">
        <f>SUMIFS('Base TU'!AL:AL,'Base TU'!$A:$A,$B16,'Base TU'!$B:$B,"NORTE")/1000</f>
        <v>124.431</v>
      </c>
      <c r="AL16" s="9">
        <f>SUMIFS('Base TU'!AM:AM,'Base TU'!$A:$A,$B16,'Base TU'!$B:$B,"NORTE")/1000</f>
        <v>109.664</v>
      </c>
      <c r="AM16" s="9">
        <f>SUMIFS('Base TU'!AN:AN,'Base TU'!$A:$A,$B16,'Base TU'!$B:$B,"NORTE")/1000</f>
        <v>103.292</v>
      </c>
      <c r="AN16" s="9">
        <f>SUMIFS('Base TU'!AO:AO,'Base TU'!$A:$A,$B16,'Base TU'!$B:$B,"NORTE")/1000</f>
        <v>96.879000000000005</v>
      </c>
      <c r="AO16" s="9">
        <f>SUMIFS('Base TU'!AP:AP,'Base TU'!$A:$A,$B16,'Base TU'!$B:$B,"NORTE")/1000</f>
        <v>99.54</v>
      </c>
      <c r="AQ16" s="9">
        <f>SUMIFS('Base TU'!AR:AR,'Base TU'!$A:$A,$B16,'Base TU'!$B:$B,"NORTE")/1000</f>
        <v>96.914000000000001</v>
      </c>
      <c r="AR16" s="9">
        <f>SUMIFS('Base TU'!AS:AS,'Base TU'!$A:$A,$B16,'Base TU'!$B:$B,"NORTE")/1000</f>
        <v>89.436999999999998</v>
      </c>
      <c r="AS16" s="9">
        <f>SUMIFS('Base TU'!AT:AT,'Base TU'!$A:$A,$B16,'Base TU'!$B:$B,"NORTE")/1000</f>
        <v>127.261</v>
      </c>
      <c r="AT16" s="9">
        <f>SUMIFS('Base TU'!AU:AU,'Base TU'!$A:$A,$B16,'Base TU'!$B:$B,"NORTE")/1000</f>
        <v>122.676</v>
      </c>
      <c r="AU16" s="9">
        <f>SUMIFS('Base TU'!AV:AV,'Base TU'!$A:$A,$B16,'Base TU'!$B:$B,"NORTE")/1000</f>
        <v>123.248</v>
      </c>
      <c r="AV16" s="9">
        <f>SUMIFS('Base TU'!AW:AW,'Base TU'!$A:$A,$B16,'Base TU'!$B:$B,"NORTE")/1000</f>
        <v>109.444</v>
      </c>
      <c r="AW16" s="9">
        <f>SUMIFS('Base TU'!AX:AX,'Base TU'!$A:$A,$B16,'Base TU'!$B:$B,"NORTE")/1000</f>
        <v>131.84700000000001</v>
      </c>
      <c r="AX16" s="9">
        <f>SUMIFS('Base TU'!AY:AY,'Base TU'!$A:$A,$B16,'Base TU'!$B:$B,"NORTE")/1000</f>
        <v>140.161</v>
      </c>
      <c r="AY16" s="9">
        <f>SUMIFS('Base TU'!AZ:AZ,'Base TU'!$A:$A,$B16,'Base TU'!$B:$B,"NORTE")/1000</f>
        <v>134.77600000000001</v>
      </c>
      <c r="AZ16" s="9">
        <f>SUMIFS('Base TU'!BA:BA,'Base TU'!$A:$A,$B16,'Base TU'!$B:$B,"NORTE")/1000</f>
        <v>132.64699999999999</v>
      </c>
      <c r="BA16" s="9">
        <f>SUMIFS('Base TU'!BB:BB,'Base TU'!$A:$A,$B16,'Base TU'!$B:$B,"NORTE")/1000</f>
        <v>138.01300000000001</v>
      </c>
      <c r="BB16" s="9">
        <f>SUMIFS('Base TU'!BC:BC,'Base TU'!$A:$A,$B16,'Base TU'!$B:$B,"NORTE")/1000</f>
        <v>131.57900000000001</v>
      </c>
      <c r="BD16" s="9">
        <f>SUMIFS('Base TU'!BE:BE,'Base TU'!$A:$A,$B16,'Base TU'!$B:$B,"NORTE")/1000</f>
        <v>117.087</v>
      </c>
      <c r="BE16" s="9">
        <f>SUMIFS('Base TU'!BF:BF,'Base TU'!$A:$A,$B16,'Base TU'!$B:$B,"NORTE")/1000</f>
        <v>107.946</v>
      </c>
      <c r="BF16" s="9">
        <f>SUMIFS('Base TU'!BG:BG,'Base TU'!$A:$A,$B16,'Base TU'!$B:$B,"NORTE")/1000</f>
        <v>109.28</v>
      </c>
      <c r="BG16" s="9">
        <f>SUMIFS('Base TU'!BH:BH,'Base TU'!$A:$A,$B16,'Base TU'!$B:$B,"NORTE")/1000</f>
        <v>80.242000000000004</v>
      </c>
      <c r="BH16" s="9">
        <f>SUMIFS('Base TU'!BI:BI,'Base TU'!$A:$A,$B16,'Base TU'!$B:$B,"NORTE")/1000</f>
        <v>71.525000000000006</v>
      </c>
      <c r="BI16" s="9">
        <f>SUMIFS('Base TU'!BJ:BJ,'Base TU'!$A:$A,$B16,'Base TU'!$B:$B,"NORTE")/1000</f>
        <v>117.378</v>
      </c>
      <c r="BJ16" s="9">
        <f>SUMIFS('Base TU'!BK:BK,'Base TU'!$A:$A,$B16,'Base TU'!$B:$B,"NORTE")/1000</f>
        <v>125.06399999999999</v>
      </c>
      <c r="BK16" s="9">
        <f>SUMIFS('Base TU'!BL:BL,'Base TU'!$A:$A,$B16,'Base TU'!$B:$B,"NORTE")/1000</f>
        <v>123.70399999999999</v>
      </c>
      <c r="BL16" s="9">
        <f>SUMIFS('Base TU'!BM:BM,'Base TU'!$A:$A,$B16,'Base TU'!$B:$B,"NORTE")/1000</f>
        <v>130.72200000000001</v>
      </c>
      <c r="BM16" s="9">
        <f>SUMIFS('Base TU'!BN:BN,'Base TU'!$A:$A,$B16,'Base TU'!$B:$B,"NORTE")/1000</f>
        <v>127.553</v>
      </c>
      <c r="BN16" s="9">
        <f>SUMIFS('Base TU'!BO:BO,'Base TU'!$A:$A,$B16,'Base TU'!$B:$B,"NORTE")/1000</f>
        <v>142.40600000000001</v>
      </c>
      <c r="BO16" s="9">
        <f>SUMIFS('Base TU'!BP:BP,'Base TU'!$A:$A,$B16,'Base TU'!$B:$B,"NORTE")/1000</f>
        <v>134.876</v>
      </c>
      <c r="BQ16" s="9">
        <f>SUMIFS('Base TU'!BR:BR,'Base TU'!$A:$A,$B16,'Base TU'!$B:$B,"NORTE")/1000</f>
        <v>115.55200000000001</v>
      </c>
      <c r="BR16" s="9">
        <f>SUMIFS('Base TU'!BS:BS,'Base TU'!$A:$A,$B16,'Base TU'!$B:$B,"NORTE")/1000</f>
        <v>0</v>
      </c>
      <c r="BS16" s="9">
        <f>SUMIFS('Base TU'!BT:BT,'Base TU'!$A:$A,$B16,'Base TU'!$B:$B,"NORTE")/1000</f>
        <v>0</v>
      </c>
      <c r="BT16" s="9">
        <f>SUMIFS('Base TU'!BU:BU,'Base TU'!$A:$A,$B16,'Base TU'!$B:$B,"NORTE")/1000</f>
        <v>0</v>
      </c>
      <c r="BU16" s="9">
        <f>SUMIFS('Base TU'!BV:BV,'Base TU'!$A:$A,$B16,'Base TU'!$B:$B,"NORTE")/1000</f>
        <v>0</v>
      </c>
      <c r="BV16" s="9">
        <f>SUMIFS('Base TU'!BW:BW,'Base TU'!$A:$A,$B16,'Base TU'!$B:$B,"NORTE")/1000</f>
        <v>0</v>
      </c>
      <c r="BW16" s="9">
        <f>SUMIFS('Base TU'!BX:BX,'Base TU'!$A:$A,$B16,'Base TU'!$B:$B,"NORTE")/1000</f>
        <v>0</v>
      </c>
      <c r="BX16" s="9">
        <f>SUMIFS('Base TU'!BY:BY,'Base TU'!$A:$A,$B16,'Base TU'!$B:$B,"NORTE")/1000</f>
        <v>0</v>
      </c>
      <c r="BY16" s="9">
        <f>SUMIFS('Base TU'!BZ:BZ,'Base TU'!$A:$A,$B16,'Base TU'!$B:$B,"NORTE")/1000</f>
        <v>0</v>
      </c>
      <c r="BZ16" s="9">
        <f>SUMIFS('Base TU'!CA:CA,'Base TU'!$A:$A,$B16,'Base TU'!$B:$B,"NORTE")/1000</f>
        <v>0</v>
      </c>
      <c r="CA16" s="9">
        <f>SUMIFS('Base TU'!CB:CB,'Base TU'!$A:$A,$B16,'Base TU'!$B:$B,"NORTE")/1000</f>
        <v>0</v>
      </c>
      <c r="CB16" s="9">
        <f>SUMIFS('Base TU'!CC:CC,'Base TU'!$A:$A,$B16,'Base TU'!$B:$B,"NORTE")/1000</f>
        <v>0</v>
      </c>
    </row>
    <row r="17" spans="1:80" ht="15.5" x14ac:dyDescent="0.35">
      <c r="B17" s="8" t="s">
        <v>8</v>
      </c>
      <c r="D17" s="9">
        <f>SUM(D18:D21)</f>
        <v>173.65600000000001</v>
      </c>
      <c r="E17" s="9">
        <f t="shared" ref="E17:BO17" si="52">SUM(E18:E21)</f>
        <v>166.828</v>
      </c>
      <c r="F17" s="9">
        <f t="shared" si="52"/>
        <v>179.77099999999999</v>
      </c>
      <c r="G17" s="9">
        <f t="shared" si="52"/>
        <v>172.79899999999998</v>
      </c>
      <c r="H17" s="9">
        <f t="shared" si="52"/>
        <v>176.709</v>
      </c>
      <c r="I17" s="9">
        <f t="shared" si="52"/>
        <v>193.08500000000001</v>
      </c>
      <c r="J17" s="9">
        <f t="shared" si="52"/>
        <v>185.52199999999999</v>
      </c>
      <c r="K17" s="9">
        <f t="shared" si="52"/>
        <v>203.11600000000001</v>
      </c>
      <c r="L17" s="9">
        <f t="shared" si="52"/>
        <v>222.98099999999999</v>
      </c>
      <c r="M17" s="9">
        <f t="shared" si="52"/>
        <v>221.51900000000001</v>
      </c>
      <c r="N17" s="9">
        <f t="shared" si="52"/>
        <v>181.97399999999999</v>
      </c>
      <c r="O17" s="9">
        <f t="shared" si="52"/>
        <v>184.07599999999999</v>
      </c>
      <c r="Q17" s="9">
        <f t="shared" si="52"/>
        <v>191.06899999999999</v>
      </c>
      <c r="R17" s="9">
        <f t="shared" si="52"/>
        <v>173.357</v>
      </c>
      <c r="S17" s="9">
        <f t="shared" si="52"/>
        <v>188.08600000000001</v>
      </c>
      <c r="T17" s="9">
        <f t="shared" si="52"/>
        <v>168.036</v>
      </c>
      <c r="U17" s="9">
        <f t="shared" si="52"/>
        <v>187.892</v>
      </c>
      <c r="V17" s="9">
        <f t="shared" si="52"/>
        <v>198.65100000000001</v>
      </c>
      <c r="W17" s="9">
        <f t="shared" si="52"/>
        <v>191.31299999999999</v>
      </c>
      <c r="X17" s="9">
        <f t="shared" si="52"/>
        <v>200.447</v>
      </c>
      <c r="Y17" s="9">
        <f t="shared" si="52"/>
        <v>175.084</v>
      </c>
      <c r="Z17" s="9">
        <f t="shared" si="52"/>
        <v>247.75700000000001</v>
      </c>
      <c r="AA17" s="9">
        <f t="shared" si="52"/>
        <v>234.35499999999999</v>
      </c>
      <c r="AB17" s="9">
        <f t="shared" si="52"/>
        <v>249.99299999999999</v>
      </c>
      <c r="AD17" s="9">
        <f t="shared" si="52"/>
        <v>244.53800000000001</v>
      </c>
      <c r="AE17" s="9">
        <f t="shared" si="52"/>
        <v>243.327</v>
      </c>
      <c r="AF17" s="9">
        <f t="shared" si="52"/>
        <v>281.45799999999997</v>
      </c>
      <c r="AG17" s="9">
        <f t="shared" si="52"/>
        <v>228.56899999999999</v>
      </c>
      <c r="AH17" s="9">
        <f t="shared" si="52"/>
        <v>267.52499999999998</v>
      </c>
      <c r="AI17" s="9">
        <f t="shared" si="52"/>
        <v>329.03499999999997</v>
      </c>
      <c r="AJ17" s="9">
        <f t="shared" si="52"/>
        <v>324.43899999999996</v>
      </c>
      <c r="AK17" s="9">
        <f t="shared" si="52"/>
        <v>327.78300000000002</v>
      </c>
      <c r="AL17" s="9">
        <f t="shared" si="52"/>
        <v>318.26400000000001</v>
      </c>
      <c r="AM17" s="9">
        <f t="shared" si="52"/>
        <v>317.71299999999997</v>
      </c>
      <c r="AN17" s="9">
        <f t="shared" si="52"/>
        <v>322.11199999999997</v>
      </c>
      <c r="AO17" s="9">
        <f t="shared" si="52"/>
        <v>320.45600000000002</v>
      </c>
      <c r="AQ17" s="9">
        <f t="shared" si="52"/>
        <v>314.79399999999998</v>
      </c>
      <c r="AR17" s="9">
        <f t="shared" si="52"/>
        <v>260.77699999999999</v>
      </c>
      <c r="AS17" s="9">
        <f t="shared" si="52"/>
        <v>299.12099999999998</v>
      </c>
      <c r="AT17" s="9">
        <f t="shared" si="52"/>
        <v>292.57499999999999</v>
      </c>
      <c r="AU17" s="9">
        <f t="shared" si="52"/>
        <v>315.89999999999998</v>
      </c>
      <c r="AV17" s="9">
        <f t="shared" si="52"/>
        <v>317.61400000000003</v>
      </c>
      <c r="AW17" s="9">
        <f t="shared" si="52"/>
        <v>328.82400000000001</v>
      </c>
      <c r="AX17" s="9">
        <f t="shared" si="52"/>
        <v>324.02800000000002</v>
      </c>
      <c r="AY17" s="9">
        <f t="shared" si="52"/>
        <v>334.363</v>
      </c>
      <c r="AZ17" s="9">
        <f t="shared" si="52"/>
        <v>352.44500000000005</v>
      </c>
      <c r="BA17" s="9">
        <f t="shared" si="52"/>
        <v>326.35299999999995</v>
      </c>
      <c r="BB17" s="9">
        <f t="shared" si="52"/>
        <v>320.15099999999995</v>
      </c>
      <c r="BD17" s="9">
        <f t="shared" si="52"/>
        <v>333.23699999999997</v>
      </c>
      <c r="BE17" s="9">
        <f t="shared" si="52"/>
        <v>334.279</v>
      </c>
      <c r="BF17" s="9">
        <f t="shared" si="52"/>
        <v>289.69600000000003</v>
      </c>
      <c r="BG17" s="9">
        <f t="shared" si="52"/>
        <v>248.988</v>
      </c>
      <c r="BH17" s="9">
        <f t="shared" si="52"/>
        <v>366.36599999999999</v>
      </c>
      <c r="BI17" s="9">
        <f t="shared" si="52"/>
        <v>342.77</v>
      </c>
      <c r="BJ17" s="9">
        <f t="shared" si="52"/>
        <v>371.92600000000004</v>
      </c>
      <c r="BK17" s="9">
        <f t="shared" si="52"/>
        <v>380.28999999999996</v>
      </c>
      <c r="BL17" s="9">
        <f t="shared" si="52"/>
        <v>406.81799999999998</v>
      </c>
      <c r="BM17" s="9">
        <f t="shared" si="52"/>
        <v>427.30500000000001</v>
      </c>
      <c r="BN17" s="9">
        <f t="shared" si="52"/>
        <v>415.26900000000001</v>
      </c>
      <c r="BO17" s="9">
        <f t="shared" si="52"/>
        <v>340.63499999999999</v>
      </c>
      <c r="BQ17" s="9">
        <f t="shared" ref="BQ17:CB17" si="53">SUM(BQ18:BQ21)</f>
        <v>363.517</v>
      </c>
      <c r="BR17" s="9">
        <f t="shared" si="53"/>
        <v>0</v>
      </c>
      <c r="BS17" s="9">
        <f t="shared" si="53"/>
        <v>0</v>
      </c>
      <c r="BT17" s="9">
        <f t="shared" si="53"/>
        <v>0</v>
      </c>
      <c r="BU17" s="9">
        <f t="shared" si="53"/>
        <v>0</v>
      </c>
      <c r="BV17" s="9">
        <f t="shared" si="53"/>
        <v>0</v>
      </c>
      <c r="BW17" s="9">
        <f t="shared" si="53"/>
        <v>0</v>
      </c>
      <c r="BX17" s="9">
        <f t="shared" si="53"/>
        <v>0</v>
      </c>
      <c r="BY17" s="9">
        <f t="shared" si="53"/>
        <v>0</v>
      </c>
      <c r="BZ17" s="9">
        <f t="shared" si="53"/>
        <v>0</v>
      </c>
      <c r="CA17" s="9">
        <f t="shared" si="53"/>
        <v>0</v>
      </c>
      <c r="CB17" s="9">
        <f t="shared" si="53"/>
        <v>0</v>
      </c>
    </row>
    <row r="18" spans="1:80" ht="15.5" x14ac:dyDescent="0.35">
      <c r="B18" s="10" t="s">
        <v>9</v>
      </c>
      <c r="D18" s="11">
        <f>SUMIFS('Base TU'!E:E,'Base TU'!$A:$A,$B18,'Base TU'!$B:$B,"NORTE")/1000</f>
        <v>158.60400000000001</v>
      </c>
      <c r="E18" s="11">
        <f>SUMIFS('Base TU'!F:F,'Base TU'!$A:$A,$B18,'Base TU'!$B:$B,"NORTE")/1000</f>
        <v>150.756</v>
      </c>
      <c r="F18" s="11">
        <f>SUMIFS('Base TU'!G:G,'Base TU'!$A:$A,$B18,'Base TU'!$B:$B,"NORTE")/1000</f>
        <v>178.14</v>
      </c>
      <c r="G18" s="11">
        <f>SUMIFS('Base TU'!H:H,'Base TU'!$A:$A,$B18,'Base TU'!$B:$B,"NORTE")/1000</f>
        <v>172.03899999999999</v>
      </c>
      <c r="H18" s="11">
        <f>SUMIFS('Base TU'!I:I,'Base TU'!$A:$A,$B18,'Base TU'!$B:$B,"NORTE")/1000</f>
        <v>176.709</v>
      </c>
      <c r="I18" s="11">
        <f>SUMIFS('Base TU'!J:J,'Base TU'!$A:$A,$B18,'Base TU'!$B:$B,"NORTE")/1000</f>
        <v>193.08500000000001</v>
      </c>
      <c r="J18" s="11">
        <f>SUMIFS('Base TU'!K:K,'Base TU'!$A:$A,$B18,'Base TU'!$B:$B,"NORTE")/1000</f>
        <v>185.52199999999999</v>
      </c>
      <c r="K18" s="11">
        <f>SUMIFS('Base TU'!L:L,'Base TU'!$A:$A,$B18,'Base TU'!$B:$B,"NORTE")/1000</f>
        <v>203.11600000000001</v>
      </c>
      <c r="L18" s="11">
        <f>SUMIFS('Base TU'!M:M,'Base TU'!$A:$A,$B18,'Base TU'!$B:$B,"NORTE")/1000</f>
        <v>222.98099999999999</v>
      </c>
      <c r="M18" s="11">
        <f>SUMIFS('Base TU'!N:N,'Base TU'!$A:$A,$B18,'Base TU'!$B:$B,"NORTE")/1000</f>
        <v>221.51900000000001</v>
      </c>
      <c r="N18" s="11">
        <f>SUMIFS('Base TU'!O:O,'Base TU'!$A:$A,$B18,'Base TU'!$B:$B,"NORTE")/1000</f>
        <v>181.97399999999999</v>
      </c>
      <c r="O18" s="11">
        <f>SUMIFS('Base TU'!P:P,'Base TU'!$A:$A,$B18,'Base TU'!$B:$B,"NORTE")/1000</f>
        <v>184.07599999999999</v>
      </c>
      <c r="Q18" s="11">
        <f>SUMIFS('Base TU'!R:R,'Base TU'!$A:$A,$B18,'Base TU'!$B:$B,"NORTE")/1000</f>
        <v>191.06899999999999</v>
      </c>
      <c r="R18" s="11">
        <f>SUMIFS('Base TU'!S:S,'Base TU'!$A:$A,$B18,'Base TU'!$B:$B,"NORTE")/1000</f>
        <v>173.357</v>
      </c>
      <c r="S18" s="11">
        <f>SUMIFS('Base TU'!T:T,'Base TU'!$A:$A,$B18,'Base TU'!$B:$B,"NORTE")/1000</f>
        <v>188.08600000000001</v>
      </c>
      <c r="T18" s="11">
        <f>SUMIFS('Base TU'!U:U,'Base TU'!$A:$A,$B18,'Base TU'!$B:$B,"NORTE")/1000</f>
        <v>168.036</v>
      </c>
      <c r="U18" s="11">
        <f>SUMIFS('Base TU'!V:V,'Base TU'!$A:$A,$B18,'Base TU'!$B:$B,"NORTE")/1000</f>
        <v>187.892</v>
      </c>
      <c r="V18" s="11">
        <f>SUMIFS('Base TU'!W:W,'Base TU'!$A:$A,$B18,'Base TU'!$B:$B,"NORTE")/1000</f>
        <v>198.65100000000001</v>
      </c>
      <c r="W18" s="11">
        <f>SUMIFS('Base TU'!X:X,'Base TU'!$A:$A,$B18,'Base TU'!$B:$B,"NORTE")/1000</f>
        <v>191.31299999999999</v>
      </c>
      <c r="X18" s="11">
        <f>SUMIFS('Base TU'!Y:Y,'Base TU'!$A:$A,$B18,'Base TU'!$B:$B,"NORTE")/1000</f>
        <v>200.447</v>
      </c>
      <c r="Y18" s="11">
        <f>SUMIFS('Base TU'!Z:Z,'Base TU'!$A:$A,$B18,'Base TU'!$B:$B,"NORTE")/1000</f>
        <v>175.084</v>
      </c>
      <c r="Z18" s="11">
        <f>SUMIFS('Base TU'!AA:AA,'Base TU'!$A:$A,$B18,'Base TU'!$B:$B,"NORTE")/1000</f>
        <v>216.517</v>
      </c>
      <c r="AA18" s="11">
        <f>SUMIFS('Base TU'!AB:AB,'Base TU'!$A:$A,$B18,'Base TU'!$B:$B,"NORTE")/1000</f>
        <v>165.09899999999999</v>
      </c>
      <c r="AB18" s="11">
        <f>SUMIFS('Base TU'!AC:AC,'Base TU'!$A:$A,$B18,'Base TU'!$B:$B,"NORTE")/1000</f>
        <v>165.07300000000001</v>
      </c>
      <c r="AD18" s="11">
        <f>SUMIFS('Base TU'!AE:AE,'Base TU'!$A:$A,$B18,'Base TU'!$B:$B,"NORTE")/1000</f>
        <v>169.298</v>
      </c>
      <c r="AE18" s="11">
        <f>SUMIFS('Base TU'!AF:AF,'Base TU'!$A:$A,$B18,'Base TU'!$B:$B,"NORTE")/1000</f>
        <v>168.43899999999999</v>
      </c>
      <c r="AF18" s="11">
        <f>SUMIFS('Base TU'!AG:AG,'Base TU'!$A:$A,$B18,'Base TU'!$B:$B,"NORTE")/1000</f>
        <v>177.26599999999999</v>
      </c>
      <c r="AG18" s="11">
        <f>SUMIFS('Base TU'!AH:AH,'Base TU'!$A:$A,$B18,'Base TU'!$B:$B,"NORTE")/1000</f>
        <v>158.87299999999999</v>
      </c>
      <c r="AH18" s="11">
        <f>SUMIFS('Base TU'!AI:AI,'Base TU'!$A:$A,$B18,'Base TU'!$B:$B,"NORTE")/1000</f>
        <v>175.565</v>
      </c>
      <c r="AI18" s="11">
        <f>SUMIFS('Base TU'!AJ:AJ,'Base TU'!$A:$A,$B18,'Base TU'!$B:$B,"NORTE")/1000</f>
        <v>225.63499999999999</v>
      </c>
      <c r="AJ18" s="11">
        <f>SUMIFS('Base TU'!AK:AK,'Base TU'!$A:$A,$B18,'Base TU'!$B:$B,"NORTE")/1000</f>
        <v>220.863</v>
      </c>
      <c r="AK18" s="11">
        <f>SUMIFS('Base TU'!AL:AL,'Base TU'!$A:$A,$B18,'Base TU'!$B:$B,"NORTE")/1000</f>
        <v>198.423</v>
      </c>
      <c r="AL18" s="11">
        <f>SUMIFS('Base TU'!AM:AM,'Base TU'!$A:$A,$B18,'Base TU'!$B:$B,"NORTE")/1000</f>
        <v>200.34399999999999</v>
      </c>
      <c r="AM18" s="11">
        <f>SUMIFS('Base TU'!AN:AN,'Base TU'!$A:$A,$B18,'Base TU'!$B:$B,"NORTE")/1000</f>
        <v>185.36099999999999</v>
      </c>
      <c r="AN18" s="11">
        <f>SUMIFS('Base TU'!AO:AO,'Base TU'!$A:$A,$B18,'Base TU'!$B:$B,"NORTE")/1000</f>
        <v>189.76</v>
      </c>
      <c r="AO18" s="11">
        <f>SUMIFS('Base TU'!AP:AP,'Base TU'!$A:$A,$B18,'Base TU'!$B:$B,"NORTE")/1000</f>
        <v>186.52</v>
      </c>
      <c r="AQ18" s="11">
        <f>SUMIFS('Base TU'!AR:AR,'Base TU'!$A:$A,$B18,'Base TU'!$B:$B,"NORTE")/1000</f>
        <v>185.96199999999999</v>
      </c>
      <c r="AR18" s="11">
        <f>SUMIFS('Base TU'!AS:AS,'Base TU'!$A:$A,$B18,'Base TU'!$B:$B,"NORTE")/1000</f>
        <v>164.94499999999999</v>
      </c>
      <c r="AS18" s="11">
        <f>SUMIFS('Base TU'!AT:AT,'Base TU'!$A:$A,$B18,'Base TU'!$B:$B,"NORTE")/1000</f>
        <v>167.82499999999999</v>
      </c>
      <c r="AT18" s="11">
        <f>SUMIFS('Base TU'!AU:AU,'Base TU'!$A:$A,$B18,'Base TU'!$B:$B,"NORTE")/1000</f>
        <v>153.18299999999999</v>
      </c>
      <c r="AU18" s="11">
        <f>SUMIFS('Base TU'!AV:AV,'Base TU'!$A:$A,$B18,'Base TU'!$B:$B,"NORTE")/1000</f>
        <v>181.34800000000001</v>
      </c>
      <c r="AV18" s="11">
        <f>SUMIFS('Base TU'!AW:AW,'Base TU'!$A:$A,$B18,'Base TU'!$B:$B,"NORTE")/1000</f>
        <v>196.08600000000001</v>
      </c>
      <c r="AW18" s="11">
        <f>SUMIFS('Base TU'!AX:AX,'Base TU'!$A:$A,$B18,'Base TU'!$B:$B,"NORTE")/1000</f>
        <v>200.87200000000001</v>
      </c>
      <c r="AX18" s="11">
        <f>SUMIFS('Base TU'!AY:AY,'Base TU'!$A:$A,$B18,'Base TU'!$B:$B,"NORTE")/1000</f>
        <v>202.32400000000001</v>
      </c>
      <c r="AY18" s="11">
        <f>SUMIFS('Base TU'!AZ:AZ,'Base TU'!$A:$A,$B18,'Base TU'!$B:$B,"NORTE")/1000</f>
        <v>195.58699999999999</v>
      </c>
      <c r="AZ18" s="11">
        <f>SUMIFS('Base TU'!BA:BA,'Base TU'!$A:$A,$B18,'Base TU'!$B:$B,"NORTE")/1000</f>
        <v>199.85300000000001</v>
      </c>
      <c r="BA18" s="11">
        <f>SUMIFS('Base TU'!BB:BB,'Base TU'!$A:$A,$B18,'Base TU'!$B:$B,"NORTE")/1000</f>
        <v>183.61699999999999</v>
      </c>
      <c r="BB18" s="11">
        <f>SUMIFS('Base TU'!BC:BC,'Base TU'!$A:$A,$B18,'Base TU'!$B:$B,"NORTE")/1000</f>
        <v>167.29499999999999</v>
      </c>
      <c r="BD18" s="11">
        <f>SUMIFS('Base TU'!BE:BE,'Base TU'!$A:$A,$B18,'Base TU'!$B:$B,"NORTE")/1000</f>
        <v>180.90899999999999</v>
      </c>
      <c r="BE18" s="11">
        <f>SUMIFS('Base TU'!BF:BF,'Base TU'!$A:$A,$B18,'Base TU'!$B:$B,"NORTE")/1000</f>
        <v>185.29499999999999</v>
      </c>
      <c r="BF18" s="11">
        <f>SUMIFS('Base TU'!BG:BG,'Base TU'!$A:$A,$B18,'Base TU'!$B:$B,"NORTE")/1000</f>
        <v>150.38200000000001</v>
      </c>
      <c r="BG18" s="11">
        <f>SUMIFS('Base TU'!BH:BH,'Base TU'!$A:$A,$B18,'Base TU'!$B:$B,"NORTE")/1000</f>
        <v>85.757999999999996</v>
      </c>
      <c r="BH18" s="11">
        <f>SUMIFS('Base TU'!BI:BI,'Base TU'!$A:$A,$B18,'Base TU'!$B:$B,"NORTE")/1000</f>
        <v>184.536</v>
      </c>
      <c r="BI18" s="11">
        <f>SUMIFS('Base TU'!BJ:BJ,'Base TU'!$A:$A,$B18,'Base TU'!$B:$B,"NORTE")/1000</f>
        <v>162.72200000000001</v>
      </c>
      <c r="BJ18" s="11">
        <f>SUMIFS('Base TU'!BK:BK,'Base TU'!$A:$A,$B18,'Base TU'!$B:$B,"NORTE")/1000</f>
        <v>200.02</v>
      </c>
      <c r="BK18" s="11">
        <f>SUMIFS('Base TU'!BL:BL,'Base TU'!$A:$A,$B18,'Base TU'!$B:$B,"NORTE")/1000</f>
        <v>210.41200000000001</v>
      </c>
      <c r="BL18" s="11">
        <f>SUMIFS('Base TU'!BM:BM,'Base TU'!$A:$A,$B18,'Base TU'!$B:$B,"NORTE")/1000</f>
        <v>229.96799999999999</v>
      </c>
      <c r="BM18" s="11">
        <f>SUMIFS('Base TU'!BN:BN,'Base TU'!$A:$A,$B18,'Base TU'!$B:$B,"NORTE")/1000</f>
        <v>243.87700000000001</v>
      </c>
      <c r="BN18" s="11">
        <f>SUMIFS('Base TU'!BO:BO,'Base TU'!$A:$A,$B18,'Base TU'!$B:$B,"NORTE")/1000</f>
        <v>226.04900000000001</v>
      </c>
      <c r="BO18" s="11">
        <f>SUMIFS('Base TU'!BP:BP,'Base TU'!$A:$A,$B18,'Base TU'!$B:$B,"NORTE")/1000</f>
        <v>216.727</v>
      </c>
      <c r="BQ18" s="11">
        <f>SUMIFS('Base TU'!BR:BR,'Base TU'!$A:$A,$B18,'Base TU'!$B:$B,"NORTE")/1000</f>
        <v>211.875</v>
      </c>
      <c r="BR18" s="11">
        <f>SUMIFS('Base TU'!BS:BS,'Base TU'!$A:$A,$B18,'Base TU'!$B:$B,"NORTE")/1000</f>
        <v>0</v>
      </c>
      <c r="BS18" s="11">
        <f>SUMIFS('Base TU'!BT:BT,'Base TU'!$A:$A,$B18,'Base TU'!$B:$B,"NORTE")/1000</f>
        <v>0</v>
      </c>
      <c r="BT18" s="11">
        <f>SUMIFS('Base TU'!BU:BU,'Base TU'!$A:$A,$B18,'Base TU'!$B:$B,"NORTE")/1000</f>
        <v>0</v>
      </c>
      <c r="BU18" s="11">
        <f>SUMIFS('Base TU'!BV:BV,'Base TU'!$A:$A,$B18,'Base TU'!$B:$B,"NORTE")/1000</f>
        <v>0</v>
      </c>
      <c r="BV18" s="11">
        <f>SUMIFS('Base TU'!BW:BW,'Base TU'!$A:$A,$B18,'Base TU'!$B:$B,"NORTE")/1000</f>
        <v>0</v>
      </c>
      <c r="BW18" s="11">
        <f>SUMIFS('Base TU'!BX:BX,'Base TU'!$A:$A,$B18,'Base TU'!$B:$B,"NORTE")/1000</f>
        <v>0</v>
      </c>
      <c r="BX18" s="11">
        <f>SUMIFS('Base TU'!BY:BY,'Base TU'!$A:$A,$B18,'Base TU'!$B:$B,"NORTE")/1000</f>
        <v>0</v>
      </c>
      <c r="BY18" s="11">
        <f>SUMIFS('Base TU'!BZ:BZ,'Base TU'!$A:$A,$B18,'Base TU'!$B:$B,"NORTE")/1000</f>
        <v>0</v>
      </c>
      <c r="BZ18" s="11">
        <f>SUMIFS('Base TU'!CA:CA,'Base TU'!$A:$A,$B18,'Base TU'!$B:$B,"NORTE")/1000</f>
        <v>0</v>
      </c>
      <c r="CA18" s="11">
        <f>SUMIFS('Base TU'!CB:CB,'Base TU'!$A:$A,$B18,'Base TU'!$B:$B,"NORTE")/1000</f>
        <v>0</v>
      </c>
      <c r="CB18" s="11">
        <f>SUMIFS('Base TU'!CC:CC,'Base TU'!$A:$A,$B18,'Base TU'!$B:$B,"NORTE")/1000</f>
        <v>0</v>
      </c>
    </row>
    <row r="19" spans="1:80" ht="15.5" x14ac:dyDescent="0.35">
      <c r="B19" s="10" t="s">
        <v>10</v>
      </c>
      <c r="D19" s="11">
        <f>SUMIFS('Base TU'!E:E,'Base TU'!$A:$A,$B19,'Base TU'!$B:$B,"NORTE")/1000</f>
        <v>15.052</v>
      </c>
      <c r="E19" s="11">
        <f>SUMIFS('Base TU'!F:F,'Base TU'!$A:$A,$B19,'Base TU'!$B:$B,"NORTE")/1000</f>
        <v>15.132</v>
      </c>
      <c r="F19" s="11">
        <f>SUMIFS('Base TU'!G:G,'Base TU'!$A:$A,$B19,'Base TU'!$B:$B,"NORTE")/1000</f>
        <v>0</v>
      </c>
      <c r="G19" s="11">
        <f>SUMIFS('Base TU'!H:H,'Base TU'!$A:$A,$B19,'Base TU'!$B:$B,"NORTE")/1000</f>
        <v>0</v>
      </c>
      <c r="H19" s="11">
        <f>SUMIFS('Base TU'!I:I,'Base TU'!$A:$A,$B19,'Base TU'!$B:$B,"NORTE")/1000</f>
        <v>0</v>
      </c>
      <c r="I19" s="11">
        <f>SUMIFS('Base TU'!J:J,'Base TU'!$A:$A,$B19,'Base TU'!$B:$B,"NORTE")/1000</f>
        <v>0</v>
      </c>
      <c r="J19" s="11">
        <f>SUMIFS('Base TU'!K:K,'Base TU'!$A:$A,$B19,'Base TU'!$B:$B,"NORTE")/1000</f>
        <v>0</v>
      </c>
      <c r="K19" s="11">
        <f>SUMIFS('Base TU'!L:L,'Base TU'!$A:$A,$B19,'Base TU'!$B:$B,"NORTE")/1000</f>
        <v>0</v>
      </c>
      <c r="L19" s="11">
        <f>SUMIFS('Base TU'!M:M,'Base TU'!$A:$A,$B19,'Base TU'!$B:$B,"NORTE")/1000</f>
        <v>0</v>
      </c>
      <c r="M19" s="11">
        <f>SUMIFS('Base TU'!N:N,'Base TU'!$A:$A,$B19,'Base TU'!$B:$B,"NORTE")/1000</f>
        <v>0</v>
      </c>
      <c r="N19" s="11">
        <f>SUMIFS('Base TU'!O:O,'Base TU'!$A:$A,$B19,'Base TU'!$B:$B,"NORTE")/1000</f>
        <v>0</v>
      </c>
      <c r="O19" s="11">
        <f>SUMIFS('Base TU'!P:P,'Base TU'!$A:$A,$B19,'Base TU'!$B:$B,"NORTE")/1000</f>
        <v>0</v>
      </c>
      <c r="Q19" s="11">
        <f>SUMIFS('Base TU'!R:R,'Base TU'!$A:$A,$B19,'Base TU'!$B:$B,"NORTE")/1000</f>
        <v>0</v>
      </c>
      <c r="R19" s="11">
        <f>SUMIFS('Base TU'!S:S,'Base TU'!$A:$A,$B19,'Base TU'!$B:$B,"NORTE")/1000</f>
        <v>0</v>
      </c>
      <c r="S19" s="11">
        <f>SUMIFS('Base TU'!T:T,'Base TU'!$A:$A,$B19,'Base TU'!$B:$B,"NORTE")/1000</f>
        <v>0</v>
      </c>
      <c r="T19" s="11">
        <f>SUMIFS('Base TU'!U:U,'Base TU'!$A:$A,$B19,'Base TU'!$B:$B,"NORTE")/1000</f>
        <v>0</v>
      </c>
      <c r="U19" s="11">
        <f>SUMIFS('Base TU'!V:V,'Base TU'!$A:$A,$B19,'Base TU'!$B:$B,"NORTE")/1000</f>
        <v>0</v>
      </c>
      <c r="V19" s="11">
        <f>SUMIFS('Base TU'!W:W,'Base TU'!$A:$A,$B19,'Base TU'!$B:$B,"NORTE")/1000</f>
        <v>0</v>
      </c>
      <c r="W19" s="11">
        <f>SUMIFS('Base TU'!X:X,'Base TU'!$A:$A,$B19,'Base TU'!$B:$B,"NORTE")/1000</f>
        <v>0</v>
      </c>
      <c r="X19" s="11">
        <f>SUMIFS('Base TU'!Y:Y,'Base TU'!$A:$A,$B19,'Base TU'!$B:$B,"NORTE")/1000</f>
        <v>0</v>
      </c>
      <c r="Y19" s="11">
        <f>SUMIFS('Base TU'!Z:Z,'Base TU'!$A:$A,$B19,'Base TU'!$B:$B,"NORTE")/1000</f>
        <v>0</v>
      </c>
      <c r="Z19" s="11">
        <f>SUMIFS('Base TU'!AA:AA,'Base TU'!$A:$A,$B19,'Base TU'!$B:$B,"NORTE")/1000</f>
        <v>31.24</v>
      </c>
      <c r="AA19" s="11">
        <f>SUMIFS('Base TU'!AB:AB,'Base TU'!$A:$A,$B19,'Base TU'!$B:$B,"NORTE")/1000</f>
        <v>69.256</v>
      </c>
      <c r="AB19" s="11">
        <f>SUMIFS('Base TU'!AC:AC,'Base TU'!$A:$A,$B19,'Base TU'!$B:$B,"NORTE")/1000</f>
        <v>84.92</v>
      </c>
      <c r="AD19" s="11">
        <f>SUMIFS('Base TU'!AE:AE,'Base TU'!$A:$A,$B19,'Base TU'!$B:$B,"NORTE")/1000</f>
        <v>75.239999999999995</v>
      </c>
      <c r="AE19" s="11">
        <f>SUMIFS('Base TU'!AF:AF,'Base TU'!$A:$A,$B19,'Base TU'!$B:$B,"NORTE")/1000</f>
        <v>74.888000000000005</v>
      </c>
      <c r="AF19" s="11">
        <f>SUMIFS('Base TU'!AG:AG,'Base TU'!$A:$A,$B19,'Base TU'!$B:$B,"NORTE")/1000</f>
        <v>104.19199999999999</v>
      </c>
      <c r="AG19" s="11">
        <f>SUMIFS('Base TU'!AH:AH,'Base TU'!$A:$A,$B19,'Base TU'!$B:$B,"NORTE")/1000</f>
        <v>69.695999999999998</v>
      </c>
      <c r="AH19" s="11">
        <f>SUMIFS('Base TU'!AI:AI,'Base TU'!$A:$A,$B19,'Base TU'!$B:$B,"NORTE")/1000</f>
        <v>91.96</v>
      </c>
      <c r="AI19" s="11">
        <f>SUMIFS('Base TU'!AJ:AJ,'Base TU'!$A:$A,$B19,'Base TU'!$B:$B,"NORTE")/1000</f>
        <v>103.4</v>
      </c>
      <c r="AJ19" s="11">
        <f>SUMIFS('Base TU'!AK:AK,'Base TU'!$A:$A,$B19,'Base TU'!$B:$B,"NORTE")/1000</f>
        <v>103.57599999999999</v>
      </c>
      <c r="AK19" s="11">
        <f>SUMIFS('Base TU'!AL:AL,'Base TU'!$A:$A,$B19,'Base TU'!$B:$B,"NORTE")/1000</f>
        <v>129.36000000000001</v>
      </c>
      <c r="AL19" s="11">
        <f>SUMIFS('Base TU'!AM:AM,'Base TU'!$A:$A,$B19,'Base TU'!$B:$B,"NORTE")/1000</f>
        <v>117.92</v>
      </c>
      <c r="AM19" s="11">
        <f>SUMIFS('Base TU'!AN:AN,'Base TU'!$A:$A,$B19,'Base TU'!$B:$B,"NORTE")/1000</f>
        <v>132.352</v>
      </c>
      <c r="AN19" s="11">
        <f>SUMIFS('Base TU'!AO:AO,'Base TU'!$A:$A,$B19,'Base TU'!$B:$B,"NORTE")/1000</f>
        <v>132.352</v>
      </c>
      <c r="AO19" s="11">
        <f>SUMIFS('Base TU'!AP:AP,'Base TU'!$A:$A,$B19,'Base TU'!$B:$B,"NORTE")/1000</f>
        <v>133.93600000000001</v>
      </c>
      <c r="AQ19" s="11">
        <f>SUMIFS('Base TU'!AR:AR,'Base TU'!$A:$A,$B19,'Base TU'!$B:$B,"NORTE")/1000</f>
        <v>128.83199999999999</v>
      </c>
      <c r="AR19" s="11">
        <f>SUMIFS('Base TU'!AS:AS,'Base TU'!$A:$A,$B19,'Base TU'!$B:$B,"NORTE")/1000</f>
        <v>95.831999999999994</v>
      </c>
      <c r="AS19" s="11">
        <f>SUMIFS('Base TU'!AT:AT,'Base TU'!$A:$A,$B19,'Base TU'!$B:$B,"NORTE")/1000</f>
        <v>131.29599999999999</v>
      </c>
      <c r="AT19" s="11">
        <f>SUMIFS('Base TU'!AU:AU,'Base TU'!$A:$A,$B19,'Base TU'!$B:$B,"NORTE")/1000</f>
        <v>139.392</v>
      </c>
      <c r="AU19" s="11">
        <f>SUMIFS('Base TU'!AV:AV,'Base TU'!$A:$A,$B19,'Base TU'!$B:$B,"NORTE")/1000</f>
        <v>134.55199999999999</v>
      </c>
      <c r="AV19" s="11">
        <f>SUMIFS('Base TU'!AW:AW,'Base TU'!$A:$A,$B19,'Base TU'!$B:$B,"NORTE")/1000</f>
        <v>121.52800000000001</v>
      </c>
      <c r="AW19" s="11">
        <f>SUMIFS('Base TU'!AX:AX,'Base TU'!$A:$A,$B19,'Base TU'!$B:$B,"NORTE")/1000</f>
        <v>127.952</v>
      </c>
      <c r="AX19" s="11">
        <f>SUMIFS('Base TU'!AY:AY,'Base TU'!$A:$A,$B19,'Base TU'!$B:$B,"NORTE")/1000</f>
        <v>121.70399999999999</v>
      </c>
      <c r="AY19" s="11">
        <f>SUMIFS('Base TU'!AZ:AZ,'Base TU'!$A:$A,$B19,'Base TU'!$B:$B,"NORTE")/1000</f>
        <v>138.77600000000001</v>
      </c>
      <c r="AZ19" s="11">
        <f>SUMIFS('Base TU'!BA:BA,'Base TU'!$A:$A,$B19,'Base TU'!$B:$B,"NORTE")/1000</f>
        <v>152.59200000000001</v>
      </c>
      <c r="BA19" s="11">
        <f>SUMIFS('Base TU'!BB:BB,'Base TU'!$A:$A,$B19,'Base TU'!$B:$B,"NORTE")/1000</f>
        <v>142.73599999999999</v>
      </c>
      <c r="BB19" s="11">
        <f>SUMIFS('Base TU'!BC:BC,'Base TU'!$A:$A,$B19,'Base TU'!$B:$B,"NORTE")/1000</f>
        <v>152.85599999999999</v>
      </c>
      <c r="BD19" s="11">
        <f>SUMIFS('Base TU'!BE:BE,'Base TU'!$A:$A,$B19,'Base TU'!$B:$B,"NORTE")/1000</f>
        <v>152.328</v>
      </c>
      <c r="BE19" s="11">
        <f>SUMIFS('Base TU'!BF:BF,'Base TU'!$A:$A,$B19,'Base TU'!$B:$B,"NORTE")/1000</f>
        <v>148.98400000000001</v>
      </c>
      <c r="BF19" s="11">
        <f>SUMIFS('Base TU'!BG:BG,'Base TU'!$A:$A,$B19,'Base TU'!$B:$B,"NORTE")/1000</f>
        <v>139.31399999999999</v>
      </c>
      <c r="BG19" s="11">
        <f>SUMIFS('Base TU'!BH:BH,'Base TU'!$A:$A,$B19,'Base TU'!$B:$B,"NORTE")/1000</f>
        <v>163.22999999999999</v>
      </c>
      <c r="BH19" s="11">
        <f>SUMIFS('Base TU'!BI:BI,'Base TU'!$A:$A,$B19,'Base TU'!$B:$B,"NORTE")/1000</f>
        <v>181.83</v>
      </c>
      <c r="BI19" s="11">
        <f>SUMIFS('Base TU'!BJ:BJ,'Base TU'!$A:$A,$B19,'Base TU'!$B:$B,"NORTE")/1000</f>
        <v>180.048</v>
      </c>
      <c r="BJ19" s="11">
        <f>SUMIFS('Base TU'!BK:BK,'Base TU'!$A:$A,$B19,'Base TU'!$B:$B,"NORTE")/1000</f>
        <v>171.90600000000001</v>
      </c>
      <c r="BK19" s="11">
        <f>SUMIFS('Base TU'!BL:BL,'Base TU'!$A:$A,$B19,'Base TU'!$B:$B,"NORTE")/1000</f>
        <v>169.87799999999999</v>
      </c>
      <c r="BL19" s="11">
        <f>SUMIFS('Base TU'!BM:BM,'Base TU'!$A:$A,$B19,'Base TU'!$B:$B,"NORTE")/1000</f>
        <v>176.85</v>
      </c>
      <c r="BM19" s="11">
        <f>SUMIFS('Base TU'!BN:BN,'Base TU'!$A:$A,$B19,'Base TU'!$B:$B,"NORTE")/1000</f>
        <v>183.428</v>
      </c>
      <c r="BN19" s="11">
        <f>SUMIFS('Base TU'!BO:BO,'Base TU'!$A:$A,$B19,'Base TU'!$B:$B,"NORTE")/1000</f>
        <v>189.22</v>
      </c>
      <c r="BO19" s="11">
        <f>SUMIFS('Base TU'!BP:BP,'Base TU'!$A:$A,$B19,'Base TU'!$B:$B,"NORTE")/1000</f>
        <v>123.908</v>
      </c>
      <c r="BQ19" s="11">
        <f>SUMIFS('Base TU'!BR:BR,'Base TU'!$A:$A,$B19,'Base TU'!$B:$B,"NORTE")/1000</f>
        <v>151.642</v>
      </c>
      <c r="BR19" s="11">
        <f>SUMIFS('Base TU'!BS:BS,'Base TU'!$A:$A,$B19,'Base TU'!$B:$B,"NORTE")/1000</f>
        <v>0</v>
      </c>
      <c r="BS19" s="11">
        <f>SUMIFS('Base TU'!BT:BT,'Base TU'!$A:$A,$B19,'Base TU'!$B:$B,"NORTE")/1000</f>
        <v>0</v>
      </c>
      <c r="BT19" s="11">
        <f>SUMIFS('Base TU'!BU:BU,'Base TU'!$A:$A,$B19,'Base TU'!$B:$B,"NORTE")/1000</f>
        <v>0</v>
      </c>
      <c r="BU19" s="11">
        <f>SUMIFS('Base TU'!BV:BV,'Base TU'!$A:$A,$B19,'Base TU'!$B:$B,"NORTE")/1000</f>
        <v>0</v>
      </c>
      <c r="BV19" s="11">
        <f>SUMIFS('Base TU'!BW:BW,'Base TU'!$A:$A,$B19,'Base TU'!$B:$B,"NORTE")/1000</f>
        <v>0</v>
      </c>
      <c r="BW19" s="11">
        <f>SUMIFS('Base TU'!BX:BX,'Base TU'!$A:$A,$B19,'Base TU'!$B:$B,"NORTE")/1000</f>
        <v>0</v>
      </c>
      <c r="BX19" s="11">
        <f>SUMIFS('Base TU'!BY:BY,'Base TU'!$A:$A,$B19,'Base TU'!$B:$B,"NORTE")/1000</f>
        <v>0</v>
      </c>
      <c r="BY19" s="11">
        <f>SUMIFS('Base TU'!BZ:BZ,'Base TU'!$A:$A,$B19,'Base TU'!$B:$B,"NORTE")/1000</f>
        <v>0</v>
      </c>
      <c r="BZ19" s="11">
        <f>SUMIFS('Base TU'!CA:CA,'Base TU'!$A:$A,$B19,'Base TU'!$B:$B,"NORTE")/1000</f>
        <v>0</v>
      </c>
      <c r="CA19" s="11">
        <f>SUMIFS('Base TU'!CB:CB,'Base TU'!$A:$A,$B19,'Base TU'!$B:$B,"NORTE")/1000</f>
        <v>0</v>
      </c>
      <c r="CB19" s="11">
        <f>SUMIFS('Base TU'!CC:CC,'Base TU'!$A:$A,$B19,'Base TU'!$B:$B,"NORTE")/1000</f>
        <v>0</v>
      </c>
    </row>
    <row r="20" spans="1:80" ht="15.5" hidden="1" x14ac:dyDescent="0.35">
      <c r="B20" s="10" t="s">
        <v>15</v>
      </c>
      <c r="D20" s="11">
        <f>SUMIFS('Base TU'!E:E,'Base TU'!$A:$A,$B20,'Base TU'!$B:$B,"NORTE")/1000</f>
        <v>0</v>
      </c>
      <c r="E20" s="11">
        <f>SUMIFS('Base TU'!F:F,'Base TU'!$A:$A,$B20,'Base TU'!$B:$B,"NORTE")/1000</f>
        <v>0</v>
      </c>
      <c r="F20" s="11">
        <f>SUMIFS('Base TU'!G:G,'Base TU'!$A:$A,$B20,'Base TU'!$B:$B,"NORTE")/1000</f>
        <v>0</v>
      </c>
      <c r="G20" s="11">
        <f>SUMIFS('Base TU'!H:H,'Base TU'!$A:$A,$B20,'Base TU'!$B:$B,"NORTE")/1000</f>
        <v>0</v>
      </c>
      <c r="H20" s="11">
        <f>SUMIFS('Base TU'!I:I,'Base TU'!$A:$A,$B20,'Base TU'!$B:$B,"NORTE")/1000</f>
        <v>0</v>
      </c>
      <c r="I20" s="11">
        <f>SUMIFS('Base TU'!J:J,'Base TU'!$A:$A,$B20,'Base TU'!$B:$B,"NORTE")/1000</f>
        <v>0</v>
      </c>
      <c r="J20" s="11">
        <f>SUMIFS('Base TU'!K:K,'Base TU'!$A:$A,$B20,'Base TU'!$B:$B,"NORTE")/1000</f>
        <v>0</v>
      </c>
      <c r="K20" s="11">
        <f>SUMIFS('Base TU'!L:L,'Base TU'!$A:$A,$B20,'Base TU'!$B:$B,"NORTE")/1000</f>
        <v>0</v>
      </c>
      <c r="L20" s="11">
        <f>SUMIFS('Base TU'!M:M,'Base TU'!$A:$A,$B20,'Base TU'!$B:$B,"NORTE")/1000</f>
        <v>0</v>
      </c>
      <c r="M20" s="11">
        <f>SUMIFS('Base TU'!N:N,'Base TU'!$A:$A,$B20,'Base TU'!$B:$B,"NORTE")/1000</f>
        <v>0</v>
      </c>
      <c r="N20" s="11">
        <f>SUMIFS('Base TU'!O:O,'Base TU'!$A:$A,$B20,'Base TU'!$B:$B,"NORTE")/1000</f>
        <v>0</v>
      </c>
      <c r="O20" s="11">
        <f>SUMIFS('Base TU'!P:P,'Base TU'!$A:$A,$B20,'Base TU'!$B:$B,"NORTE")/1000</f>
        <v>0</v>
      </c>
      <c r="Q20" s="11">
        <f>SUMIFS('Base TU'!R:R,'Base TU'!$A:$A,$B20,'Base TU'!$B:$B,"NORTE")/1000</f>
        <v>0</v>
      </c>
      <c r="R20" s="11">
        <f>SUMIFS('Base TU'!S:S,'Base TU'!$A:$A,$B20,'Base TU'!$B:$B,"NORTE")/1000</f>
        <v>0</v>
      </c>
      <c r="S20" s="11">
        <f>SUMIFS('Base TU'!T:T,'Base TU'!$A:$A,$B20,'Base TU'!$B:$B,"NORTE")/1000</f>
        <v>0</v>
      </c>
      <c r="T20" s="11">
        <f>SUMIFS('Base TU'!U:U,'Base TU'!$A:$A,$B20,'Base TU'!$B:$B,"NORTE")/1000</f>
        <v>0</v>
      </c>
      <c r="U20" s="11">
        <f>SUMIFS('Base TU'!V:V,'Base TU'!$A:$A,$B20,'Base TU'!$B:$B,"NORTE")/1000</f>
        <v>0</v>
      </c>
      <c r="V20" s="11">
        <f>SUMIFS('Base TU'!W:W,'Base TU'!$A:$A,$B20,'Base TU'!$B:$B,"NORTE")/1000</f>
        <v>0</v>
      </c>
      <c r="W20" s="11">
        <f>SUMIFS('Base TU'!X:X,'Base TU'!$A:$A,$B20,'Base TU'!$B:$B,"NORTE")/1000</f>
        <v>0</v>
      </c>
      <c r="X20" s="11">
        <f>SUMIFS('Base TU'!Y:Y,'Base TU'!$A:$A,$B20,'Base TU'!$B:$B,"NORTE")/1000</f>
        <v>0</v>
      </c>
      <c r="Y20" s="11">
        <f>SUMIFS('Base TU'!Z:Z,'Base TU'!$A:$A,$B20,'Base TU'!$B:$B,"NORTE")/1000</f>
        <v>0</v>
      </c>
      <c r="Z20" s="11">
        <f>SUMIFS('Base TU'!AA:AA,'Base TU'!$A:$A,$B20,'Base TU'!$B:$B,"NORTE")/1000</f>
        <v>0</v>
      </c>
      <c r="AA20" s="11">
        <f>SUMIFS('Base TU'!AB:AB,'Base TU'!$A:$A,$B20,'Base TU'!$B:$B,"NORTE")/1000</f>
        <v>0</v>
      </c>
      <c r="AB20" s="11">
        <f>SUMIFS('Base TU'!AC:AC,'Base TU'!$A:$A,$B20,'Base TU'!$B:$B,"NORTE")/1000</f>
        <v>0</v>
      </c>
      <c r="AD20" s="11">
        <f>SUMIFS('Base TU'!AE:AE,'Base TU'!$A:$A,$B20,'Base TU'!$B:$B,"NORTE")/1000</f>
        <v>0</v>
      </c>
      <c r="AE20" s="11">
        <f>SUMIFS('Base TU'!AF:AF,'Base TU'!$A:$A,$B20,'Base TU'!$B:$B,"NORTE")/1000</f>
        <v>0</v>
      </c>
      <c r="AF20" s="11">
        <f>SUMIFS('Base TU'!AG:AG,'Base TU'!$A:$A,$B20,'Base TU'!$B:$B,"NORTE")/1000</f>
        <v>0</v>
      </c>
      <c r="AG20" s="11">
        <f>SUMIFS('Base TU'!AH:AH,'Base TU'!$A:$A,$B20,'Base TU'!$B:$B,"NORTE")/1000</f>
        <v>0</v>
      </c>
      <c r="AH20" s="11">
        <f>SUMIFS('Base TU'!AI:AI,'Base TU'!$A:$A,$B20,'Base TU'!$B:$B,"NORTE")/1000</f>
        <v>0</v>
      </c>
      <c r="AI20" s="11">
        <f>SUMIFS('Base TU'!AJ:AJ,'Base TU'!$A:$A,$B20,'Base TU'!$B:$B,"NORTE")/1000</f>
        <v>0</v>
      </c>
      <c r="AJ20" s="11">
        <f>SUMIFS('Base TU'!AK:AK,'Base TU'!$A:$A,$B20,'Base TU'!$B:$B,"NORTE")/1000</f>
        <v>0</v>
      </c>
      <c r="AK20" s="11">
        <f>SUMIFS('Base TU'!AL:AL,'Base TU'!$A:$A,$B20,'Base TU'!$B:$B,"NORTE")/1000</f>
        <v>0</v>
      </c>
      <c r="AL20" s="11">
        <f>SUMIFS('Base TU'!AM:AM,'Base TU'!$A:$A,$B20,'Base TU'!$B:$B,"NORTE")/1000</f>
        <v>0</v>
      </c>
      <c r="AM20" s="11">
        <f>SUMIFS('Base TU'!AN:AN,'Base TU'!$A:$A,$B20,'Base TU'!$B:$B,"NORTE")/1000</f>
        <v>0</v>
      </c>
      <c r="AN20" s="11">
        <f>SUMIFS('Base TU'!AO:AO,'Base TU'!$A:$A,$B20,'Base TU'!$B:$B,"NORTE")/1000</f>
        <v>0</v>
      </c>
      <c r="AO20" s="11">
        <f>SUMIFS('Base TU'!AP:AP,'Base TU'!$A:$A,$B20,'Base TU'!$B:$B,"NORTE")/1000</f>
        <v>0</v>
      </c>
      <c r="AQ20" s="11">
        <f>SUMIFS('Base TU'!AR:AR,'Base TU'!$A:$A,$B20,'Base TU'!$B:$B,"NORTE")/1000</f>
        <v>0</v>
      </c>
      <c r="AR20" s="11">
        <f>SUMIFS('Base TU'!AS:AS,'Base TU'!$A:$A,$B20,'Base TU'!$B:$B,"NORTE")/1000</f>
        <v>0</v>
      </c>
      <c r="AS20" s="11">
        <f>SUMIFS('Base TU'!AT:AT,'Base TU'!$A:$A,$B20,'Base TU'!$B:$B,"NORTE")/1000</f>
        <v>0</v>
      </c>
      <c r="AT20" s="11">
        <f>SUMIFS('Base TU'!AU:AU,'Base TU'!$A:$A,$B20,'Base TU'!$B:$B,"NORTE")/1000</f>
        <v>0</v>
      </c>
      <c r="AU20" s="11">
        <f>SUMIFS('Base TU'!AV:AV,'Base TU'!$A:$A,$B20,'Base TU'!$B:$B,"NORTE")/1000</f>
        <v>0</v>
      </c>
      <c r="AV20" s="11">
        <f>SUMIFS('Base TU'!AW:AW,'Base TU'!$A:$A,$B20,'Base TU'!$B:$B,"NORTE")/1000</f>
        <v>0</v>
      </c>
      <c r="AW20" s="11">
        <f>SUMIFS('Base TU'!AX:AX,'Base TU'!$A:$A,$B20,'Base TU'!$B:$B,"NORTE")/1000</f>
        <v>0</v>
      </c>
      <c r="AX20" s="11">
        <f>SUMIFS('Base TU'!AY:AY,'Base TU'!$A:$A,$B20,'Base TU'!$B:$B,"NORTE")/1000</f>
        <v>0</v>
      </c>
      <c r="AY20" s="11">
        <f>SUMIFS('Base TU'!AZ:AZ,'Base TU'!$A:$A,$B20,'Base TU'!$B:$B,"NORTE")/1000</f>
        <v>0</v>
      </c>
      <c r="AZ20" s="11">
        <f>SUMIFS('Base TU'!BA:BA,'Base TU'!$A:$A,$B20,'Base TU'!$B:$B,"NORTE")/1000</f>
        <v>0</v>
      </c>
      <c r="BA20" s="11">
        <f>SUMIFS('Base TU'!BB:BB,'Base TU'!$A:$A,$B20,'Base TU'!$B:$B,"NORTE")/1000</f>
        <v>0</v>
      </c>
      <c r="BB20" s="11">
        <f>SUMIFS('Base TU'!BC:BC,'Base TU'!$A:$A,$B20,'Base TU'!$B:$B,"NORTE")/1000</f>
        <v>0</v>
      </c>
      <c r="BD20" s="11">
        <f>SUMIFS('Base TU'!BE:BE,'Base TU'!$A:$A,$B20,'Base TU'!$B:$B,"NORTE")/1000</f>
        <v>0</v>
      </c>
      <c r="BE20" s="11">
        <f>SUMIFS('Base TU'!BF:BF,'Base TU'!$A:$A,$B20,'Base TU'!$B:$B,"NORTE")/1000</f>
        <v>0</v>
      </c>
      <c r="BF20" s="11">
        <f>SUMIFS('Base TU'!BG:BG,'Base TU'!$A:$A,$B20,'Base TU'!$B:$B,"NORTE")/1000</f>
        <v>0</v>
      </c>
      <c r="BG20" s="11">
        <f>SUMIFS('Base TU'!BH:BH,'Base TU'!$A:$A,$B20,'Base TU'!$B:$B,"NORTE")/1000</f>
        <v>0</v>
      </c>
      <c r="BH20" s="11">
        <f>SUMIFS('Base TU'!BI:BI,'Base TU'!$A:$A,$B20,'Base TU'!$B:$B,"NORTE")/1000</f>
        <v>0</v>
      </c>
      <c r="BI20" s="11">
        <f>SUMIFS('Base TU'!BJ:BJ,'Base TU'!$A:$A,$B20,'Base TU'!$B:$B,"NORTE")/1000</f>
        <v>0</v>
      </c>
      <c r="BJ20" s="11">
        <f>SUMIFS('Base TU'!BK:BK,'Base TU'!$A:$A,$B20,'Base TU'!$B:$B,"NORTE")/1000</f>
        <v>0</v>
      </c>
      <c r="BK20" s="11">
        <f>SUMIFS('Base TU'!BL:BL,'Base TU'!$A:$A,$B20,'Base TU'!$B:$B,"NORTE")/1000</f>
        <v>0</v>
      </c>
      <c r="BL20" s="11">
        <f>SUMIFS('Base TU'!BM:BM,'Base TU'!$A:$A,$B20,'Base TU'!$B:$B,"NORTE")/1000</f>
        <v>0</v>
      </c>
      <c r="BM20" s="11">
        <f>SUMIFS('Base TU'!BN:BN,'Base TU'!$A:$A,$B20,'Base TU'!$B:$B,"NORTE")/1000</f>
        <v>0</v>
      </c>
      <c r="BN20" s="11">
        <f>SUMIFS('Base TU'!BO:BO,'Base TU'!$A:$A,$B20,'Base TU'!$B:$B,"NORTE")/1000</f>
        <v>0</v>
      </c>
      <c r="BO20" s="11">
        <f>SUMIFS('Base TU'!BP:BP,'Base TU'!$A:$A,$B20,'Base TU'!$B:$B,"NORTE")/1000</f>
        <v>0</v>
      </c>
      <c r="BQ20" s="11">
        <f>SUMIFS('Base TU'!BR:BR,'Base TU'!$A:$A,$B20,'Base TU'!$B:$B,"NORTE")/1000</f>
        <v>0</v>
      </c>
      <c r="BR20" s="11">
        <f>SUMIFS('Base TU'!BS:BS,'Base TU'!$A:$A,$B20,'Base TU'!$B:$B,"NORTE")/1000</f>
        <v>0</v>
      </c>
      <c r="BS20" s="11">
        <f>SUMIFS('Base TU'!BT:BT,'Base TU'!$A:$A,$B20,'Base TU'!$B:$B,"NORTE")/1000</f>
        <v>0</v>
      </c>
      <c r="BT20" s="11">
        <f>SUMIFS('Base TU'!BU:BU,'Base TU'!$A:$A,$B20,'Base TU'!$B:$B,"NORTE")/1000</f>
        <v>0</v>
      </c>
      <c r="BU20" s="11">
        <f>SUMIFS('Base TU'!BV:BV,'Base TU'!$A:$A,$B20,'Base TU'!$B:$B,"NORTE")/1000</f>
        <v>0</v>
      </c>
      <c r="BV20" s="11">
        <f>SUMIFS('Base TU'!BW:BW,'Base TU'!$A:$A,$B20,'Base TU'!$B:$B,"NORTE")/1000</f>
        <v>0</v>
      </c>
      <c r="BW20" s="11">
        <f>SUMIFS('Base TU'!BX:BX,'Base TU'!$A:$A,$B20,'Base TU'!$B:$B,"NORTE")/1000</f>
        <v>0</v>
      </c>
      <c r="BX20" s="11">
        <f>SUMIFS('Base TU'!BY:BY,'Base TU'!$A:$A,$B20,'Base TU'!$B:$B,"NORTE")/1000</f>
        <v>0</v>
      </c>
      <c r="BY20" s="11">
        <f>SUMIFS('Base TU'!BZ:BZ,'Base TU'!$A:$A,$B20,'Base TU'!$B:$B,"NORTE")/1000</f>
        <v>0</v>
      </c>
      <c r="BZ20" s="11">
        <f>SUMIFS('Base TU'!CA:CA,'Base TU'!$A:$A,$B20,'Base TU'!$B:$B,"NORTE")/1000</f>
        <v>0</v>
      </c>
      <c r="CA20" s="11">
        <f>SUMIFS('Base TU'!CB:CB,'Base TU'!$A:$A,$B20,'Base TU'!$B:$B,"NORTE")/1000</f>
        <v>0</v>
      </c>
      <c r="CB20" s="11">
        <f>SUMIFS('Base TU'!CC:CC,'Base TU'!$A:$A,$B20,'Base TU'!$B:$B,"NORTE")/1000</f>
        <v>0</v>
      </c>
    </row>
    <row r="21" spans="1:80" ht="15.5" x14ac:dyDescent="0.35">
      <c r="B21" s="10" t="s">
        <v>16</v>
      </c>
      <c r="D21" s="11">
        <f>SUMIFS('Base TU'!E:E,'Base TU'!$A:$A,$B21,'Base TU'!$B:$B,"NORTE")/1000</f>
        <v>0</v>
      </c>
      <c r="E21" s="11">
        <f>SUMIFS('Base TU'!F:F,'Base TU'!$A:$A,$B21,'Base TU'!$B:$B,"NORTE")/1000</f>
        <v>0.94</v>
      </c>
      <c r="F21" s="11">
        <f>SUMIFS('Base TU'!G:G,'Base TU'!$A:$A,$B21,'Base TU'!$B:$B,"NORTE")/1000</f>
        <v>1.631</v>
      </c>
      <c r="G21" s="11">
        <f>SUMIFS('Base TU'!H:H,'Base TU'!$A:$A,$B21,'Base TU'!$B:$B,"NORTE")/1000</f>
        <v>0.76</v>
      </c>
      <c r="H21" s="11">
        <f>SUMIFS('Base TU'!I:I,'Base TU'!$A:$A,$B21,'Base TU'!$B:$B,"NORTE")/1000</f>
        <v>0</v>
      </c>
      <c r="I21" s="11">
        <f>SUMIFS('Base TU'!J:J,'Base TU'!$A:$A,$B21,'Base TU'!$B:$B,"NORTE")/1000</f>
        <v>0</v>
      </c>
      <c r="J21" s="11">
        <f>SUMIFS('Base TU'!K:K,'Base TU'!$A:$A,$B21,'Base TU'!$B:$B,"NORTE")/1000</f>
        <v>0</v>
      </c>
      <c r="K21" s="11">
        <f>SUMIFS('Base TU'!L:L,'Base TU'!$A:$A,$B21,'Base TU'!$B:$B,"NORTE")/1000</f>
        <v>0</v>
      </c>
      <c r="L21" s="11">
        <f>SUMIFS('Base TU'!M:M,'Base TU'!$A:$A,$B21,'Base TU'!$B:$B,"NORTE")/1000</f>
        <v>0</v>
      </c>
      <c r="M21" s="11">
        <f>SUMIFS('Base TU'!N:N,'Base TU'!$A:$A,$B21,'Base TU'!$B:$B,"NORTE")/1000</f>
        <v>0</v>
      </c>
      <c r="N21" s="11">
        <f>SUMIFS('Base TU'!O:O,'Base TU'!$A:$A,$B21,'Base TU'!$B:$B,"NORTE")/1000</f>
        <v>0</v>
      </c>
      <c r="O21" s="11">
        <f>SUMIFS('Base TU'!P:P,'Base TU'!$A:$A,$B21,'Base TU'!$B:$B,"NORTE")/1000</f>
        <v>0</v>
      </c>
      <c r="Q21" s="11">
        <f>SUMIFS('Base TU'!R:R,'Base TU'!$A:$A,$B21,'Base TU'!$B:$B,"NORTE")/1000</f>
        <v>0</v>
      </c>
      <c r="R21" s="11">
        <f>SUMIFS('Base TU'!S:S,'Base TU'!$A:$A,$B21,'Base TU'!$B:$B,"NORTE")/1000</f>
        <v>0</v>
      </c>
      <c r="S21" s="11">
        <f>SUMIFS('Base TU'!T:T,'Base TU'!$A:$A,$B21,'Base TU'!$B:$B,"NORTE")/1000</f>
        <v>0</v>
      </c>
      <c r="T21" s="11">
        <f>SUMIFS('Base TU'!U:U,'Base TU'!$A:$A,$B21,'Base TU'!$B:$B,"NORTE")/1000</f>
        <v>0</v>
      </c>
      <c r="U21" s="11">
        <f>SUMIFS('Base TU'!V:V,'Base TU'!$A:$A,$B21,'Base TU'!$B:$B,"NORTE")/1000</f>
        <v>0</v>
      </c>
      <c r="V21" s="11">
        <f>SUMIFS('Base TU'!W:W,'Base TU'!$A:$A,$B21,'Base TU'!$B:$B,"NORTE")/1000</f>
        <v>0</v>
      </c>
      <c r="W21" s="11">
        <f>SUMIFS('Base TU'!X:X,'Base TU'!$A:$A,$B21,'Base TU'!$B:$B,"NORTE")/1000</f>
        <v>0</v>
      </c>
      <c r="X21" s="11">
        <f>SUMIFS('Base TU'!Y:Y,'Base TU'!$A:$A,$B21,'Base TU'!$B:$B,"NORTE")/1000</f>
        <v>0</v>
      </c>
      <c r="Y21" s="11">
        <f>SUMIFS('Base TU'!Z:Z,'Base TU'!$A:$A,$B21,'Base TU'!$B:$B,"NORTE")/1000</f>
        <v>0</v>
      </c>
      <c r="Z21" s="11">
        <f>SUMIFS('Base TU'!AA:AA,'Base TU'!$A:$A,$B21,'Base TU'!$B:$B,"NORTE")/1000</f>
        <v>0</v>
      </c>
      <c r="AA21" s="11">
        <f>SUMIFS('Base TU'!AB:AB,'Base TU'!$A:$A,$B21,'Base TU'!$B:$B,"NORTE")/1000</f>
        <v>0</v>
      </c>
      <c r="AB21" s="11">
        <f>SUMIFS('Base TU'!AC:AC,'Base TU'!$A:$A,$B21,'Base TU'!$B:$B,"NORTE")/1000</f>
        <v>0</v>
      </c>
      <c r="AD21" s="11">
        <f>SUMIFS('Base TU'!AE:AE,'Base TU'!$A:$A,$B21,'Base TU'!$B:$B,"NORTE")/1000</f>
        <v>0</v>
      </c>
      <c r="AE21" s="11">
        <f>SUMIFS('Base TU'!AF:AF,'Base TU'!$A:$A,$B21,'Base TU'!$B:$B,"NORTE")/1000</f>
        <v>0</v>
      </c>
      <c r="AF21" s="11">
        <f>SUMIFS('Base TU'!AG:AG,'Base TU'!$A:$A,$B21,'Base TU'!$B:$B,"NORTE")/1000</f>
        <v>0</v>
      </c>
      <c r="AG21" s="11">
        <f>SUMIFS('Base TU'!AH:AH,'Base TU'!$A:$A,$B21,'Base TU'!$B:$B,"NORTE")/1000</f>
        <v>0</v>
      </c>
      <c r="AH21" s="11">
        <f>SUMIFS('Base TU'!AI:AI,'Base TU'!$A:$A,$B21,'Base TU'!$B:$B,"NORTE")/1000</f>
        <v>0</v>
      </c>
      <c r="AI21" s="11">
        <f>SUMIFS('Base TU'!AJ:AJ,'Base TU'!$A:$A,$B21,'Base TU'!$B:$B,"NORTE")/1000</f>
        <v>0</v>
      </c>
      <c r="AJ21" s="11">
        <f>SUMIFS('Base TU'!AK:AK,'Base TU'!$A:$A,$B21,'Base TU'!$B:$B,"NORTE")/1000</f>
        <v>0</v>
      </c>
      <c r="AK21" s="11">
        <f>SUMIFS('Base TU'!AL:AL,'Base TU'!$A:$A,$B21,'Base TU'!$B:$B,"NORTE")/1000</f>
        <v>0</v>
      </c>
      <c r="AL21" s="11">
        <f>SUMIFS('Base TU'!AM:AM,'Base TU'!$A:$A,$B21,'Base TU'!$B:$B,"NORTE")/1000</f>
        <v>0</v>
      </c>
      <c r="AM21" s="11">
        <f>SUMIFS('Base TU'!AN:AN,'Base TU'!$A:$A,$B21,'Base TU'!$B:$B,"NORTE")/1000</f>
        <v>0</v>
      </c>
      <c r="AN21" s="11">
        <f>SUMIFS('Base TU'!AO:AO,'Base TU'!$A:$A,$B21,'Base TU'!$B:$B,"NORTE")/1000</f>
        <v>0</v>
      </c>
      <c r="AO21" s="11">
        <f>SUMIFS('Base TU'!AP:AP,'Base TU'!$A:$A,$B21,'Base TU'!$B:$B,"NORTE")/1000</f>
        <v>0</v>
      </c>
      <c r="AQ21" s="11">
        <f>SUMIFS('Base TU'!AR:AR,'Base TU'!$A:$A,$B21,'Base TU'!$B:$B,"NORTE")/1000</f>
        <v>0</v>
      </c>
      <c r="AR21" s="11">
        <f>SUMIFS('Base TU'!AS:AS,'Base TU'!$A:$A,$B21,'Base TU'!$B:$B,"NORTE")/1000</f>
        <v>0</v>
      </c>
      <c r="AS21" s="11">
        <f>SUMIFS('Base TU'!AT:AT,'Base TU'!$A:$A,$B21,'Base TU'!$B:$B,"NORTE")/1000</f>
        <v>0</v>
      </c>
      <c r="AT21" s="11">
        <f>SUMIFS('Base TU'!AU:AU,'Base TU'!$A:$A,$B21,'Base TU'!$B:$B,"NORTE")/1000</f>
        <v>0</v>
      </c>
      <c r="AU21" s="11">
        <f>SUMIFS('Base TU'!AV:AV,'Base TU'!$A:$A,$B21,'Base TU'!$B:$B,"NORTE")/1000</f>
        <v>0</v>
      </c>
      <c r="AV21" s="11">
        <f>SUMIFS('Base TU'!AW:AW,'Base TU'!$A:$A,$B21,'Base TU'!$B:$B,"NORTE")/1000</f>
        <v>0</v>
      </c>
      <c r="AW21" s="11">
        <f>SUMIFS('Base TU'!AX:AX,'Base TU'!$A:$A,$B21,'Base TU'!$B:$B,"NORTE")/1000</f>
        <v>0</v>
      </c>
      <c r="AX21" s="11">
        <f>SUMIFS('Base TU'!AY:AY,'Base TU'!$A:$A,$B21,'Base TU'!$B:$B,"NORTE")/1000</f>
        <v>0</v>
      </c>
      <c r="AY21" s="11">
        <f>SUMIFS('Base TU'!AZ:AZ,'Base TU'!$A:$A,$B21,'Base TU'!$B:$B,"NORTE")/1000</f>
        <v>0</v>
      </c>
      <c r="AZ21" s="11">
        <f>SUMIFS('Base TU'!BA:BA,'Base TU'!$A:$A,$B21,'Base TU'!$B:$B,"NORTE")/1000</f>
        <v>0</v>
      </c>
      <c r="BA21" s="11">
        <f>SUMIFS('Base TU'!BB:BB,'Base TU'!$A:$A,$B21,'Base TU'!$B:$B,"NORTE")/1000</f>
        <v>0</v>
      </c>
      <c r="BB21" s="11">
        <f>SUMIFS('Base TU'!BC:BC,'Base TU'!$A:$A,$B21,'Base TU'!$B:$B,"NORTE")/1000</f>
        <v>0</v>
      </c>
      <c r="BD21" s="11">
        <f>SUMIFS('Base TU'!BE:BE,'Base TU'!$A:$A,$B21,'Base TU'!$B:$B,"NORTE")/1000</f>
        <v>0</v>
      </c>
      <c r="BE21" s="11">
        <f>SUMIFS('Base TU'!BF:BF,'Base TU'!$A:$A,$B21,'Base TU'!$B:$B,"NORTE")/1000</f>
        <v>0</v>
      </c>
      <c r="BF21" s="11">
        <f>SUMIFS('Base TU'!BG:BG,'Base TU'!$A:$A,$B21,'Base TU'!$B:$B,"NORTE")/1000</f>
        <v>0</v>
      </c>
      <c r="BG21" s="11">
        <f>SUMIFS('Base TU'!BH:BH,'Base TU'!$A:$A,$B21,'Base TU'!$B:$B,"NORTE")/1000</f>
        <v>0</v>
      </c>
      <c r="BH21" s="11">
        <f>SUMIFS('Base TU'!BI:BI,'Base TU'!$A:$A,$B21,'Base TU'!$B:$B,"NORTE")/1000</f>
        <v>0</v>
      </c>
      <c r="BI21" s="11">
        <f>SUMIFS('Base TU'!BJ:BJ,'Base TU'!$A:$A,$B21,'Base TU'!$B:$B,"NORTE")/1000</f>
        <v>0</v>
      </c>
      <c r="BJ21" s="11">
        <f>SUMIFS('Base TU'!BK:BK,'Base TU'!$A:$A,$B21,'Base TU'!$B:$B,"NORTE")/1000</f>
        <v>0</v>
      </c>
      <c r="BK21" s="11">
        <f>SUMIFS('Base TU'!BL:BL,'Base TU'!$A:$A,$B21,'Base TU'!$B:$B,"NORTE")/1000</f>
        <v>0</v>
      </c>
      <c r="BL21" s="11">
        <f>SUMIFS('Base TU'!BM:BM,'Base TU'!$A:$A,$B21,'Base TU'!$B:$B,"NORTE")/1000</f>
        <v>0</v>
      </c>
      <c r="BM21" s="11">
        <f>SUMIFS('Base TU'!BN:BN,'Base TU'!$A:$A,$B21,'Base TU'!$B:$B,"NORTE")/1000</f>
        <v>0</v>
      </c>
      <c r="BN21" s="11">
        <f>SUMIFS('Base TU'!BO:BO,'Base TU'!$A:$A,$B21,'Base TU'!$B:$B,"NORTE")/1000</f>
        <v>0</v>
      </c>
      <c r="BO21" s="11">
        <f>SUMIFS('Base TU'!BP:BP,'Base TU'!$A:$A,$B21,'Base TU'!$B:$B,"NORTE")/1000</f>
        <v>0</v>
      </c>
      <c r="BQ21" s="11">
        <f>SUMIFS('Base TU'!BR:BR,'Base TU'!$A:$A,$B21,'Base TU'!$B:$B,"NORTE")/1000</f>
        <v>0</v>
      </c>
      <c r="BR21" s="11">
        <f>SUMIFS('Base TU'!BS:BS,'Base TU'!$A:$A,$B21,'Base TU'!$B:$B,"NORTE")/1000</f>
        <v>0</v>
      </c>
      <c r="BS21" s="11">
        <f>SUMIFS('Base TU'!BT:BT,'Base TU'!$A:$A,$B21,'Base TU'!$B:$B,"NORTE")/1000</f>
        <v>0</v>
      </c>
      <c r="BT21" s="11">
        <f>SUMIFS('Base TU'!BU:BU,'Base TU'!$A:$A,$B21,'Base TU'!$B:$B,"NORTE")/1000</f>
        <v>0</v>
      </c>
      <c r="BU21" s="11">
        <f>SUMIFS('Base TU'!BV:BV,'Base TU'!$A:$A,$B21,'Base TU'!$B:$B,"NORTE")/1000</f>
        <v>0</v>
      </c>
      <c r="BV21" s="11">
        <f>SUMIFS('Base TU'!BW:BW,'Base TU'!$A:$A,$B21,'Base TU'!$B:$B,"NORTE")/1000</f>
        <v>0</v>
      </c>
      <c r="BW21" s="11">
        <f>SUMIFS('Base TU'!BX:BX,'Base TU'!$A:$A,$B21,'Base TU'!$B:$B,"NORTE")/1000</f>
        <v>0</v>
      </c>
      <c r="BX21" s="11">
        <f>SUMIFS('Base TU'!BY:BY,'Base TU'!$A:$A,$B21,'Base TU'!$B:$B,"NORTE")/1000</f>
        <v>0</v>
      </c>
      <c r="BY21" s="11">
        <f>SUMIFS('Base TU'!BZ:BZ,'Base TU'!$A:$A,$B21,'Base TU'!$B:$B,"NORTE")/1000</f>
        <v>0</v>
      </c>
      <c r="BZ21" s="11">
        <f>SUMIFS('Base TU'!CA:CA,'Base TU'!$A:$A,$B21,'Base TU'!$B:$B,"NORTE")/1000</f>
        <v>0</v>
      </c>
      <c r="CA21" s="11">
        <f>SUMIFS('Base TU'!CB:CB,'Base TU'!$A:$A,$B21,'Base TU'!$B:$B,"NORTE")/1000</f>
        <v>0</v>
      </c>
      <c r="CB21" s="11">
        <f>SUMIFS('Base TU'!CC:CC,'Base TU'!$A:$A,$B21,'Base TU'!$B:$B,"NORTE")/1000</f>
        <v>0</v>
      </c>
    </row>
    <row r="23" spans="1:80" ht="15.5" x14ac:dyDescent="0.35">
      <c r="A23" s="5"/>
      <c r="B23" s="6" t="s">
        <v>11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5.5" x14ac:dyDescent="0.35">
      <c r="A24" s="5"/>
      <c r="B24" s="12" t="s">
        <v>12</v>
      </c>
      <c r="D24" s="11">
        <f>'Base Rumo'!C10/1000</f>
        <v>563.94399999999996</v>
      </c>
      <c r="E24" s="11">
        <f>'Base Rumo'!D10/1000</f>
        <v>1034.725146</v>
      </c>
      <c r="F24" s="11">
        <f>'Base Rumo'!E10/1000</f>
        <v>1256.2875680000002</v>
      </c>
      <c r="G24" s="11">
        <f>'Base Rumo'!F10/1000</f>
        <v>790.29090199999996</v>
      </c>
      <c r="H24" s="11">
        <f>'Base Rumo'!G10/1000</f>
        <v>1385.839786</v>
      </c>
      <c r="I24" s="11">
        <f>'Base Rumo'!H10/1000</f>
        <v>1337.2284069999998</v>
      </c>
      <c r="J24" s="11">
        <f>'Base Rumo'!I10/1000</f>
        <v>1446.5915230000001</v>
      </c>
      <c r="K24" s="11">
        <f>'Base Rumo'!J10/1000</f>
        <v>1370.670883</v>
      </c>
      <c r="L24" s="11">
        <f>'Base Rumo'!K10/1000</f>
        <v>1335.4415190000002</v>
      </c>
      <c r="M24" s="11">
        <f>'Base Rumo'!L10/1000</f>
        <v>1002.999902</v>
      </c>
      <c r="N24" s="11">
        <f>'Base Rumo'!M10/1000</f>
        <v>991.27300100000002</v>
      </c>
      <c r="O24" s="11">
        <f>'Base Rumo'!N10/1000</f>
        <v>598.403908</v>
      </c>
      <c r="Q24" s="11">
        <f>'Base Rumo'!P10/1000</f>
        <v>448.69178600000004</v>
      </c>
      <c r="R24" s="11">
        <f>'Base Rumo'!Q10/1000</f>
        <v>990.33767399999999</v>
      </c>
      <c r="S24" s="11">
        <f>'Base Rumo'!R10/1000</f>
        <v>1062.339528</v>
      </c>
      <c r="T24" s="11">
        <f>'Base Rumo'!S10/1000</f>
        <v>728.49934499999995</v>
      </c>
      <c r="U24" s="11">
        <f>'Base Rumo'!T10/1000</f>
        <v>1386.04321</v>
      </c>
      <c r="V24" s="11">
        <f>'Base Rumo'!U10/1000</f>
        <v>1177.1301960000001</v>
      </c>
      <c r="W24" s="11">
        <f>'Base Rumo'!V10/1000</f>
        <v>1198.89724</v>
      </c>
      <c r="X24" s="11">
        <f>'Base Rumo'!W10/1000</f>
        <v>1305.7225740000001</v>
      </c>
      <c r="Y24" s="11">
        <f>'Base Rumo'!X10/1000</f>
        <v>1462.392844</v>
      </c>
      <c r="Z24" s="11">
        <f>'Base Rumo'!Y10/1000</f>
        <v>1422.8486189999999</v>
      </c>
      <c r="AA24" s="11">
        <f>'Base Rumo'!Z10/1000</f>
        <v>1202.030622</v>
      </c>
      <c r="AB24" s="11">
        <f>'Base Rumo'!AA10/1000</f>
        <v>748.33121099999994</v>
      </c>
      <c r="AD24" s="11">
        <f>'Base Rumo'!AC10/1000</f>
        <v>575.25229800000011</v>
      </c>
      <c r="AE24" s="11">
        <f>'Base Rumo'!AD10/1000</f>
        <v>894.19707600000004</v>
      </c>
      <c r="AF24" s="11">
        <f>'Base Rumo'!AE10/1000</f>
        <v>1004.462753</v>
      </c>
      <c r="AG24" s="11">
        <f>'Base Rumo'!AF10/1000</f>
        <v>770.34461599999997</v>
      </c>
      <c r="AH24" s="11">
        <f>'Base Rumo'!AG10/1000</f>
        <v>860.54832499999998</v>
      </c>
      <c r="AI24" s="11">
        <f>'Base Rumo'!AH10/1000</f>
        <v>1041.4643060000001</v>
      </c>
      <c r="AJ24" s="11">
        <f>'Base Rumo'!AI10/1000</f>
        <v>1139.3327389999999</v>
      </c>
      <c r="AK24" s="11">
        <f>'Base Rumo'!AJ10/1000</f>
        <v>1028.6506129999998</v>
      </c>
      <c r="AL24" s="11">
        <f>'Base Rumo'!AK10/1000</f>
        <v>1300.371042</v>
      </c>
      <c r="AM24" s="11">
        <f>'Base Rumo'!AL10/1000</f>
        <v>578.96342099999993</v>
      </c>
      <c r="AN24" s="11">
        <f>'Base Rumo'!AM10/1000</f>
        <v>1127.2850169999999</v>
      </c>
      <c r="AO24" s="11">
        <f>'Base Rumo'!AN10/1000</f>
        <v>1079.664777</v>
      </c>
      <c r="AQ24" s="11">
        <f>'Base Rumo'!AP10/1000</f>
        <v>849.24155000000007</v>
      </c>
      <c r="AR24" s="11">
        <f>'Base Rumo'!AQ10/1000</f>
        <v>848.43707999999992</v>
      </c>
      <c r="AS24" s="11">
        <f>'Base Rumo'!AR10/1000</f>
        <v>1122.6431399999999</v>
      </c>
      <c r="AT24" s="11">
        <f>'Base Rumo'!AS10/1000</f>
        <v>820.90233000000001</v>
      </c>
      <c r="AU24" s="11">
        <f>'Base Rumo'!AT10/1000</f>
        <v>683.43934000000002</v>
      </c>
      <c r="AV24" s="11">
        <f>'Base Rumo'!AU10/1000</f>
        <v>1123.12553</v>
      </c>
      <c r="AW24" s="11">
        <f>'Base Rumo'!AV10/1000</f>
        <v>1175.6769299999999</v>
      </c>
      <c r="AX24" s="11">
        <f>'Base Rumo'!AW10/1000</f>
        <v>971.10751000000005</v>
      </c>
      <c r="AY24" s="11">
        <f>'Base Rumo'!AX10/1000</f>
        <v>953.16534000000001</v>
      </c>
      <c r="AZ24" s="11">
        <f>'Base Rumo'!AY10/1000</f>
        <v>1148.33692</v>
      </c>
      <c r="BA24" s="11">
        <f>'Base Rumo'!AZ10/1000</f>
        <v>766.63091000000009</v>
      </c>
      <c r="BB24" s="11">
        <f>'Base Rumo'!BA10/1000</f>
        <v>750.42047000000002</v>
      </c>
      <c r="BD24" s="11">
        <f>'Base Rumo'!BC10/1000</f>
        <v>593.45799</v>
      </c>
      <c r="BE24" s="11">
        <f>'Base Rumo'!BD10/1000</f>
        <v>844.55329000000006</v>
      </c>
      <c r="BF24" s="11">
        <f>'Base Rumo'!BE10/1000</f>
        <v>1106.75332</v>
      </c>
      <c r="BG24" s="11">
        <f>'Base Rumo'!BF10/1000</f>
        <v>1257.8714399999999</v>
      </c>
      <c r="BH24" s="11">
        <f>'Base Rumo'!BG10/1000</f>
        <v>1654.9123300000001</v>
      </c>
      <c r="BI24" s="11">
        <f>'Base Rumo'!BH10/1000</f>
        <v>1210.7697599999999</v>
      </c>
      <c r="BJ24" s="11">
        <f>'Base Rumo'!BI10/1000</f>
        <v>1452.7168700000002</v>
      </c>
      <c r="BK24" s="11">
        <f>'Base Rumo'!BJ10/1000</f>
        <v>1502.8918899999999</v>
      </c>
      <c r="BL24" s="11">
        <f>'Base Rumo'!BK10/1000</f>
        <v>1289.8112900000001</v>
      </c>
      <c r="BM24" s="11">
        <f>'Base Rumo'!BL10/1000</f>
        <v>1181.0653300000001</v>
      </c>
      <c r="BN24" s="11">
        <f>'Base Rumo'!BM10/1000</f>
        <v>1208.73676</v>
      </c>
      <c r="BO24" s="11">
        <f>'Base Rumo'!BN10/1000</f>
        <v>1143.1041399999999</v>
      </c>
      <c r="BQ24" s="11">
        <f>'Base Rumo'!BP10/1000</f>
        <v>644.08199999999999</v>
      </c>
      <c r="BR24" s="11">
        <f>'Base Rumo'!BQ10/1000</f>
        <v>0</v>
      </c>
      <c r="BS24" s="11">
        <f>'Base Rumo'!BR10/1000</f>
        <v>0</v>
      </c>
      <c r="BT24" s="11">
        <f>'Base Rumo'!BS10/1000</f>
        <v>0</v>
      </c>
      <c r="BU24" s="11">
        <f>'Base Rumo'!BT10/1000</f>
        <v>0</v>
      </c>
      <c r="BV24" s="11">
        <f>'Base Rumo'!BU10/1000</f>
        <v>0</v>
      </c>
      <c r="BW24" s="11">
        <f>'Base Rumo'!BV10/1000</f>
        <v>0</v>
      </c>
      <c r="BX24" s="11">
        <f>'Base Rumo'!BW10/1000</f>
        <v>0</v>
      </c>
      <c r="BY24" s="11">
        <f>'Base Rumo'!BX10/1000</f>
        <v>0</v>
      </c>
      <c r="BZ24" s="11">
        <f>'Base Rumo'!BY10/1000</f>
        <v>0</v>
      </c>
      <c r="CA24" s="11">
        <f>'Base Rumo'!BZ10/1000</f>
        <v>0</v>
      </c>
      <c r="CB24" s="11">
        <f>'Base Rumo'!CA10/1000</f>
        <v>0</v>
      </c>
    </row>
    <row r="25" spans="1:80" ht="15.5" x14ac:dyDescent="0.35">
      <c r="A25" s="5"/>
      <c r="B25" s="12" t="s">
        <v>13</v>
      </c>
      <c r="D25" s="11">
        <f>'Base Rumo'!C11/1000</f>
        <v>729.09867399999996</v>
      </c>
      <c r="E25" s="11">
        <f>'Base Rumo'!D11/1000</f>
        <v>1067.7981090000001</v>
      </c>
      <c r="F25" s="11">
        <f>'Base Rumo'!E11/1000</f>
        <v>886.89300000000003</v>
      </c>
      <c r="G25" s="11">
        <f>'Base Rumo'!F11/1000</f>
        <v>179.87980999999999</v>
      </c>
      <c r="H25" s="11">
        <f>'Base Rumo'!G11/1000</f>
        <v>429.34505999999999</v>
      </c>
      <c r="I25" s="11">
        <f>'Base Rumo'!H11/1000</f>
        <v>573.34385999999995</v>
      </c>
      <c r="J25" s="11">
        <f>'Base Rumo'!I11/1000</f>
        <v>466.91241899999977</v>
      </c>
      <c r="K25" s="11">
        <f>'Base Rumo'!J11/1000</f>
        <v>531.46580699999981</v>
      </c>
      <c r="L25" s="11">
        <f>'Base Rumo'!K11/1000</f>
        <v>496.56652200000002</v>
      </c>
      <c r="M25" s="11">
        <f>'Base Rumo'!L11/1000</f>
        <v>561.48228700000004</v>
      </c>
      <c r="N25" s="11">
        <f>'Base Rumo'!M11/1000</f>
        <v>420.73100800000026</v>
      </c>
      <c r="O25" s="11">
        <f>'Base Rumo'!N11/1000</f>
        <v>254.09882099999996</v>
      </c>
      <c r="Q25" s="11">
        <f>'Base Rumo'!P11/1000</f>
        <v>213.88675000000001</v>
      </c>
      <c r="R25" s="11">
        <f>'Base Rumo'!Q11/1000</f>
        <v>340.74869999999993</v>
      </c>
      <c r="S25" s="11">
        <f>'Base Rumo'!R11/1000</f>
        <v>306.41654399999999</v>
      </c>
      <c r="T25" s="11">
        <f>'Base Rumo'!S11/1000</f>
        <v>241.59591900000007</v>
      </c>
      <c r="U25" s="11">
        <f>'Base Rumo'!T11/1000</f>
        <v>533.24844799999994</v>
      </c>
      <c r="V25" s="11">
        <f>'Base Rumo'!U11/1000</f>
        <v>538.28774500000009</v>
      </c>
      <c r="W25" s="11">
        <f>'Base Rumo'!V11/1000</f>
        <v>399.64013400000022</v>
      </c>
      <c r="X25" s="11">
        <f>'Base Rumo'!W11/1000</f>
        <v>433.39075900000006</v>
      </c>
      <c r="Y25" s="11">
        <f>'Base Rumo'!X11/1000</f>
        <v>475.42910099999983</v>
      </c>
      <c r="Z25" s="11">
        <f>'Base Rumo'!Y11/1000</f>
        <v>451.94466299999971</v>
      </c>
      <c r="AA25" s="11">
        <f>'Base Rumo'!Z11/1000</f>
        <v>371.50363100000015</v>
      </c>
      <c r="AB25" s="11">
        <f>'Base Rumo'!AA11/1000</f>
        <v>218.29270100000005</v>
      </c>
      <c r="AD25" s="11">
        <f>'Base Rumo'!AC11/1000</f>
        <v>284.31497499999989</v>
      </c>
      <c r="AE25" s="11">
        <f>'Base Rumo'!AD11/1000</f>
        <v>312.54101500000002</v>
      </c>
      <c r="AF25" s="11">
        <f>'Base Rumo'!AE11/1000</f>
        <v>509.32677500000011</v>
      </c>
      <c r="AG25" s="11">
        <f>'Base Rumo'!AF11/1000</f>
        <v>240.08712500000007</v>
      </c>
      <c r="AH25" s="11">
        <f>'Base Rumo'!AG11/1000</f>
        <v>540.74277899999959</v>
      </c>
      <c r="AI25" s="11">
        <f>'Base Rumo'!AH11/1000</f>
        <v>683.71264600000018</v>
      </c>
      <c r="AJ25" s="11">
        <f>'Base Rumo'!AI11/1000</f>
        <v>440.17774200000008</v>
      </c>
      <c r="AK25" s="11">
        <f>'Base Rumo'!AJ11/1000</f>
        <v>337.17517199999992</v>
      </c>
      <c r="AL25" s="11">
        <f>'Base Rumo'!AK11/1000</f>
        <v>457.1985699999999</v>
      </c>
      <c r="AM25" s="11">
        <f>'Base Rumo'!AL11/1000</f>
        <v>356.70425999999998</v>
      </c>
      <c r="AN25" s="11">
        <f>'Base Rumo'!AM11/1000</f>
        <v>262.02019400000012</v>
      </c>
      <c r="AO25" s="11">
        <f>'Base Rumo'!AN11/1000</f>
        <v>250.21187899999998</v>
      </c>
      <c r="AQ25" s="11">
        <f>'Base Rumo'!AP11/1000</f>
        <v>366.34309999999999</v>
      </c>
      <c r="AR25" s="11">
        <f>'Base Rumo'!AQ11/1000</f>
        <v>414.35300999999998</v>
      </c>
      <c r="AS25" s="11">
        <f>'Base Rumo'!AR11/1000</f>
        <v>466.17480999999998</v>
      </c>
      <c r="AT25" s="11">
        <f>'Base Rumo'!AS11/1000</f>
        <v>274.82718</v>
      </c>
      <c r="AU25" s="11">
        <f>'Base Rumo'!AT11/1000</f>
        <v>427.63938999999999</v>
      </c>
      <c r="AV25" s="11">
        <f>'Base Rumo'!AU11/1000</f>
        <v>383.77843999999999</v>
      </c>
      <c r="AW25" s="11">
        <f>'Base Rumo'!AV11/1000</f>
        <v>266.76515999999998</v>
      </c>
      <c r="AX25" s="11">
        <f>'Base Rumo'!AW11/1000</f>
        <v>366.02146000000005</v>
      </c>
      <c r="AY25" s="11">
        <f>'Base Rumo'!AX11/1000</f>
        <v>365.69380999999998</v>
      </c>
      <c r="AZ25" s="11">
        <f>'Base Rumo'!AY11/1000</f>
        <v>353.07976000000002</v>
      </c>
      <c r="BA25" s="11">
        <f>'Base Rumo'!AZ11/1000</f>
        <v>287.01044000000002</v>
      </c>
      <c r="BB25" s="11">
        <f>'Base Rumo'!BA11/1000</f>
        <v>363.54597999999999</v>
      </c>
      <c r="BD25" s="11">
        <f>'Base Rumo'!BC11/1000</f>
        <v>389.62268</v>
      </c>
      <c r="BE25" s="11">
        <f>'Base Rumo'!BD11/1000</f>
        <v>440.34727000000004</v>
      </c>
      <c r="BF25" s="11">
        <f>'Base Rumo'!BE11/1000</f>
        <v>316.39077000000003</v>
      </c>
      <c r="BG25" s="11">
        <f>'Base Rumo'!BF11/1000</f>
        <v>472.88797</v>
      </c>
      <c r="BH25" s="11">
        <f>'Base Rumo'!BG11/1000</f>
        <v>562.33517000000006</v>
      </c>
      <c r="BI25" s="11">
        <f>'Base Rumo'!BH11/1000</f>
        <v>561.16909999999996</v>
      </c>
      <c r="BJ25" s="11">
        <f>'Base Rumo'!BI11/1000</f>
        <v>581.30233999999996</v>
      </c>
      <c r="BK25" s="11">
        <f>'Base Rumo'!BJ11/1000</f>
        <v>725.88894999999991</v>
      </c>
      <c r="BL25" s="11">
        <f>'Base Rumo'!BK11/1000</f>
        <v>722.61734000000001</v>
      </c>
      <c r="BM25" s="11">
        <f>'Base Rumo'!BL11/1000</f>
        <v>839.41719999999998</v>
      </c>
      <c r="BN25" s="11">
        <f>'Base Rumo'!BM11/1000</f>
        <v>863.48901999999998</v>
      </c>
      <c r="BO25" s="11">
        <f>'Base Rumo'!BN11/1000</f>
        <v>557.85689000000002</v>
      </c>
      <c r="BQ25" s="11">
        <f>'Base Rumo'!BP11/1000</f>
        <v>441.35472999999996</v>
      </c>
      <c r="BR25" s="11">
        <f>'Base Rumo'!BQ11/1000</f>
        <v>0</v>
      </c>
      <c r="BS25" s="11">
        <f>'Base Rumo'!BR11/1000</f>
        <v>0</v>
      </c>
      <c r="BT25" s="11">
        <f>'Base Rumo'!BS11/1000</f>
        <v>0</v>
      </c>
      <c r="BU25" s="11">
        <f>'Base Rumo'!BT11/1000</f>
        <v>0</v>
      </c>
      <c r="BV25" s="11">
        <f>'Base Rumo'!BU11/1000</f>
        <v>0</v>
      </c>
      <c r="BW25" s="11">
        <f>'Base Rumo'!BV11/1000</f>
        <v>0</v>
      </c>
      <c r="BX25" s="11">
        <f>'Base Rumo'!BW11/1000</f>
        <v>0</v>
      </c>
      <c r="BY25" s="11">
        <f>'Base Rumo'!BX11/1000</f>
        <v>0</v>
      </c>
      <c r="BZ25" s="11">
        <f>'Base Rumo'!BY11/1000</f>
        <v>0</v>
      </c>
      <c r="CA25" s="11">
        <f>'Base Rumo'!BZ11/1000</f>
        <v>0</v>
      </c>
      <c r="CB25" s="11">
        <f>'Base Rumo'!CA11/1000</f>
        <v>0</v>
      </c>
    </row>
  </sheetData>
  <mergeCells count="73">
    <mergeCell ref="X4:X5"/>
    <mergeCell ref="AQ4:AQ5"/>
    <mergeCell ref="AM4:AM5"/>
    <mergeCell ref="AK4:AK5"/>
    <mergeCell ref="AI4:AI5"/>
    <mergeCell ref="AJ4:AJ5"/>
    <mergeCell ref="AO4:AO5"/>
    <mergeCell ref="AN4:AN5"/>
    <mergeCell ref="AH4:AH5"/>
    <mergeCell ref="AL4:AL5"/>
    <mergeCell ref="B4:B5"/>
    <mergeCell ref="AD4:AD5"/>
    <mergeCell ref="AE4:AE5"/>
    <mergeCell ref="AF4:AF5"/>
    <mergeCell ref="AG4:AG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W4:W5"/>
    <mergeCell ref="AR4:AR5"/>
    <mergeCell ref="AS4:AS5"/>
    <mergeCell ref="AT4:AT5"/>
    <mergeCell ref="AU4:AU5"/>
    <mergeCell ref="AV4:AV5"/>
    <mergeCell ref="BB4:BB5"/>
    <mergeCell ref="AW4:AW5"/>
    <mergeCell ref="AX4:AX5"/>
    <mergeCell ref="AY4:AY5"/>
    <mergeCell ref="AZ4:AZ5"/>
    <mergeCell ref="BA4:BA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1"/>
  <sheetViews>
    <sheetView showGridLines="0" zoomScale="85" zoomScaleNormal="85" workbookViewId="0">
      <pane xSplit="2" ySplit="5" topLeftCell="BJ6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8" customWidth="1"/>
    <col min="3" max="3" width="1.7265625" customWidth="1"/>
    <col min="4" max="15" width="8.81640625" customWidth="1"/>
    <col min="16" max="16" width="1.7265625" customWidth="1"/>
    <col min="17" max="28" width="8.81640625" customWidth="1"/>
    <col min="29" max="29" width="1.7265625" customWidth="1"/>
    <col min="30" max="41" width="8.81640625" customWidth="1"/>
    <col min="42" max="42" width="1.7265625" customWidth="1"/>
    <col min="43" max="54" width="8.81640625" customWidth="1"/>
    <col min="55" max="55" width="1.7265625" customWidth="1"/>
    <col min="56" max="67" width="8.81640625" customWidth="1"/>
    <col min="68" max="68" width="1.7265625" customWidth="1"/>
  </cols>
  <sheetData>
    <row r="2" spans="1:80" ht="23" x14ac:dyDescent="0.5">
      <c r="B2" s="1" t="s">
        <v>17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35">
      <c r="B4" s="46"/>
      <c r="D4" s="45">
        <v>42370</v>
      </c>
      <c r="E4" s="45">
        <v>42401</v>
      </c>
      <c r="F4" s="45">
        <v>42430</v>
      </c>
      <c r="G4" s="45">
        <v>42461</v>
      </c>
      <c r="H4" s="45">
        <v>42491</v>
      </c>
      <c r="I4" s="45">
        <v>42522</v>
      </c>
      <c r="J4" s="45">
        <v>42552</v>
      </c>
      <c r="K4" s="45">
        <v>42583</v>
      </c>
      <c r="L4" s="45">
        <v>42614</v>
      </c>
      <c r="M4" s="45">
        <v>42644</v>
      </c>
      <c r="N4" s="45">
        <v>42675</v>
      </c>
      <c r="O4" s="45">
        <v>42705</v>
      </c>
      <c r="Q4" s="45">
        <v>42736</v>
      </c>
      <c r="R4" s="45">
        <v>42767</v>
      </c>
      <c r="S4" s="45">
        <v>42795</v>
      </c>
      <c r="T4" s="45">
        <v>42826</v>
      </c>
      <c r="U4" s="45">
        <v>42856</v>
      </c>
      <c r="V4" s="45">
        <v>42887</v>
      </c>
      <c r="W4" s="45">
        <v>42917</v>
      </c>
      <c r="X4" s="45">
        <v>42948</v>
      </c>
      <c r="Y4" s="45">
        <v>42979</v>
      </c>
      <c r="Z4" s="45">
        <v>43009</v>
      </c>
      <c r="AA4" s="45">
        <v>43040</v>
      </c>
      <c r="AB4" s="45">
        <v>43070</v>
      </c>
      <c r="AD4" s="45">
        <v>43101</v>
      </c>
      <c r="AE4" s="45">
        <v>43132</v>
      </c>
      <c r="AF4" s="45">
        <v>43160</v>
      </c>
      <c r="AG4" s="45">
        <v>43191</v>
      </c>
      <c r="AH4" s="45">
        <v>43221</v>
      </c>
      <c r="AI4" s="45">
        <v>43252</v>
      </c>
      <c r="AJ4" s="45">
        <v>43282</v>
      </c>
      <c r="AK4" s="45">
        <v>43313</v>
      </c>
      <c r="AL4" s="45">
        <v>43344</v>
      </c>
      <c r="AM4" s="45">
        <v>43374</v>
      </c>
      <c r="AN4" s="45">
        <v>43405</v>
      </c>
      <c r="AO4" s="45">
        <v>43435</v>
      </c>
      <c r="AQ4" s="45">
        <v>43466</v>
      </c>
      <c r="AR4" s="45">
        <v>43497</v>
      </c>
      <c r="AS4" s="45">
        <v>43525</v>
      </c>
      <c r="AT4" s="45">
        <v>43556</v>
      </c>
      <c r="AU4" s="45">
        <v>43586</v>
      </c>
      <c r="AV4" s="45">
        <v>43617</v>
      </c>
      <c r="AW4" s="45">
        <v>43647</v>
      </c>
      <c r="AX4" s="45">
        <v>43678</v>
      </c>
      <c r="AY4" s="45">
        <v>43709</v>
      </c>
      <c r="AZ4" s="45">
        <v>43739</v>
      </c>
      <c r="BA4" s="45">
        <v>43770</v>
      </c>
      <c r="BB4" s="45">
        <v>43800</v>
      </c>
      <c r="BD4" s="45">
        <v>43831</v>
      </c>
      <c r="BE4" s="45">
        <v>43862</v>
      </c>
      <c r="BF4" s="45">
        <v>43891</v>
      </c>
      <c r="BG4" s="45">
        <v>43922</v>
      </c>
      <c r="BH4" s="45">
        <v>43952</v>
      </c>
      <c r="BI4" s="45">
        <v>43983</v>
      </c>
      <c r="BJ4" s="45">
        <v>44013</v>
      </c>
      <c r="BK4" s="45">
        <v>44044</v>
      </c>
      <c r="BL4" s="45">
        <v>44075</v>
      </c>
      <c r="BM4" s="45">
        <v>44105</v>
      </c>
      <c r="BN4" s="45">
        <v>44136</v>
      </c>
      <c r="BO4" s="45">
        <v>44166</v>
      </c>
      <c r="BQ4" s="45">
        <v>44197</v>
      </c>
      <c r="BR4" s="45">
        <v>44228</v>
      </c>
      <c r="BS4" s="45">
        <v>44256</v>
      </c>
      <c r="BT4" s="45">
        <v>44287</v>
      </c>
      <c r="BU4" s="45">
        <v>44317</v>
      </c>
      <c r="BV4" s="45">
        <v>44348</v>
      </c>
      <c r="BW4" s="45">
        <v>44378</v>
      </c>
      <c r="BX4" s="45">
        <v>44409</v>
      </c>
      <c r="BY4" s="45">
        <v>44440</v>
      </c>
      <c r="BZ4" s="45">
        <v>44470</v>
      </c>
      <c r="CA4" s="45">
        <v>44501</v>
      </c>
      <c r="CB4" s="45">
        <v>44531</v>
      </c>
    </row>
    <row r="5" spans="1:80" x14ac:dyDescent="0.35">
      <c r="B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5.5" x14ac:dyDescent="0.35">
      <c r="A6" s="5"/>
      <c r="B6" s="6" t="s">
        <v>1</v>
      </c>
      <c r="D6" s="7">
        <f>SUM(D7,D17,D16)</f>
        <v>1396.6950000000002</v>
      </c>
      <c r="E6" s="7">
        <f t="shared" ref="E6:BO6" si="0">SUM(E7,E17,E16)</f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si="0"/>
        <v>1367.73</v>
      </c>
      <c r="R6" s="7">
        <f t="shared" si="0"/>
        <v>1613.0170000000001</v>
      </c>
      <c r="S6" s="7">
        <f t="shared" si="0"/>
        <v>1993.2880000000002</v>
      </c>
      <c r="T6" s="7">
        <f t="shared" si="0"/>
        <v>2016.154</v>
      </c>
      <c r="U6" s="7">
        <f t="shared" si="0"/>
        <v>2254.7009999999996</v>
      </c>
      <c r="V6" s="7">
        <f t="shared" si="0"/>
        <v>2214.7269999999999</v>
      </c>
      <c r="W6" s="7">
        <f t="shared" si="0"/>
        <v>2493.3509999999997</v>
      </c>
      <c r="X6" s="7">
        <f t="shared" si="0"/>
        <v>2546.8739999999998</v>
      </c>
      <c r="Y6" s="7">
        <f t="shared" si="0"/>
        <v>2523.183</v>
      </c>
      <c r="Z6" s="7">
        <f t="shared" si="0"/>
        <v>2360.181</v>
      </c>
      <c r="AA6" s="7">
        <f t="shared" si="0"/>
        <v>2123.2069999999999</v>
      </c>
      <c r="AB6" s="7">
        <f t="shared" si="0"/>
        <v>1972.7280000000001</v>
      </c>
      <c r="AC6">
        <f t="shared" si="0"/>
        <v>0</v>
      </c>
      <c r="AD6" s="7">
        <f t="shared" si="0"/>
        <v>1731.1879999999999</v>
      </c>
      <c r="AE6" s="7">
        <f t="shared" si="0"/>
        <v>1812.5710000000001</v>
      </c>
      <c r="AF6" s="7">
        <f t="shared" si="0"/>
        <v>2206.9829999999997</v>
      </c>
      <c r="AG6" s="7">
        <f t="shared" si="0"/>
        <v>2256.5</v>
      </c>
      <c r="AH6" s="7">
        <f t="shared" si="0"/>
        <v>2311.7060000000001</v>
      </c>
      <c r="AI6" s="7">
        <f t="shared" si="0"/>
        <v>2409.0190000000002</v>
      </c>
      <c r="AJ6" s="7">
        <f t="shared" si="0"/>
        <v>2487.9270000000001</v>
      </c>
      <c r="AK6" s="7">
        <f t="shared" si="0"/>
        <v>2590.4070000000002</v>
      </c>
      <c r="AL6" s="7">
        <f t="shared" si="0"/>
        <v>2420.5130000000004</v>
      </c>
      <c r="AM6" s="7">
        <f t="shared" si="0"/>
        <v>2447.8839999999996</v>
      </c>
      <c r="AN6" s="7">
        <f t="shared" si="0"/>
        <v>2242.3200000000002</v>
      </c>
      <c r="AO6" s="7">
        <f t="shared" si="0"/>
        <v>2062.7019999999998</v>
      </c>
      <c r="AQ6" s="7">
        <f t="shared" si="0"/>
        <v>1720.4050000000002</v>
      </c>
      <c r="AR6" s="7">
        <f t="shared" si="0"/>
        <v>1932.3700000000001</v>
      </c>
      <c r="AS6" s="7">
        <f t="shared" si="0"/>
        <v>2146.7199999999998</v>
      </c>
      <c r="AT6" s="7">
        <f t="shared" si="0"/>
        <v>1996.0029999999999</v>
      </c>
      <c r="AU6" s="7">
        <f t="shared" si="0"/>
        <v>2040.25</v>
      </c>
      <c r="AV6" s="7">
        <f t="shared" si="0"/>
        <v>2290.5140000000001</v>
      </c>
      <c r="AW6" s="7">
        <f t="shared" si="0"/>
        <v>2609.596</v>
      </c>
      <c r="AX6" s="7">
        <f t="shared" si="0"/>
        <v>2617.2549999999997</v>
      </c>
      <c r="AY6" s="7">
        <f t="shared" si="0"/>
        <v>2397.3070000000002</v>
      </c>
      <c r="AZ6" s="7">
        <f t="shared" si="0"/>
        <v>2495.7339999999999</v>
      </c>
      <c r="BA6" s="7">
        <f t="shared" si="0"/>
        <v>2349.66</v>
      </c>
      <c r="BB6" s="7">
        <f t="shared" si="0"/>
        <v>1617.2749999999999</v>
      </c>
      <c r="BD6" s="7">
        <f t="shared" si="0"/>
        <v>1361.1690000000001</v>
      </c>
      <c r="BE6" s="7">
        <f t="shared" si="0"/>
        <v>1661.2110000000002</v>
      </c>
      <c r="BF6" s="7">
        <f t="shared" si="0"/>
        <v>1766.8020000000004</v>
      </c>
      <c r="BG6" s="7">
        <f t="shared" si="0"/>
        <v>2136.4369999999999</v>
      </c>
      <c r="BH6" s="7">
        <f t="shared" si="0"/>
        <v>2418.4249999999997</v>
      </c>
      <c r="BI6" s="7">
        <f t="shared" si="0"/>
        <v>2210.3489999999997</v>
      </c>
      <c r="BJ6" s="7">
        <f t="shared" si="0"/>
        <v>2415.4549999999999</v>
      </c>
      <c r="BK6" s="7">
        <f t="shared" si="0"/>
        <v>2483.855</v>
      </c>
      <c r="BL6" s="7">
        <f t="shared" si="0"/>
        <v>2402.2419999999997</v>
      </c>
      <c r="BM6" s="7">
        <f t="shared" si="0"/>
        <v>2122.7190000000001</v>
      </c>
      <c r="BN6" s="7">
        <f t="shared" si="0"/>
        <v>2001.183</v>
      </c>
      <c r="BO6" s="7">
        <f t="shared" si="0"/>
        <v>1605.6879999999999</v>
      </c>
      <c r="BQ6" s="7">
        <f t="shared" ref="BQ6:CB6" si="1">SUM(BQ7,BQ17,BQ16)</f>
        <v>1158.1500000000001</v>
      </c>
      <c r="BR6" s="7">
        <f t="shared" si="1"/>
        <v>0</v>
      </c>
      <c r="BS6" s="7">
        <f t="shared" si="1"/>
        <v>0</v>
      </c>
      <c r="BT6" s="7">
        <f t="shared" si="1"/>
        <v>0</v>
      </c>
      <c r="BU6" s="7">
        <f t="shared" si="1"/>
        <v>0</v>
      </c>
      <c r="BV6" s="7">
        <f t="shared" si="1"/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5" x14ac:dyDescent="0.35">
      <c r="B7" s="8" t="s">
        <v>2</v>
      </c>
      <c r="D7" s="9">
        <f t="shared" ref="D7:O7" si="2">SUM(D8:D14)</f>
        <v>757</v>
      </c>
      <c r="E7" s="9">
        <f t="shared" si="2"/>
        <v>868.43799999999999</v>
      </c>
      <c r="F7" s="9">
        <f t="shared" si="2"/>
        <v>1126.4109999999998</v>
      </c>
      <c r="G7" s="9">
        <f t="shared" si="2"/>
        <v>1156.356</v>
      </c>
      <c r="H7" s="9">
        <f t="shared" si="2"/>
        <v>1208.146</v>
      </c>
      <c r="I7" s="9">
        <f t="shared" si="2"/>
        <v>1180.4040000000002</v>
      </c>
      <c r="J7" s="9">
        <f t="shared" si="2"/>
        <v>1226.9789999999998</v>
      </c>
      <c r="K7" s="9">
        <f t="shared" si="2"/>
        <v>1296.279</v>
      </c>
      <c r="L7" s="9">
        <f t="shared" si="2"/>
        <v>1148.895</v>
      </c>
      <c r="M7" s="9">
        <f t="shared" si="2"/>
        <v>923.74200000000008</v>
      </c>
      <c r="N7" s="9">
        <f t="shared" si="2"/>
        <v>812.01099999999997</v>
      </c>
      <c r="O7" s="9">
        <f t="shared" si="2"/>
        <v>836.89800000000014</v>
      </c>
      <c r="Q7" s="9">
        <f t="shared" ref="Q7:BO7" si="3">SUM(Q8:Q14)</f>
        <v>579.16300000000001</v>
      </c>
      <c r="R7" s="9">
        <f t="shared" si="3"/>
        <v>892.85599999999999</v>
      </c>
      <c r="S7" s="9">
        <f t="shared" si="3"/>
        <v>1201.4860000000003</v>
      </c>
      <c r="T7" s="9">
        <f t="shared" si="3"/>
        <v>1240.5029999999999</v>
      </c>
      <c r="U7" s="9">
        <f t="shared" si="3"/>
        <v>1368.6189999999999</v>
      </c>
      <c r="V7" s="9">
        <f t="shared" si="3"/>
        <v>1344.364</v>
      </c>
      <c r="W7" s="9">
        <f t="shared" si="3"/>
        <v>1550.675</v>
      </c>
      <c r="X7" s="9">
        <f t="shared" si="3"/>
        <v>1590.972</v>
      </c>
      <c r="Y7" s="9">
        <f t="shared" si="3"/>
        <v>1594.451</v>
      </c>
      <c r="Z7" s="9">
        <f t="shared" si="3"/>
        <v>1409.547</v>
      </c>
      <c r="AA7" s="9">
        <f t="shared" si="3"/>
        <v>1281.5569999999998</v>
      </c>
      <c r="AB7" s="9">
        <f t="shared" si="3"/>
        <v>1115.5170000000001</v>
      </c>
      <c r="AC7">
        <f t="shared" si="3"/>
        <v>0</v>
      </c>
      <c r="AD7" s="9">
        <f t="shared" si="3"/>
        <v>903</v>
      </c>
      <c r="AE7" s="9">
        <f t="shared" si="3"/>
        <v>983.21999999999991</v>
      </c>
      <c r="AF7" s="9">
        <f t="shared" si="3"/>
        <v>1371.377</v>
      </c>
      <c r="AG7" s="9">
        <f t="shared" si="3"/>
        <v>1423.07</v>
      </c>
      <c r="AH7" s="9">
        <f t="shared" si="3"/>
        <v>1470.7560000000001</v>
      </c>
      <c r="AI7" s="9">
        <f t="shared" si="3"/>
        <v>1515.0350000000001</v>
      </c>
      <c r="AJ7" s="9">
        <f t="shared" si="3"/>
        <v>1574.434</v>
      </c>
      <c r="AK7" s="9">
        <f t="shared" si="3"/>
        <v>1633.4490000000001</v>
      </c>
      <c r="AL7" s="9">
        <f t="shared" si="3"/>
        <v>1498.6010000000001</v>
      </c>
      <c r="AM7" s="9">
        <f t="shared" si="3"/>
        <v>1491.9179999999999</v>
      </c>
      <c r="AN7" s="9">
        <f t="shared" si="3"/>
        <v>1344.212</v>
      </c>
      <c r="AO7" s="9">
        <f t="shared" si="3"/>
        <v>1174.222</v>
      </c>
      <c r="AQ7" s="9">
        <f t="shared" si="3"/>
        <v>942.17900000000009</v>
      </c>
      <c r="AR7" s="9">
        <f t="shared" si="3"/>
        <v>1225.6020000000001</v>
      </c>
      <c r="AS7" s="9">
        <f t="shared" si="3"/>
        <v>1363.405</v>
      </c>
      <c r="AT7" s="9">
        <f t="shared" si="3"/>
        <v>1153.473</v>
      </c>
      <c r="AU7" s="9">
        <f t="shared" si="3"/>
        <v>1174.249</v>
      </c>
      <c r="AV7" s="9">
        <f t="shared" si="3"/>
        <v>1373.2520000000002</v>
      </c>
      <c r="AW7" s="9">
        <f t="shared" si="3"/>
        <v>1642.4180000000001</v>
      </c>
      <c r="AX7" s="9">
        <f t="shared" si="3"/>
        <v>1603.9669999999999</v>
      </c>
      <c r="AY7" s="9">
        <f t="shared" si="3"/>
        <v>1440.991</v>
      </c>
      <c r="AZ7" s="9">
        <f t="shared" si="3"/>
        <v>1543.8969999999999</v>
      </c>
      <c r="BA7" s="9">
        <f t="shared" si="3"/>
        <v>1488.6780000000001</v>
      </c>
      <c r="BB7" s="9">
        <f t="shared" si="3"/>
        <v>936.92799999999988</v>
      </c>
      <c r="BD7" s="9">
        <f t="shared" si="3"/>
        <v>623.51900000000001</v>
      </c>
      <c r="BE7" s="9">
        <f t="shared" si="3"/>
        <v>904.83699999999999</v>
      </c>
      <c r="BF7" s="9">
        <f t="shared" si="3"/>
        <v>1191.5660000000003</v>
      </c>
      <c r="BG7" s="9">
        <f t="shared" si="3"/>
        <v>1392.9670000000001</v>
      </c>
      <c r="BH7" s="9">
        <f t="shared" si="3"/>
        <v>1684.538</v>
      </c>
      <c r="BI7" s="9">
        <f t="shared" si="3"/>
        <v>1476.981</v>
      </c>
      <c r="BJ7" s="9">
        <f t="shared" si="3"/>
        <v>1561.3599999999997</v>
      </c>
      <c r="BK7" s="9">
        <f t="shared" si="3"/>
        <v>1603.2349999999999</v>
      </c>
      <c r="BL7" s="9">
        <f t="shared" si="3"/>
        <v>1525.4859999999999</v>
      </c>
      <c r="BM7" s="9">
        <f t="shared" si="3"/>
        <v>1454.346</v>
      </c>
      <c r="BN7" s="9">
        <f t="shared" si="3"/>
        <v>1393.4639999999999</v>
      </c>
      <c r="BO7" s="9">
        <f t="shared" si="3"/>
        <v>1012.9399999999999</v>
      </c>
      <c r="BQ7" s="9">
        <f t="shared" ref="BQ7:CB7" si="4">SUM(BQ8:BQ14)</f>
        <v>472.62099999999998</v>
      </c>
      <c r="BR7" s="9">
        <f t="shared" si="4"/>
        <v>0</v>
      </c>
      <c r="BS7" s="9">
        <f t="shared" si="4"/>
        <v>0</v>
      </c>
      <c r="BT7" s="9">
        <f t="shared" si="4"/>
        <v>0</v>
      </c>
      <c r="BU7" s="9">
        <f t="shared" si="4"/>
        <v>0</v>
      </c>
      <c r="BV7" s="9">
        <f t="shared" si="4"/>
        <v>0</v>
      </c>
      <c r="BW7" s="9">
        <f t="shared" si="4"/>
        <v>0</v>
      </c>
      <c r="BX7" s="9">
        <f t="shared" si="4"/>
        <v>0</v>
      </c>
      <c r="BY7" s="9">
        <f t="shared" si="4"/>
        <v>0</v>
      </c>
      <c r="BZ7" s="9">
        <f t="shared" si="4"/>
        <v>0</v>
      </c>
      <c r="CA7" s="9">
        <f t="shared" si="4"/>
        <v>0</v>
      </c>
      <c r="CB7" s="9">
        <f t="shared" si="4"/>
        <v>0</v>
      </c>
    </row>
    <row r="8" spans="1:80" ht="15.5" x14ac:dyDescent="0.35">
      <c r="B8" s="10" t="s">
        <v>3</v>
      </c>
      <c r="D8" s="11">
        <f>SUMIFS('Base TU'!E:E,'Base TU'!$A:$A,$B8,'Base TU'!$B:$B,"SUL")/1000</f>
        <v>69.731999999999999</v>
      </c>
      <c r="E8" s="11">
        <f>SUMIFS('Base TU'!F:F,'Base TU'!$A:$A,$B8,'Base TU'!$B:$B,"SUL")/1000</f>
        <v>646.77599999999995</v>
      </c>
      <c r="F8" s="11">
        <f>SUMIFS('Base TU'!G:G,'Base TU'!$A:$A,$B8,'Base TU'!$B:$B,"SUL")/1000</f>
        <v>895.51900000000001</v>
      </c>
      <c r="G8" s="11">
        <f>SUMIFS('Base TU'!H:H,'Base TU'!$A:$A,$B8,'Base TU'!$B:$B,"SUL")/1000</f>
        <v>839.27200000000005</v>
      </c>
      <c r="H8" s="11">
        <f>SUMIFS('Base TU'!I:I,'Base TU'!$A:$A,$B8,'Base TU'!$B:$B,"SUL")/1000</f>
        <v>738.94299999999998</v>
      </c>
      <c r="I8" s="11">
        <f>SUMIFS('Base TU'!J:J,'Base TU'!$A:$A,$B8,'Base TU'!$B:$B,"SUL")/1000</f>
        <v>622.24800000000005</v>
      </c>
      <c r="J8" s="11">
        <f>SUMIFS('Base TU'!K:K,'Base TU'!$A:$A,$B8,'Base TU'!$B:$B,"SUL")/1000</f>
        <v>444.28399999999999</v>
      </c>
      <c r="K8" s="11">
        <f>SUMIFS('Base TU'!L:L,'Base TU'!$A:$A,$B8,'Base TU'!$B:$B,"SUL")/1000</f>
        <v>259.01400000000001</v>
      </c>
      <c r="L8" s="11">
        <f>SUMIFS('Base TU'!M:M,'Base TU'!$A:$A,$B8,'Base TU'!$B:$B,"SUL")/1000</f>
        <v>178.351</v>
      </c>
      <c r="M8" s="11">
        <f>SUMIFS('Base TU'!N:N,'Base TU'!$A:$A,$B8,'Base TU'!$B:$B,"SUL")/1000</f>
        <v>131.99100000000001</v>
      </c>
      <c r="N8" s="11">
        <f>SUMIFS('Base TU'!O:O,'Base TU'!$A:$A,$B8,'Base TU'!$B:$B,"SUL")/1000</f>
        <v>90.745000000000005</v>
      </c>
      <c r="O8" s="11">
        <f>SUMIFS('Base TU'!P:P,'Base TU'!$A:$A,$B8,'Base TU'!$B:$B,"SUL")/1000</f>
        <v>79.602999999999994</v>
      </c>
      <c r="Q8" s="11">
        <f>SUMIFS('Base TU'!R:R,'Base TU'!$A:$A,$B8,'Base TU'!$B:$B,"SUL")/1000</f>
        <v>162.96899999999999</v>
      </c>
      <c r="R8" s="11">
        <f>SUMIFS('Base TU'!S:S,'Base TU'!$A:$A,$B8,'Base TU'!$B:$B,"SUL")/1000</f>
        <v>586.97400000000005</v>
      </c>
      <c r="S8" s="11">
        <f>SUMIFS('Base TU'!T:T,'Base TU'!$A:$A,$B8,'Base TU'!$B:$B,"SUL")/1000</f>
        <v>952.32799999999997</v>
      </c>
      <c r="T8" s="11">
        <f>SUMIFS('Base TU'!U:U,'Base TU'!$A:$A,$B8,'Base TU'!$B:$B,"SUL")/1000</f>
        <v>834.745</v>
      </c>
      <c r="U8" s="11">
        <f>SUMIFS('Base TU'!V:V,'Base TU'!$A:$A,$B8,'Base TU'!$B:$B,"SUL")/1000</f>
        <v>786.56799999999998</v>
      </c>
      <c r="V8" s="11">
        <f>SUMIFS('Base TU'!W:W,'Base TU'!$A:$A,$B8,'Base TU'!$B:$B,"SUL")/1000</f>
        <v>784.94799999999998</v>
      </c>
      <c r="W8" s="11">
        <f>SUMIFS('Base TU'!X:X,'Base TU'!$A:$A,$B8,'Base TU'!$B:$B,"SUL")/1000</f>
        <v>668.79300000000001</v>
      </c>
      <c r="X8" s="11">
        <f>SUMIFS('Base TU'!Y:Y,'Base TU'!$A:$A,$B8,'Base TU'!$B:$B,"SUL")/1000</f>
        <v>458.416</v>
      </c>
      <c r="Y8" s="11">
        <f>SUMIFS('Base TU'!Z:Z,'Base TU'!$A:$A,$B8,'Base TU'!$B:$B,"SUL")/1000</f>
        <v>248.45099999999999</v>
      </c>
      <c r="Z8" s="11">
        <f>SUMIFS('Base TU'!AA:AA,'Base TU'!$A:$A,$B8,'Base TU'!$B:$B,"SUL")/1000</f>
        <v>307.33100000000002</v>
      </c>
      <c r="AA8" s="11">
        <f>SUMIFS('Base TU'!AB:AB,'Base TU'!$A:$A,$B8,'Base TU'!$B:$B,"SUL")/1000</f>
        <v>519.91099999999994</v>
      </c>
      <c r="AB8" s="11">
        <f>SUMIFS('Base TU'!AC:AC,'Base TU'!$A:$A,$B8,'Base TU'!$B:$B,"SUL")/1000</f>
        <v>544.00300000000004</v>
      </c>
      <c r="AD8" s="11">
        <f>SUMIFS('Base TU'!AE:AE,'Base TU'!$A:$A,$B8,'Base TU'!$B:$B,"SUL")/1000</f>
        <v>365.697</v>
      </c>
      <c r="AE8" s="11">
        <f>SUMIFS('Base TU'!AF:AF,'Base TU'!$A:$A,$B8,'Base TU'!$B:$B,"SUL")/1000</f>
        <v>704.17399999999998</v>
      </c>
      <c r="AF8" s="11">
        <f>SUMIFS('Base TU'!AG:AG,'Base TU'!$A:$A,$B8,'Base TU'!$B:$B,"SUL")/1000</f>
        <v>1166.6669999999999</v>
      </c>
      <c r="AG8" s="11">
        <f>SUMIFS('Base TU'!AH:AH,'Base TU'!$A:$A,$B8,'Base TU'!$B:$B,"SUL")/1000</f>
        <v>1111.5029999999999</v>
      </c>
      <c r="AH8" s="11">
        <f>SUMIFS('Base TU'!AI:AI,'Base TU'!$A:$A,$B8,'Base TU'!$B:$B,"SUL")/1000</f>
        <v>997.01199999999994</v>
      </c>
      <c r="AI8" s="11">
        <f>SUMIFS('Base TU'!AJ:AJ,'Base TU'!$A:$A,$B8,'Base TU'!$B:$B,"SUL")/1000</f>
        <v>988.33600000000001</v>
      </c>
      <c r="AJ8" s="11">
        <f>SUMIFS('Base TU'!AK:AK,'Base TU'!$A:$A,$B8,'Base TU'!$B:$B,"SUL")/1000</f>
        <v>1032.713</v>
      </c>
      <c r="AK8" s="11">
        <f>SUMIFS('Base TU'!AL:AL,'Base TU'!$A:$A,$B8,'Base TU'!$B:$B,"SUL")/1000</f>
        <v>972.81700000000001</v>
      </c>
      <c r="AL8" s="11">
        <f>SUMIFS('Base TU'!AM:AM,'Base TU'!$A:$A,$B8,'Base TU'!$B:$B,"SUL")/1000</f>
        <v>838.91499999999996</v>
      </c>
      <c r="AM8" s="11">
        <f>SUMIFS('Base TU'!AN:AN,'Base TU'!$A:$A,$B8,'Base TU'!$B:$B,"SUL")/1000</f>
        <v>993.90300000000002</v>
      </c>
      <c r="AN8" s="11">
        <f>SUMIFS('Base TU'!AO:AO,'Base TU'!$A:$A,$B8,'Base TU'!$B:$B,"SUL")/1000</f>
        <v>747.48299999999995</v>
      </c>
      <c r="AO8" s="11">
        <f>SUMIFS('Base TU'!AP:AP,'Base TU'!$A:$A,$B8,'Base TU'!$B:$B,"SUL")/1000</f>
        <v>375.79399999999998</v>
      </c>
      <c r="AQ8" s="11">
        <f>SUMIFS('Base TU'!AR:AR,'Base TU'!$A:$A,$B8,'Base TU'!$B:$B,"SUL")/1000</f>
        <v>474.19600000000003</v>
      </c>
      <c r="AR8" s="11">
        <f>SUMIFS('Base TU'!AS:AS,'Base TU'!$A:$A,$B8,'Base TU'!$B:$B,"SUL")/1000</f>
        <v>897.02200000000005</v>
      </c>
      <c r="AS8" s="11">
        <f>SUMIFS('Base TU'!AT:AT,'Base TU'!$A:$A,$B8,'Base TU'!$B:$B,"SUL")/1000</f>
        <v>1131.4280000000001</v>
      </c>
      <c r="AT8" s="11">
        <f>SUMIFS('Base TU'!AU:AU,'Base TU'!$A:$A,$B8,'Base TU'!$B:$B,"SUL")/1000</f>
        <v>779.00300000000004</v>
      </c>
      <c r="AU8" s="11">
        <f>SUMIFS('Base TU'!AV:AV,'Base TU'!$A:$A,$B8,'Base TU'!$B:$B,"SUL")/1000</f>
        <v>680.23599999999999</v>
      </c>
      <c r="AV8" s="11">
        <f>SUMIFS('Base TU'!AW:AW,'Base TU'!$A:$A,$B8,'Base TU'!$B:$B,"SUL")/1000</f>
        <v>605.44100000000003</v>
      </c>
      <c r="AW8" s="11">
        <f>SUMIFS('Base TU'!AX:AX,'Base TU'!$A:$A,$B8,'Base TU'!$B:$B,"SUL")/1000</f>
        <v>485.56900000000002</v>
      </c>
      <c r="AX8" s="11">
        <f>SUMIFS('Base TU'!AY:AY,'Base TU'!$A:$A,$B8,'Base TU'!$B:$B,"SUL")/1000</f>
        <v>456.19499999999999</v>
      </c>
      <c r="AY8" s="11">
        <f>SUMIFS('Base TU'!AZ:AZ,'Base TU'!$A:$A,$B8,'Base TU'!$B:$B,"SUL")/1000</f>
        <v>450.524</v>
      </c>
      <c r="AZ8" s="11">
        <f>SUMIFS('Base TU'!BA:BA,'Base TU'!$A:$A,$B8,'Base TU'!$B:$B,"SUL")/1000</f>
        <v>720.33100000000002</v>
      </c>
      <c r="BA8" s="11">
        <f>SUMIFS('Base TU'!BB:BB,'Base TU'!$A:$A,$B8,'Base TU'!$B:$B,"SUL")/1000</f>
        <v>577.98599999999999</v>
      </c>
      <c r="BB8" s="11">
        <f>SUMIFS('Base TU'!BC:BC,'Base TU'!$A:$A,$B8,'Base TU'!$B:$B,"SUL")/1000</f>
        <v>328.66199999999998</v>
      </c>
      <c r="BD8" s="11">
        <f>SUMIFS('Base TU'!BE:BE,'Base TU'!$A:$A,$B8,'Base TU'!$B:$B,"SUL")/1000</f>
        <v>165.15100000000001</v>
      </c>
      <c r="BE8" s="11">
        <f>SUMIFS('Base TU'!BF:BF,'Base TU'!$A:$A,$B8,'Base TU'!$B:$B,"SUL")/1000</f>
        <v>570.79</v>
      </c>
      <c r="BF8" s="11">
        <f>SUMIFS('Base TU'!BG:BG,'Base TU'!$A:$A,$B8,'Base TU'!$B:$B,"SUL")/1000</f>
        <v>907.65499999999997</v>
      </c>
      <c r="BG8" s="11">
        <f>SUMIFS('Base TU'!BH:BH,'Base TU'!$A:$A,$B8,'Base TU'!$B:$B,"SUL")/1000</f>
        <v>1040.0070000000001</v>
      </c>
      <c r="BH8" s="11">
        <f>SUMIFS('Base TU'!BI:BI,'Base TU'!$A:$A,$B8,'Base TU'!$B:$B,"SUL")/1000</f>
        <v>1084.384</v>
      </c>
      <c r="BI8" s="11">
        <f>SUMIFS('Base TU'!BJ:BJ,'Base TU'!$A:$A,$B8,'Base TU'!$B:$B,"SUL")/1000</f>
        <v>955.51099999999997</v>
      </c>
      <c r="BJ8" s="11">
        <f>SUMIFS('Base TU'!BK:BK,'Base TU'!$A:$A,$B8,'Base TU'!$B:$B,"SUL")/1000</f>
        <v>928.53499999999997</v>
      </c>
      <c r="BK8" s="11">
        <f>SUMIFS('Base TU'!BL:BL,'Base TU'!$A:$A,$B8,'Base TU'!$B:$B,"SUL")/1000</f>
        <v>654</v>
      </c>
      <c r="BL8" s="11">
        <f>SUMIFS('Base TU'!BM:BM,'Base TU'!$A:$A,$B8,'Base TU'!$B:$B,"SUL")/1000</f>
        <v>349.77199999999999</v>
      </c>
      <c r="BM8" s="11">
        <f>SUMIFS('Base TU'!BN:BN,'Base TU'!$A:$A,$B8,'Base TU'!$B:$B,"SUL")/1000</f>
        <v>201.99799999999999</v>
      </c>
      <c r="BN8" s="11">
        <f>SUMIFS('Base TU'!BO:BO,'Base TU'!$A:$A,$B8,'Base TU'!$B:$B,"SUL")/1000</f>
        <v>62.343000000000004</v>
      </c>
      <c r="BO8" s="11">
        <f>SUMIFS('Base TU'!BP:BP,'Base TU'!$A:$A,$B8,'Base TU'!$B:$B,"SUL")/1000</f>
        <v>58.633000000000003</v>
      </c>
      <c r="BQ8" s="11">
        <f>SUMIFS('Base TU'!BR:BR,'Base TU'!$A:$A,$B8,'Base TU'!$B:$B,"SUL")/1000</f>
        <v>18.341999999999999</v>
      </c>
      <c r="BR8" s="11">
        <f>SUMIFS('Base TU'!BS:BS,'Base TU'!$A:$A,$B8,'Base TU'!$B:$B,"SUL")/1000</f>
        <v>0</v>
      </c>
      <c r="BS8" s="11">
        <f>SUMIFS('Base TU'!BT:BT,'Base TU'!$A:$A,$B8,'Base TU'!$B:$B,"SUL")/1000</f>
        <v>0</v>
      </c>
      <c r="BT8" s="11">
        <f>SUMIFS('Base TU'!BU:BU,'Base TU'!$A:$A,$B8,'Base TU'!$B:$B,"SUL")/1000</f>
        <v>0</v>
      </c>
      <c r="BU8" s="11">
        <f>SUMIFS('Base TU'!BV:BV,'Base TU'!$A:$A,$B8,'Base TU'!$B:$B,"SUL")/1000</f>
        <v>0</v>
      </c>
      <c r="BV8" s="11">
        <f>SUMIFS('Base TU'!BW:BW,'Base TU'!$A:$A,$B8,'Base TU'!$B:$B,"SUL")/1000</f>
        <v>0</v>
      </c>
      <c r="BW8" s="11">
        <f>SUMIFS('Base TU'!BX:BX,'Base TU'!$A:$A,$B8,'Base TU'!$B:$B,"SUL")/1000</f>
        <v>0</v>
      </c>
      <c r="BX8" s="11">
        <f>SUMIFS('Base TU'!BY:BY,'Base TU'!$A:$A,$B8,'Base TU'!$B:$B,"SUL")/1000</f>
        <v>0</v>
      </c>
      <c r="BY8" s="11">
        <f>SUMIFS('Base TU'!BZ:BZ,'Base TU'!$A:$A,$B8,'Base TU'!$B:$B,"SUL")/1000</f>
        <v>0</v>
      </c>
      <c r="BZ8" s="11">
        <f>SUMIFS('Base TU'!CA:CA,'Base TU'!$A:$A,$B8,'Base TU'!$B:$B,"SUL")/1000</f>
        <v>0</v>
      </c>
      <c r="CA8" s="11">
        <f>SUMIFS('Base TU'!CB:CB,'Base TU'!$A:$A,$B8,'Base TU'!$B:$B,"SUL")/1000</f>
        <v>0</v>
      </c>
      <c r="CB8" s="11">
        <f>SUMIFS('Base TU'!CC:CC,'Base TU'!$A:$A,$B8,'Base TU'!$B:$B,"SUL")/1000</f>
        <v>0</v>
      </c>
    </row>
    <row r="9" spans="1:80" ht="15.5" x14ac:dyDescent="0.35">
      <c r="B9" s="10" t="s">
        <v>4</v>
      </c>
      <c r="D9" s="11">
        <f>SUMIFS('Base TU'!E:E,'Base TU'!$A:$A,$B9,'Base TU'!$B:$B,"SUL")/1000</f>
        <v>62.401000000000003</v>
      </c>
      <c r="E9" s="11">
        <f>SUMIFS('Base TU'!F:F,'Base TU'!$A:$A,$B9,'Base TU'!$B:$B,"SUL")/1000</f>
        <v>61.786999999999999</v>
      </c>
      <c r="F9" s="11">
        <f>SUMIFS('Base TU'!G:G,'Base TU'!$A:$A,$B9,'Base TU'!$B:$B,"SUL")/1000</f>
        <v>76.549000000000007</v>
      </c>
      <c r="G9" s="11">
        <f>SUMIFS('Base TU'!H:H,'Base TU'!$A:$A,$B9,'Base TU'!$B:$B,"SUL")/1000</f>
        <v>89.966999999999999</v>
      </c>
      <c r="H9" s="11">
        <f>SUMIFS('Base TU'!I:I,'Base TU'!$A:$A,$B9,'Base TU'!$B:$B,"SUL")/1000</f>
        <v>73.58</v>
      </c>
      <c r="I9" s="11">
        <f>SUMIFS('Base TU'!J:J,'Base TU'!$A:$A,$B9,'Base TU'!$B:$B,"SUL")/1000</f>
        <v>82.801000000000002</v>
      </c>
      <c r="J9" s="11">
        <f>SUMIFS('Base TU'!K:K,'Base TU'!$A:$A,$B9,'Base TU'!$B:$B,"SUL")/1000</f>
        <v>72.113</v>
      </c>
      <c r="K9" s="11">
        <f>SUMIFS('Base TU'!L:L,'Base TU'!$A:$A,$B9,'Base TU'!$B:$B,"SUL")/1000</f>
        <v>50.133000000000003</v>
      </c>
      <c r="L9" s="11">
        <f>SUMIFS('Base TU'!M:M,'Base TU'!$A:$A,$B9,'Base TU'!$B:$B,"SUL")/1000</f>
        <v>71.795000000000002</v>
      </c>
      <c r="M9" s="11">
        <f>SUMIFS('Base TU'!N:N,'Base TU'!$A:$A,$B9,'Base TU'!$B:$B,"SUL")/1000</f>
        <v>102.30800000000001</v>
      </c>
      <c r="N9" s="11">
        <f>SUMIFS('Base TU'!O:O,'Base TU'!$A:$A,$B9,'Base TU'!$B:$B,"SUL")/1000</f>
        <v>115.72499999999999</v>
      </c>
      <c r="O9" s="11">
        <f>SUMIFS('Base TU'!P:P,'Base TU'!$A:$A,$B9,'Base TU'!$B:$B,"SUL")/1000</f>
        <v>81.622</v>
      </c>
      <c r="Q9" s="11">
        <f>SUMIFS('Base TU'!R:R,'Base TU'!$A:$A,$B9,'Base TU'!$B:$B,"SUL")/1000</f>
        <v>68.027000000000001</v>
      </c>
      <c r="R9" s="11">
        <f>SUMIFS('Base TU'!S:S,'Base TU'!$A:$A,$B9,'Base TU'!$B:$B,"SUL")/1000</f>
        <v>67.001000000000005</v>
      </c>
      <c r="S9" s="11">
        <f>SUMIFS('Base TU'!T:T,'Base TU'!$A:$A,$B9,'Base TU'!$B:$B,"SUL")/1000</f>
        <v>78.918000000000006</v>
      </c>
      <c r="T9" s="11">
        <f>SUMIFS('Base TU'!U:U,'Base TU'!$A:$A,$B9,'Base TU'!$B:$B,"SUL")/1000</f>
        <v>90.025000000000006</v>
      </c>
      <c r="U9" s="11">
        <f>SUMIFS('Base TU'!V:V,'Base TU'!$A:$A,$B9,'Base TU'!$B:$B,"SUL")/1000</f>
        <v>81.840999999999994</v>
      </c>
      <c r="V9" s="11">
        <f>SUMIFS('Base TU'!W:W,'Base TU'!$A:$A,$B9,'Base TU'!$B:$B,"SUL")/1000</f>
        <v>69.540999999999997</v>
      </c>
      <c r="W9" s="11">
        <f>SUMIFS('Base TU'!X:X,'Base TU'!$A:$A,$B9,'Base TU'!$B:$B,"SUL")/1000</f>
        <v>74.534000000000006</v>
      </c>
      <c r="X9" s="11">
        <f>SUMIFS('Base TU'!Y:Y,'Base TU'!$A:$A,$B9,'Base TU'!$B:$B,"SUL")/1000</f>
        <v>56.314</v>
      </c>
      <c r="Y9" s="11">
        <f>SUMIFS('Base TU'!Z:Z,'Base TU'!$A:$A,$B9,'Base TU'!$B:$B,"SUL")/1000</f>
        <v>54.33</v>
      </c>
      <c r="Z9" s="11">
        <f>SUMIFS('Base TU'!AA:AA,'Base TU'!$A:$A,$B9,'Base TU'!$B:$B,"SUL")/1000</f>
        <v>65.063000000000002</v>
      </c>
      <c r="AA9" s="11">
        <f>SUMIFS('Base TU'!AB:AB,'Base TU'!$A:$A,$B9,'Base TU'!$B:$B,"SUL")/1000</f>
        <v>77.427000000000007</v>
      </c>
      <c r="AB9" s="11">
        <f>SUMIFS('Base TU'!AC:AC,'Base TU'!$A:$A,$B9,'Base TU'!$B:$B,"SUL")/1000</f>
        <v>77.668000000000006</v>
      </c>
      <c r="AD9" s="11">
        <f>SUMIFS('Base TU'!AE:AE,'Base TU'!$A:$A,$B9,'Base TU'!$B:$B,"SUL")/1000</f>
        <v>94.980999999999995</v>
      </c>
      <c r="AE9" s="11">
        <f>SUMIFS('Base TU'!AF:AF,'Base TU'!$A:$A,$B9,'Base TU'!$B:$B,"SUL")/1000</f>
        <v>74.006</v>
      </c>
      <c r="AF9" s="11">
        <f>SUMIFS('Base TU'!AG:AG,'Base TU'!$A:$A,$B9,'Base TU'!$B:$B,"SUL")/1000</f>
        <v>85.495999999999995</v>
      </c>
      <c r="AG9" s="11">
        <f>SUMIFS('Base TU'!AH:AH,'Base TU'!$A:$A,$B9,'Base TU'!$B:$B,"SUL")/1000</f>
        <v>99.558999999999997</v>
      </c>
      <c r="AH9" s="11">
        <f>SUMIFS('Base TU'!AI:AI,'Base TU'!$A:$A,$B9,'Base TU'!$B:$B,"SUL")/1000</f>
        <v>108.13200000000001</v>
      </c>
      <c r="AI9" s="11">
        <f>SUMIFS('Base TU'!AJ:AJ,'Base TU'!$A:$A,$B9,'Base TU'!$B:$B,"SUL")/1000</f>
        <v>102.307</v>
      </c>
      <c r="AJ9" s="11">
        <f>SUMIFS('Base TU'!AK:AK,'Base TU'!$A:$A,$B9,'Base TU'!$B:$B,"SUL")/1000</f>
        <v>112.255</v>
      </c>
      <c r="AK9" s="11">
        <f>SUMIFS('Base TU'!AL:AL,'Base TU'!$A:$A,$B9,'Base TU'!$B:$B,"SUL")/1000</f>
        <v>101.806</v>
      </c>
      <c r="AL9" s="11">
        <f>SUMIFS('Base TU'!AM:AM,'Base TU'!$A:$A,$B9,'Base TU'!$B:$B,"SUL")/1000</f>
        <v>96.343999999999994</v>
      </c>
      <c r="AM9" s="11">
        <f>SUMIFS('Base TU'!AN:AN,'Base TU'!$A:$A,$B9,'Base TU'!$B:$B,"SUL")/1000</f>
        <v>65.421000000000006</v>
      </c>
      <c r="AN9" s="11">
        <f>SUMIFS('Base TU'!AO:AO,'Base TU'!$A:$A,$B9,'Base TU'!$B:$B,"SUL")/1000</f>
        <v>104.86799999999999</v>
      </c>
      <c r="AO9" s="11">
        <f>SUMIFS('Base TU'!AP:AP,'Base TU'!$A:$A,$B9,'Base TU'!$B:$B,"SUL")/1000</f>
        <v>116.41200000000001</v>
      </c>
      <c r="AQ9" s="11">
        <f>SUMIFS('Base TU'!AR:AR,'Base TU'!$A:$A,$B9,'Base TU'!$B:$B,"SUL")/1000</f>
        <v>92.34</v>
      </c>
      <c r="AR9" s="11">
        <f>SUMIFS('Base TU'!AS:AS,'Base TU'!$A:$A,$B9,'Base TU'!$B:$B,"SUL")/1000</f>
        <v>104.965</v>
      </c>
      <c r="AS9" s="11">
        <f>SUMIFS('Base TU'!AT:AT,'Base TU'!$A:$A,$B9,'Base TU'!$B:$B,"SUL")/1000</f>
        <v>122.08</v>
      </c>
      <c r="AT9" s="11">
        <f>SUMIFS('Base TU'!AU:AU,'Base TU'!$A:$A,$B9,'Base TU'!$B:$B,"SUL")/1000</f>
        <v>126.53</v>
      </c>
      <c r="AU9" s="11">
        <f>SUMIFS('Base TU'!AV:AV,'Base TU'!$A:$A,$B9,'Base TU'!$B:$B,"SUL")/1000</f>
        <v>115.428</v>
      </c>
      <c r="AV9" s="11">
        <f>SUMIFS('Base TU'!AW:AW,'Base TU'!$A:$A,$B9,'Base TU'!$B:$B,"SUL")/1000</f>
        <v>167.86099999999999</v>
      </c>
      <c r="AW9" s="11">
        <f>SUMIFS('Base TU'!AX:AX,'Base TU'!$A:$A,$B9,'Base TU'!$B:$B,"SUL")/1000</f>
        <v>152.62799999999999</v>
      </c>
      <c r="AX9" s="11">
        <f>SUMIFS('Base TU'!AY:AY,'Base TU'!$A:$A,$B9,'Base TU'!$B:$B,"SUL")/1000</f>
        <v>89.268000000000001</v>
      </c>
      <c r="AY9" s="11">
        <f>SUMIFS('Base TU'!AZ:AZ,'Base TU'!$A:$A,$B9,'Base TU'!$B:$B,"SUL")/1000</f>
        <v>131.42400000000001</v>
      </c>
      <c r="AZ9" s="11">
        <f>SUMIFS('Base TU'!BA:BA,'Base TU'!$A:$A,$B9,'Base TU'!$B:$B,"SUL")/1000</f>
        <v>136.44499999999999</v>
      </c>
      <c r="BA9" s="11">
        <f>SUMIFS('Base TU'!BB:BB,'Base TU'!$A:$A,$B9,'Base TU'!$B:$B,"SUL")/1000</f>
        <v>126.27500000000001</v>
      </c>
      <c r="BB9" s="11">
        <f>SUMIFS('Base TU'!BC:BC,'Base TU'!$A:$A,$B9,'Base TU'!$B:$B,"SUL")/1000</f>
        <v>118.78400000000001</v>
      </c>
      <c r="BD9" s="11">
        <f>SUMIFS('Base TU'!BE:BE,'Base TU'!$A:$A,$B9,'Base TU'!$B:$B,"SUL")/1000</f>
        <v>103.60299999999999</v>
      </c>
      <c r="BE9" s="11">
        <f>SUMIFS('Base TU'!BF:BF,'Base TU'!$A:$A,$B9,'Base TU'!$B:$B,"SUL")/1000</f>
        <v>96.617000000000004</v>
      </c>
      <c r="BF9" s="11">
        <f>SUMIFS('Base TU'!BG:BG,'Base TU'!$A:$A,$B9,'Base TU'!$B:$B,"SUL")/1000</f>
        <v>140.01599999999999</v>
      </c>
      <c r="BG9" s="11">
        <f>SUMIFS('Base TU'!BH:BH,'Base TU'!$A:$A,$B9,'Base TU'!$B:$B,"SUL")/1000</f>
        <v>97.504999999999995</v>
      </c>
      <c r="BH9" s="11">
        <f>SUMIFS('Base TU'!BI:BI,'Base TU'!$A:$A,$B9,'Base TU'!$B:$B,"SUL")/1000</f>
        <v>150.42599999999999</v>
      </c>
      <c r="BI9" s="11">
        <f>SUMIFS('Base TU'!BJ:BJ,'Base TU'!$A:$A,$B9,'Base TU'!$B:$B,"SUL")/1000</f>
        <v>125.005</v>
      </c>
      <c r="BJ9" s="11">
        <f>SUMIFS('Base TU'!BK:BK,'Base TU'!$A:$A,$B9,'Base TU'!$B:$B,"SUL")/1000</f>
        <v>154.096</v>
      </c>
      <c r="BK9" s="11">
        <f>SUMIFS('Base TU'!BL:BL,'Base TU'!$A:$A,$B9,'Base TU'!$B:$B,"SUL")/1000</f>
        <v>132.00800000000001</v>
      </c>
      <c r="BL9" s="11">
        <f>SUMIFS('Base TU'!BM:BM,'Base TU'!$A:$A,$B9,'Base TU'!$B:$B,"SUL")/1000</f>
        <v>150.44999999999999</v>
      </c>
      <c r="BM9" s="11">
        <f>SUMIFS('Base TU'!BN:BN,'Base TU'!$A:$A,$B9,'Base TU'!$B:$B,"SUL")/1000</f>
        <v>138.52500000000001</v>
      </c>
      <c r="BN9" s="11">
        <f>SUMIFS('Base TU'!BO:BO,'Base TU'!$A:$A,$B9,'Base TU'!$B:$B,"SUL")/1000</f>
        <v>96.316000000000003</v>
      </c>
      <c r="BO9" s="11">
        <f>SUMIFS('Base TU'!BP:BP,'Base TU'!$A:$A,$B9,'Base TU'!$B:$B,"SUL")/1000</f>
        <v>84.572999999999993</v>
      </c>
      <c r="BQ9" s="11">
        <f>SUMIFS('Base TU'!BR:BR,'Base TU'!$A:$A,$B9,'Base TU'!$B:$B,"SUL")/1000</f>
        <v>70.548000000000002</v>
      </c>
      <c r="BR9" s="11">
        <f>SUMIFS('Base TU'!BS:BS,'Base TU'!$A:$A,$B9,'Base TU'!$B:$B,"SUL")/1000</f>
        <v>0</v>
      </c>
      <c r="BS9" s="11">
        <f>SUMIFS('Base TU'!BT:BT,'Base TU'!$A:$A,$B9,'Base TU'!$B:$B,"SUL")/1000</f>
        <v>0</v>
      </c>
      <c r="BT9" s="11">
        <f>SUMIFS('Base TU'!BU:BU,'Base TU'!$A:$A,$B9,'Base TU'!$B:$B,"SUL")/1000</f>
        <v>0</v>
      </c>
      <c r="BU9" s="11">
        <f>SUMIFS('Base TU'!BV:BV,'Base TU'!$A:$A,$B9,'Base TU'!$B:$B,"SUL")/1000</f>
        <v>0</v>
      </c>
      <c r="BV9" s="11">
        <f>SUMIFS('Base TU'!BW:BW,'Base TU'!$A:$A,$B9,'Base TU'!$B:$B,"SUL")/1000</f>
        <v>0</v>
      </c>
      <c r="BW9" s="11">
        <f>SUMIFS('Base TU'!BX:BX,'Base TU'!$A:$A,$B9,'Base TU'!$B:$B,"SUL")/1000</f>
        <v>0</v>
      </c>
      <c r="BX9" s="11">
        <f>SUMIFS('Base TU'!BY:BY,'Base TU'!$A:$A,$B9,'Base TU'!$B:$B,"SUL")/1000</f>
        <v>0</v>
      </c>
      <c r="BY9" s="11">
        <f>SUMIFS('Base TU'!BZ:BZ,'Base TU'!$A:$A,$B9,'Base TU'!$B:$B,"SUL")/1000</f>
        <v>0</v>
      </c>
      <c r="BZ9" s="11">
        <f>SUMIFS('Base TU'!CA:CA,'Base TU'!$A:$A,$B9,'Base TU'!$B:$B,"SUL")/1000</f>
        <v>0</v>
      </c>
      <c r="CA9" s="11">
        <f>SUMIFS('Base TU'!CB:CB,'Base TU'!$A:$A,$B9,'Base TU'!$B:$B,"SUL")/1000</f>
        <v>0</v>
      </c>
      <c r="CB9" s="11">
        <f>SUMIFS('Base TU'!CC:CC,'Base TU'!$A:$A,$B9,'Base TU'!$B:$B,"SUL")/1000</f>
        <v>0</v>
      </c>
    </row>
    <row r="10" spans="1:80" ht="15.5" x14ac:dyDescent="0.35">
      <c r="B10" s="10" t="s">
        <v>5</v>
      </c>
      <c r="D10" s="11">
        <f>SUMIFS('Base TU'!E:E,'Base TU'!$A:$A,$B10,'Base TU'!$B:$B,"SUL")/1000</f>
        <v>344.58300000000003</v>
      </c>
      <c r="E10" s="11">
        <f>SUMIFS('Base TU'!F:F,'Base TU'!$A:$A,$B10,'Base TU'!$B:$B,"SUL")/1000</f>
        <v>89.58</v>
      </c>
      <c r="F10" s="11">
        <f>SUMIFS('Base TU'!G:G,'Base TU'!$A:$A,$B10,'Base TU'!$B:$B,"SUL")/1000</f>
        <v>1.5509999999999999</v>
      </c>
      <c r="G10" s="11">
        <f>SUMIFS('Base TU'!H:H,'Base TU'!$A:$A,$B10,'Base TU'!$B:$B,"SUL")/1000</f>
        <v>0</v>
      </c>
      <c r="H10" s="11">
        <f>SUMIFS('Base TU'!I:I,'Base TU'!$A:$A,$B10,'Base TU'!$B:$B,"SUL")/1000</f>
        <v>0</v>
      </c>
      <c r="I10" s="11">
        <f>SUMIFS('Base TU'!J:J,'Base TU'!$A:$A,$B10,'Base TU'!$B:$B,"SUL")/1000</f>
        <v>0.40400000000000003</v>
      </c>
      <c r="J10" s="11">
        <f>SUMIFS('Base TU'!K:K,'Base TU'!$A:$A,$B10,'Base TU'!$B:$B,"SUL")/1000</f>
        <v>112.248</v>
      </c>
      <c r="K10" s="11">
        <f>SUMIFS('Base TU'!L:L,'Base TU'!$A:$A,$B10,'Base TU'!$B:$B,"SUL")/1000</f>
        <v>312.15899999999999</v>
      </c>
      <c r="L10" s="11">
        <f>SUMIFS('Base TU'!M:M,'Base TU'!$A:$A,$B10,'Base TU'!$B:$B,"SUL")/1000</f>
        <v>173.16900000000001</v>
      </c>
      <c r="M10" s="11">
        <f>SUMIFS('Base TU'!N:N,'Base TU'!$A:$A,$B10,'Base TU'!$B:$B,"SUL")/1000</f>
        <v>85.093000000000004</v>
      </c>
      <c r="N10" s="11">
        <f>SUMIFS('Base TU'!O:O,'Base TU'!$A:$A,$B10,'Base TU'!$B:$B,"SUL")/1000</f>
        <v>45.048000000000002</v>
      </c>
      <c r="O10" s="11">
        <f>SUMIFS('Base TU'!P:P,'Base TU'!$A:$A,$B10,'Base TU'!$B:$B,"SUL")/1000</f>
        <v>48.804000000000002</v>
      </c>
      <c r="Q10" s="11">
        <f>SUMIFS('Base TU'!R:R,'Base TU'!$A:$A,$B10,'Base TU'!$B:$B,"SUL")/1000</f>
        <v>21.544</v>
      </c>
      <c r="R10" s="11">
        <f>SUMIFS('Base TU'!S:S,'Base TU'!$A:$A,$B10,'Base TU'!$B:$B,"SUL")/1000</f>
        <v>8.6120000000000001</v>
      </c>
      <c r="S10" s="11">
        <f>SUMIFS('Base TU'!T:T,'Base TU'!$A:$A,$B10,'Base TU'!$B:$B,"SUL")/1000</f>
        <v>0</v>
      </c>
      <c r="T10" s="11">
        <f>SUMIFS('Base TU'!U:U,'Base TU'!$A:$A,$B10,'Base TU'!$B:$B,"SUL")/1000</f>
        <v>0</v>
      </c>
      <c r="U10" s="11">
        <f>SUMIFS('Base TU'!V:V,'Base TU'!$A:$A,$B10,'Base TU'!$B:$B,"SUL")/1000</f>
        <v>5.2999999999999999E-2</v>
      </c>
      <c r="V10" s="11">
        <f>SUMIFS('Base TU'!W:W,'Base TU'!$A:$A,$B10,'Base TU'!$B:$B,"SUL")/1000</f>
        <v>18.690000000000001</v>
      </c>
      <c r="W10" s="11">
        <f>SUMIFS('Base TU'!X:X,'Base TU'!$A:$A,$B10,'Base TU'!$B:$B,"SUL")/1000</f>
        <v>259.53300000000002</v>
      </c>
      <c r="X10" s="11">
        <f>SUMIFS('Base TU'!Y:Y,'Base TU'!$A:$A,$B10,'Base TU'!$B:$B,"SUL")/1000</f>
        <v>515.98900000000003</v>
      </c>
      <c r="Y10" s="11">
        <f>SUMIFS('Base TU'!Z:Z,'Base TU'!$A:$A,$B10,'Base TU'!$B:$B,"SUL")/1000</f>
        <v>717.84</v>
      </c>
      <c r="Z10" s="11">
        <f>SUMIFS('Base TU'!AA:AA,'Base TU'!$A:$A,$B10,'Base TU'!$B:$B,"SUL")/1000</f>
        <v>499.49299999999999</v>
      </c>
      <c r="AA10" s="11">
        <f>SUMIFS('Base TU'!AB:AB,'Base TU'!$A:$A,$B10,'Base TU'!$B:$B,"SUL")/1000</f>
        <v>174.44399999999999</v>
      </c>
      <c r="AB10" s="11">
        <f>SUMIFS('Base TU'!AC:AC,'Base TU'!$A:$A,$B10,'Base TU'!$B:$B,"SUL")/1000</f>
        <v>154.91999999999999</v>
      </c>
      <c r="AD10" s="11">
        <f>SUMIFS('Base TU'!AE:AE,'Base TU'!$A:$A,$B10,'Base TU'!$B:$B,"SUL")/1000</f>
        <v>217.80199999999999</v>
      </c>
      <c r="AE10" s="11">
        <f>SUMIFS('Base TU'!AF:AF,'Base TU'!$A:$A,$B10,'Base TU'!$B:$B,"SUL")/1000</f>
        <v>17.54</v>
      </c>
      <c r="AF10" s="11">
        <f>SUMIFS('Base TU'!AG:AG,'Base TU'!$A:$A,$B10,'Base TU'!$B:$B,"SUL")/1000</f>
        <v>0</v>
      </c>
      <c r="AG10" s="11">
        <f>SUMIFS('Base TU'!AH:AH,'Base TU'!$A:$A,$B10,'Base TU'!$B:$B,"SUL")/1000</f>
        <v>0</v>
      </c>
      <c r="AH10" s="11">
        <f>SUMIFS('Base TU'!AI:AI,'Base TU'!$A:$A,$B10,'Base TU'!$B:$B,"SUL")/1000</f>
        <v>0.624</v>
      </c>
      <c r="AI10" s="11">
        <f>SUMIFS('Base TU'!AJ:AJ,'Base TU'!$A:$A,$B10,'Base TU'!$B:$B,"SUL")/1000</f>
        <v>0</v>
      </c>
      <c r="AJ10" s="11">
        <f>SUMIFS('Base TU'!AK:AK,'Base TU'!$A:$A,$B10,'Base TU'!$B:$B,"SUL")/1000</f>
        <v>4.9989999999999997</v>
      </c>
      <c r="AK10" s="11">
        <f>SUMIFS('Base TU'!AL:AL,'Base TU'!$A:$A,$B10,'Base TU'!$B:$B,"SUL")/1000</f>
        <v>103.86499999999999</v>
      </c>
      <c r="AL10" s="11">
        <f>SUMIFS('Base TU'!AM:AM,'Base TU'!$A:$A,$B10,'Base TU'!$B:$B,"SUL")/1000</f>
        <v>145.15199999999999</v>
      </c>
      <c r="AM10" s="11">
        <f>SUMIFS('Base TU'!AN:AN,'Base TU'!$A:$A,$B10,'Base TU'!$B:$B,"SUL")/1000</f>
        <v>17.888999999999999</v>
      </c>
      <c r="AN10" s="11">
        <f>SUMIFS('Base TU'!AO:AO,'Base TU'!$A:$A,$B10,'Base TU'!$B:$B,"SUL")/1000</f>
        <v>131.05699999999999</v>
      </c>
      <c r="AO10" s="11">
        <f>SUMIFS('Base TU'!AP:AP,'Base TU'!$A:$A,$B10,'Base TU'!$B:$B,"SUL")/1000</f>
        <v>246.08799999999999</v>
      </c>
      <c r="AQ10" s="11">
        <f>SUMIFS('Base TU'!AR:AR,'Base TU'!$A:$A,$B10,'Base TU'!$B:$B,"SUL")/1000</f>
        <v>154.017</v>
      </c>
      <c r="AR10" s="11">
        <f>SUMIFS('Base TU'!AS:AS,'Base TU'!$A:$A,$B10,'Base TU'!$B:$B,"SUL")/1000</f>
        <v>106.889</v>
      </c>
      <c r="AS10" s="11">
        <f>SUMIFS('Base TU'!AT:AT,'Base TU'!$A:$A,$B10,'Base TU'!$B:$B,"SUL")/1000</f>
        <v>21.356999999999999</v>
      </c>
      <c r="AT10" s="11">
        <f>SUMIFS('Base TU'!AU:AU,'Base TU'!$A:$A,$B10,'Base TU'!$B:$B,"SUL")/1000</f>
        <v>59.186</v>
      </c>
      <c r="AU10" s="11">
        <f>SUMIFS('Base TU'!AV:AV,'Base TU'!$A:$A,$B10,'Base TU'!$B:$B,"SUL")/1000</f>
        <v>60.676000000000002</v>
      </c>
      <c r="AV10" s="11">
        <f>SUMIFS('Base TU'!AW:AW,'Base TU'!$A:$A,$B10,'Base TU'!$B:$B,"SUL")/1000</f>
        <v>258.07799999999997</v>
      </c>
      <c r="AW10" s="11">
        <f>SUMIFS('Base TU'!AX:AX,'Base TU'!$A:$A,$B10,'Base TU'!$B:$B,"SUL")/1000</f>
        <v>577.22400000000005</v>
      </c>
      <c r="AX10" s="11">
        <f>SUMIFS('Base TU'!AY:AY,'Base TU'!$A:$A,$B10,'Base TU'!$B:$B,"SUL")/1000</f>
        <v>705.64300000000003</v>
      </c>
      <c r="AY10" s="11">
        <f>SUMIFS('Base TU'!AZ:AZ,'Base TU'!$A:$A,$B10,'Base TU'!$B:$B,"SUL")/1000</f>
        <v>519.97500000000002</v>
      </c>
      <c r="AZ10" s="11">
        <f>SUMIFS('Base TU'!BA:BA,'Base TU'!$A:$A,$B10,'Base TU'!$B:$B,"SUL")/1000</f>
        <v>384.13499999999999</v>
      </c>
      <c r="BA10" s="11">
        <f>SUMIFS('Base TU'!BB:BB,'Base TU'!$A:$A,$B10,'Base TU'!$B:$B,"SUL")/1000</f>
        <v>391.88200000000001</v>
      </c>
      <c r="BB10" s="11">
        <f>SUMIFS('Base TU'!BC:BC,'Base TU'!$A:$A,$B10,'Base TU'!$B:$B,"SUL")/1000</f>
        <v>239.01499999999999</v>
      </c>
      <c r="BD10" s="11">
        <f>SUMIFS('Base TU'!BE:BE,'Base TU'!$A:$A,$B10,'Base TU'!$B:$B,"SUL")/1000</f>
        <v>87.356999999999999</v>
      </c>
      <c r="BE10" s="11">
        <f>SUMIFS('Base TU'!BF:BF,'Base TU'!$A:$A,$B10,'Base TU'!$B:$B,"SUL")/1000</f>
        <v>102.557</v>
      </c>
      <c r="BF10" s="11">
        <f>SUMIFS('Base TU'!BG:BG,'Base TU'!$A:$A,$B10,'Base TU'!$B:$B,"SUL")/1000</f>
        <v>20.268999999999998</v>
      </c>
      <c r="BG10" s="11">
        <f>SUMIFS('Base TU'!BH:BH,'Base TU'!$A:$A,$B10,'Base TU'!$B:$B,"SUL")/1000</f>
        <v>0</v>
      </c>
      <c r="BH10" s="11">
        <f>SUMIFS('Base TU'!BI:BI,'Base TU'!$A:$A,$B10,'Base TU'!$B:$B,"SUL")/1000</f>
        <v>4.1000000000000002E-2</v>
      </c>
      <c r="BI10" s="11">
        <f>SUMIFS('Base TU'!BJ:BJ,'Base TU'!$A:$A,$B10,'Base TU'!$B:$B,"SUL")/1000</f>
        <v>0</v>
      </c>
      <c r="BJ10" s="11">
        <f>SUMIFS('Base TU'!BK:BK,'Base TU'!$A:$A,$B10,'Base TU'!$B:$B,"SUL")/1000</f>
        <v>77.057000000000002</v>
      </c>
      <c r="BK10" s="11">
        <f>SUMIFS('Base TU'!BL:BL,'Base TU'!$A:$A,$B10,'Base TU'!$B:$B,"SUL")/1000</f>
        <v>381.98200000000003</v>
      </c>
      <c r="BL10" s="11">
        <f>SUMIFS('Base TU'!BM:BM,'Base TU'!$A:$A,$B10,'Base TU'!$B:$B,"SUL")/1000</f>
        <v>462.34699999999998</v>
      </c>
      <c r="BM10" s="11">
        <f>SUMIFS('Base TU'!BN:BN,'Base TU'!$A:$A,$B10,'Base TU'!$B:$B,"SUL")/1000</f>
        <v>542.33900000000006</v>
      </c>
      <c r="BN10" s="11">
        <f>SUMIFS('Base TU'!BO:BO,'Base TU'!$A:$A,$B10,'Base TU'!$B:$B,"SUL")/1000</f>
        <v>602.89599999999996</v>
      </c>
      <c r="BO10" s="11">
        <f>SUMIFS('Base TU'!BP:BP,'Base TU'!$A:$A,$B10,'Base TU'!$B:$B,"SUL")/1000</f>
        <v>357.53</v>
      </c>
      <c r="BQ10" s="11">
        <f>SUMIFS('Base TU'!BR:BR,'Base TU'!$A:$A,$B10,'Base TU'!$B:$B,"SUL")/1000</f>
        <v>110.39400000000001</v>
      </c>
      <c r="BR10" s="11">
        <f>SUMIFS('Base TU'!BS:BS,'Base TU'!$A:$A,$B10,'Base TU'!$B:$B,"SUL")/1000</f>
        <v>0</v>
      </c>
      <c r="BS10" s="11">
        <f>SUMIFS('Base TU'!BT:BT,'Base TU'!$A:$A,$B10,'Base TU'!$B:$B,"SUL")/1000</f>
        <v>0</v>
      </c>
      <c r="BT10" s="11">
        <f>SUMIFS('Base TU'!BU:BU,'Base TU'!$A:$A,$B10,'Base TU'!$B:$B,"SUL")/1000</f>
        <v>0</v>
      </c>
      <c r="BU10" s="11">
        <f>SUMIFS('Base TU'!BV:BV,'Base TU'!$A:$A,$B10,'Base TU'!$B:$B,"SUL")/1000</f>
        <v>0</v>
      </c>
      <c r="BV10" s="11">
        <f>SUMIFS('Base TU'!BW:BW,'Base TU'!$A:$A,$B10,'Base TU'!$B:$B,"SUL")/1000</f>
        <v>0</v>
      </c>
      <c r="BW10" s="11">
        <f>SUMIFS('Base TU'!BX:BX,'Base TU'!$A:$A,$B10,'Base TU'!$B:$B,"SUL")/1000</f>
        <v>0</v>
      </c>
      <c r="BX10" s="11">
        <f>SUMIFS('Base TU'!BY:BY,'Base TU'!$A:$A,$B10,'Base TU'!$B:$B,"SUL")/1000</f>
        <v>0</v>
      </c>
      <c r="BY10" s="11">
        <f>SUMIFS('Base TU'!BZ:BZ,'Base TU'!$A:$A,$B10,'Base TU'!$B:$B,"SUL")/1000</f>
        <v>0</v>
      </c>
      <c r="BZ10" s="11">
        <f>SUMIFS('Base TU'!CA:CA,'Base TU'!$A:$A,$B10,'Base TU'!$B:$B,"SUL")/1000</f>
        <v>0</v>
      </c>
      <c r="CA10" s="11">
        <f>SUMIFS('Base TU'!CB:CB,'Base TU'!$A:$A,$B10,'Base TU'!$B:$B,"SUL")/1000</f>
        <v>0</v>
      </c>
      <c r="CB10" s="11">
        <f>SUMIFS('Base TU'!CC:CC,'Base TU'!$A:$A,$B10,'Base TU'!$B:$B,"SUL")/1000</f>
        <v>0</v>
      </c>
    </row>
    <row r="11" spans="1:80" ht="15.5" x14ac:dyDescent="0.35">
      <c r="B11" s="10" t="s">
        <v>6</v>
      </c>
      <c r="D11" s="11">
        <f>SUMIFS('Base TU'!E:E,'Base TU'!$A:$A,$B11,'Base TU'!$B:$B,"SUL")/1000</f>
        <v>184.12799999999999</v>
      </c>
      <c r="E11" s="11">
        <f>SUMIFS('Base TU'!F:F,'Base TU'!$A:$A,$B11,'Base TU'!$B:$B,"SUL")/1000</f>
        <v>41.975999999999999</v>
      </c>
      <c r="F11" s="11">
        <f>SUMIFS('Base TU'!G:G,'Base TU'!$A:$A,$B11,'Base TU'!$B:$B,"SUL")/1000</f>
        <v>120.054</v>
      </c>
      <c r="G11" s="11">
        <f>SUMIFS('Base TU'!H:H,'Base TU'!$A:$A,$B11,'Base TU'!$B:$B,"SUL")/1000</f>
        <v>189.47499999999999</v>
      </c>
      <c r="H11" s="11">
        <f>SUMIFS('Base TU'!I:I,'Base TU'!$A:$A,$B11,'Base TU'!$B:$B,"SUL")/1000</f>
        <v>301.03199999999998</v>
      </c>
      <c r="I11" s="11">
        <f>SUMIFS('Base TU'!J:J,'Base TU'!$A:$A,$B11,'Base TU'!$B:$B,"SUL")/1000</f>
        <v>356.20400000000001</v>
      </c>
      <c r="J11" s="11">
        <f>SUMIFS('Base TU'!K:K,'Base TU'!$A:$A,$B11,'Base TU'!$B:$B,"SUL")/1000</f>
        <v>462.96499999999997</v>
      </c>
      <c r="K11" s="11">
        <f>SUMIFS('Base TU'!L:L,'Base TU'!$A:$A,$B11,'Base TU'!$B:$B,"SUL")/1000</f>
        <v>525.98800000000006</v>
      </c>
      <c r="L11" s="11">
        <f>SUMIFS('Base TU'!M:M,'Base TU'!$A:$A,$B11,'Base TU'!$B:$B,"SUL")/1000</f>
        <v>529.64800000000002</v>
      </c>
      <c r="M11" s="11">
        <f>SUMIFS('Base TU'!N:N,'Base TU'!$A:$A,$B11,'Base TU'!$B:$B,"SUL")/1000</f>
        <v>452.54399999999998</v>
      </c>
      <c r="N11" s="11">
        <f>SUMIFS('Base TU'!O:O,'Base TU'!$A:$A,$B11,'Base TU'!$B:$B,"SUL")/1000</f>
        <v>394.142</v>
      </c>
      <c r="O11" s="11">
        <f>SUMIFS('Base TU'!P:P,'Base TU'!$A:$A,$B11,'Base TU'!$B:$B,"SUL")/1000</f>
        <v>482.66</v>
      </c>
      <c r="Q11" s="11">
        <f>SUMIFS('Base TU'!R:R,'Base TU'!$A:$A,$B11,'Base TU'!$B:$B,"SUL")/1000</f>
        <v>162.06100000000001</v>
      </c>
      <c r="R11" s="11">
        <f>SUMIFS('Base TU'!S:S,'Base TU'!$A:$A,$B11,'Base TU'!$B:$B,"SUL")/1000</f>
        <v>76.617000000000004</v>
      </c>
      <c r="S11" s="11">
        <f>SUMIFS('Base TU'!T:T,'Base TU'!$A:$A,$B11,'Base TU'!$B:$B,"SUL")/1000</f>
        <v>99.284000000000006</v>
      </c>
      <c r="T11" s="11">
        <f>SUMIFS('Base TU'!U:U,'Base TU'!$A:$A,$B11,'Base TU'!$B:$B,"SUL")/1000</f>
        <v>197.19399999999999</v>
      </c>
      <c r="U11" s="11">
        <f>SUMIFS('Base TU'!V:V,'Base TU'!$A:$A,$B11,'Base TU'!$B:$B,"SUL")/1000</f>
        <v>391.80700000000002</v>
      </c>
      <c r="V11" s="11">
        <f>SUMIFS('Base TU'!W:W,'Base TU'!$A:$A,$B11,'Base TU'!$B:$B,"SUL")/1000</f>
        <v>393.90800000000002</v>
      </c>
      <c r="W11" s="11">
        <f>SUMIFS('Base TU'!X:X,'Base TU'!$A:$A,$B11,'Base TU'!$B:$B,"SUL")/1000</f>
        <v>471.06799999999998</v>
      </c>
      <c r="X11" s="11">
        <f>SUMIFS('Base TU'!Y:Y,'Base TU'!$A:$A,$B11,'Base TU'!$B:$B,"SUL")/1000</f>
        <v>468.95400000000001</v>
      </c>
      <c r="Y11" s="11">
        <f>SUMIFS('Base TU'!Z:Z,'Base TU'!$A:$A,$B11,'Base TU'!$B:$B,"SUL")/1000</f>
        <v>474.35899999999998</v>
      </c>
      <c r="Z11" s="11">
        <f>SUMIFS('Base TU'!AA:AA,'Base TU'!$A:$A,$B11,'Base TU'!$B:$B,"SUL")/1000</f>
        <v>427.40199999999999</v>
      </c>
      <c r="AA11" s="11">
        <f>SUMIFS('Base TU'!AB:AB,'Base TU'!$A:$A,$B11,'Base TU'!$B:$B,"SUL")/1000</f>
        <v>408.55799999999999</v>
      </c>
      <c r="AB11" s="11">
        <f>SUMIFS('Base TU'!AC:AC,'Base TU'!$A:$A,$B11,'Base TU'!$B:$B,"SUL")/1000</f>
        <v>229.31299999999999</v>
      </c>
      <c r="AD11" s="11">
        <f>SUMIFS('Base TU'!AE:AE,'Base TU'!$A:$A,$B11,'Base TU'!$B:$B,"SUL")/1000</f>
        <v>95.715999999999994</v>
      </c>
      <c r="AE11" s="11">
        <f>SUMIFS('Base TU'!AF:AF,'Base TU'!$A:$A,$B11,'Base TU'!$B:$B,"SUL")/1000</f>
        <v>100.741</v>
      </c>
      <c r="AF11" s="11">
        <f>SUMIFS('Base TU'!AG:AG,'Base TU'!$A:$A,$B11,'Base TU'!$B:$B,"SUL")/1000</f>
        <v>61.051000000000002</v>
      </c>
      <c r="AG11" s="11">
        <f>SUMIFS('Base TU'!AH:AH,'Base TU'!$A:$A,$B11,'Base TU'!$B:$B,"SUL")/1000</f>
        <v>140.86600000000001</v>
      </c>
      <c r="AH11" s="11">
        <f>SUMIFS('Base TU'!AI:AI,'Base TU'!$A:$A,$B11,'Base TU'!$B:$B,"SUL")/1000</f>
        <v>293.82400000000001</v>
      </c>
      <c r="AI11" s="11">
        <f>SUMIFS('Base TU'!AJ:AJ,'Base TU'!$A:$A,$B11,'Base TU'!$B:$B,"SUL")/1000</f>
        <v>328.99900000000002</v>
      </c>
      <c r="AJ11" s="11">
        <f>SUMIFS('Base TU'!AK:AK,'Base TU'!$A:$A,$B11,'Base TU'!$B:$B,"SUL")/1000</f>
        <v>323.673</v>
      </c>
      <c r="AK11" s="11">
        <f>SUMIFS('Base TU'!AL:AL,'Base TU'!$A:$A,$B11,'Base TU'!$B:$B,"SUL")/1000</f>
        <v>348.72699999999998</v>
      </c>
      <c r="AL11" s="11">
        <f>SUMIFS('Base TU'!AM:AM,'Base TU'!$A:$A,$B11,'Base TU'!$B:$B,"SUL")/1000</f>
        <v>322.69299999999998</v>
      </c>
      <c r="AM11" s="11">
        <f>SUMIFS('Base TU'!AN:AN,'Base TU'!$A:$A,$B11,'Base TU'!$B:$B,"SUL")/1000</f>
        <v>332.53399999999999</v>
      </c>
      <c r="AN11" s="11">
        <f>SUMIFS('Base TU'!AO:AO,'Base TU'!$A:$A,$B11,'Base TU'!$B:$B,"SUL")/1000</f>
        <v>189.93</v>
      </c>
      <c r="AO11" s="11">
        <f>SUMIFS('Base TU'!AP:AP,'Base TU'!$A:$A,$B11,'Base TU'!$B:$B,"SUL")/1000</f>
        <v>253.67400000000001</v>
      </c>
      <c r="AQ11" s="11">
        <f>SUMIFS('Base TU'!AR:AR,'Base TU'!$A:$A,$B11,'Base TU'!$B:$B,"SUL")/1000</f>
        <v>49.545000000000002</v>
      </c>
      <c r="AR11" s="11">
        <f>SUMIFS('Base TU'!AS:AS,'Base TU'!$A:$A,$B11,'Base TU'!$B:$B,"SUL")/1000</f>
        <v>49.698</v>
      </c>
      <c r="AS11" s="11">
        <f>SUMIFS('Base TU'!AT:AT,'Base TU'!$A:$A,$B11,'Base TU'!$B:$B,"SUL")/1000</f>
        <v>44.070999999999998</v>
      </c>
      <c r="AT11" s="11">
        <f>SUMIFS('Base TU'!AU:AU,'Base TU'!$A:$A,$B11,'Base TU'!$B:$B,"SUL")/1000</f>
        <v>131.1</v>
      </c>
      <c r="AU11" s="11">
        <f>SUMIFS('Base TU'!AV:AV,'Base TU'!$A:$A,$B11,'Base TU'!$B:$B,"SUL")/1000</f>
        <v>214.15799999999999</v>
      </c>
      <c r="AV11" s="11">
        <f>SUMIFS('Base TU'!AW:AW,'Base TU'!$A:$A,$B11,'Base TU'!$B:$B,"SUL")/1000</f>
        <v>241.768</v>
      </c>
      <c r="AW11" s="11">
        <f>SUMIFS('Base TU'!AX:AX,'Base TU'!$A:$A,$B11,'Base TU'!$B:$B,"SUL")/1000</f>
        <v>323.29599999999999</v>
      </c>
      <c r="AX11" s="11">
        <f>SUMIFS('Base TU'!AY:AY,'Base TU'!$A:$A,$B11,'Base TU'!$B:$B,"SUL")/1000</f>
        <v>253.00399999999999</v>
      </c>
      <c r="AY11" s="11">
        <f>SUMIFS('Base TU'!AZ:AZ,'Base TU'!$A:$A,$B11,'Base TU'!$B:$B,"SUL")/1000</f>
        <v>226.982</v>
      </c>
      <c r="AZ11" s="11">
        <f>SUMIFS('Base TU'!BA:BA,'Base TU'!$A:$A,$B11,'Base TU'!$B:$B,"SUL")/1000</f>
        <v>221.43600000000001</v>
      </c>
      <c r="BA11" s="11">
        <f>SUMIFS('Base TU'!BB:BB,'Base TU'!$A:$A,$B11,'Base TU'!$B:$B,"SUL")/1000</f>
        <v>303.12099999999998</v>
      </c>
      <c r="BB11" s="11">
        <f>SUMIFS('Base TU'!BC:BC,'Base TU'!$A:$A,$B11,'Base TU'!$B:$B,"SUL")/1000</f>
        <v>132.62700000000001</v>
      </c>
      <c r="BD11" s="11">
        <f>SUMIFS('Base TU'!BE:BE,'Base TU'!$A:$A,$B11,'Base TU'!$B:$B,"SUL")/1000</f>
        <v>136.542</v>
      </c>
      <c r="BE11" s="11">
        <f>SUMIFS('Base TU'!BF:BF,'Base TU'!$A:$A,$B11,'Base TU'!$B:$B,"SUL")/1000</f>
        <v>71.984999999999999</v>
      </c>
      <c r="BF11" s="11">
        <f>SUMIFS('Base TU'!BG:BG,'Base TU'!$A:$A,$B11,'Base TU'!$B:$B,"SUL")/1000</f>
        <v>94.197000000000003</v>
      </c>
      <c r="BG11" s="11">
        <f>SUMIFS('Base TU'!BH:BH,'Base TU'!$A:$A,$B11,'Base TU'!$B:$B,"SUL")/1000</f>
        <v>186.739</v>
      </c>
      <c r="BH11" s="11">
        <f>SUMIFS('Base TU'!BI:BI,'Base TU'!$A:$A,$B11,'Base TU'!$B:$B,"SUL")/1000</f>
        <v>371.94799999999998</v>
      </c>
      <c r="BI11" s="11">
        <f>SUMIFS('Base TU'!BJ:BJ,'Base TU'!$A:$A,$B11,'Base TU'!$B:$B,"SUL")/1000</f>
        <v>327.91699999999997</v>
      </c>
      <c r="BJ11" s="11">
        <f>SUMIFS('Base TU'!BK:BK,'Base TU'!$A:$A,$B11,'Base TU'!$B:$B,"SUL")/1000</f>
        <v>324.61</v>
      </c>
      <c r="BK11" s="11">
        <f>SUMIFS('Base TU'!BL:BL,'Base TU'!$A:$A,$B11,'Base TU'!$B:$B,"SUL")/1000</f>
        <v>365.72199999999998</v>
      </c>
      <c r="BL11" s="11">
        <f>SUMIFS('Base TU'!BM:BM,'Base TU'!$A:$A,$B11,'Base TU'!$B:$B,"SUL")/1000</f>
        <v>492.964</v>
      </c>
      <c r="BM11" s="11">
        <f>SUMIFS('Base TU'!BN:BN,'Base TU'!$A:$A,$B11,'Base TU'!$B:$B,"SUL")/1000</f>
        <v>486.697</v>
      </c>
      <c r="BN11" s="11">
        <f>SUMIFS('Base TU'!BO:BO,'Base TU'!$A:$A,$B11,'Base TU'!$B:$B,"SUL")/1000</f>
        <v>458.96600000000001</v>
      </c>
      <c r="BO11" s="11">
        <f>SUMIFS('Base TU'!BP:BP,'Base TU'!$A:$A,$B11,'Base TU'!$B:$B,"SUL")/1000</f>
        <v>358.00799999999998</v>
      </c>
      <c r="BQ11" s="11">
        <f>SUMIFS('Base TU'!BR:BR,'Base TU'!$A:$A,$B11,'Base TU'!$B:$B,"SUL")/1000</f>
        <v>198.21700000000001</v>
      </c>
      <c r="BR11" s="11">
        <f>SUMIFS('Base TU'!BS:BS,'Base TU'!$A:$A,$B11,'Base TU'!$B:$B,"SUL")/1000</f>
        <v>0</v>
      </c>
      <c r="BS11" s="11">
        <f>SUMIFS('Base TU'!BT:BT,'Base TU'!$A:$A,$B11,'Base TU'!$B:$B,"SUL")/1000</f>
        <v>0</v>
      </c>
      <c r="BT11" s="11">
        <f>SUMIFS('Base TU'!BU:BU,'Base TU'!$A:$A,$B11,'Base TU'!$B:$B,"SUL")/1000</f>
        <v>0</v>
      </c>
      <c r="BU11" s="11">
        <f>SUMIFS('Base TU'!BV:BV,'Base TU'!$A:$A,$B11,'Base TU'!$B:$B,"SUL")/1000</f>
        <v>0</v>
      </c>
      <c r="BV11" s="11">
        <f>SUMIFS('Base TU'!BW:BW,'Base TU'!$A:$A,$B11,'Base TU'!$B:$B,"SUL")/1000</f>
        <v>0</v>
      </c>
      <c r="BW11" s="11">
        <f>SUMIFS('Base TU'!BX:BX,'Base TU'!$A:$A,$B11,'Base TU'!$B:$B,"SUL")/1000</f>
        <v>0</v>
      </c>
      <c r="BX11" s="11">
        <f>SUMIFS('Base TU'!BY:BY,'Base TU'!$A:$A,$B11,'Base TU'!$B:$B,"SUL")/1000</f>
        <v>0</v>
      </c>
      <c r="BY11" s="11">
        <f>SUMIFS('Base TU'!BZ:BZ,'Base TU'!$A:$A,$B11,'Base TU'!$B:$B,"SUL")/1000</f>
        <v>0</v>
      </c>
      <c r="BZ11" s="11">
        <f>SUMIFS('Base TU'!CA:CA,'Base TU'!$A:$A,$B11,'Base TU'!$B:$B,"SUL")/1000</f>
        <v>0</v>
      </c>
      <c r="CA11" s="11">
        <f>SUMIFS('Base TU'!CB:CB,'Base TU'!$A:$A,$B11,'Base TU'!$B:$B,"SUL")/1000</f>
        <v>0</v>
      </c>
      <c r="CB11" s="11">
        <f>SUMIFS('Base TU'!CC:CC,'Base TU'!$A:$A,$B11,'Base TU'!$B:$B,"SUL")/1000</f>
        <v>0</v>
      </c>
    </row>
    <row r="12" spans="1:80" ht="15.5" x14ac:dyDescent="0.35">
      <c r="B12" s="10" t="s">
        <v>7</v>
      </c>
      <c r="D12" s="11">
        <f>SUMIFS('Base TU'!E:E,'Base TU'!$A:$A,$B12,'Base TU'!$B:$B,"SUL")/1000</f>
        <v>40.015999999999998</v>
      </c>
      <c r="E12" s="11">
        <f>SUMIFS('Base TU'!F:F,'Base TU'!$A:$A,$B12,'Base TU'!$B:$B,"SUL")/1000</f>
        <v>26.385000000000002</v>
      </c>
      <c r="F12" s="11">
        <f>SUMIFS('Base TU'!G:G,'Base TU'!$A:$A,$B12,'Base TU'!$B:$B,"SUL")/1000</f>
        <v>29.763999999999999</v>
      </c>
      <c r="G12" s="11">
        <f>SUMIFS('Base TU'!H:H,'Base TU'!$A:$A,$B12,'Base TU'!$B:$B,"SUL")/1000</f>
        <v>37.642000000000003</v>
      </c>
      <c r="H12" s="11">
        <f>SUMIFS('Base TU'!I:I,'Base TU'!$A:$A,$B12,'Base TU'!$B:$B,"SUL")/1000</f>
        <v>94.590999999999994</v>
      </c>
      <c r="I12" s="11">
        <f>SUMIFS('Base TU'!J:J,'Base TU'!$A:$A,$B12,'Base TU'!$B:$B,"SUL")/1000</f>
        <v>118.747</v>
      </c>
      <c r="J12" s="11">
        <f>SUMIFS('Base TU'!K:K,'Base TU'!$A:$A,$B12,'Base TU'!$B:$B,"SUL")/1000</f>
        <v>135.369</v>
      </c>
      <c r="K12" s="11">
        <f>SUMIFS('Base TU'!L:L,'Base TU'!$A:$A,$B12,'Base TU'!$B:$B,"SUL")/1000</f>
        <v>148.98500000000001</v>
      </c>
      <c r="L12" s="11">
        <f>SUMIFS('Base TU'!M:M,'Base TU'!$A:$A,$B12,'Base TU'!$B:$B,"SUL")/1000</f>
        <v>195.93199999999999</v>
      </c>
      <c r="M12" s="11">
        <f>SUMIFS('Base TU'!N:N,'Base TU'!$A:$A,$B12,'Base TU'!$B:$B,"SUL")/1000</f>
        <v>149.495</v>
      </c>
      <c r="N12" s="11">
        <f>SUMIFS('Base TU'!O:O,'Base TU'!$A:$A,$B12,'Base TU'!$B:$B,"SUL")/1000</f>
        <v>157.22999999999999</v>
      </c>
      <c r="O12" s="11">
        <f>SUMIFS('Base TU'!P:P,'Base TU'!$A:$A,$B12,'Base TU'!$B:$B,"SUL")/1000</f>
        <v>121.94</v>
      </c>
      <c r="Q12" s="11">
        <f>SUMIFS('Base TU'!R:R,'Base TU'!$A:$A,$B12,'Base TU'!$B:$B,"SUL")/1000</f>
        <v>101.56399999999999</v>
      </c>
      <c r="R12" s="11">
        <f>SUMIFS('Base TU'!S:S,'Base TU'!$A:$A,$B12,'Base TU'!$B:$B,"SUL")/1000</f>
        <v>70.692999999999998</v>
      </c>
      <c r="S12" s="11">
        <f>SUMIFS('Base TU'!T:T,'Base TU'!$A:$A,$B12,'Base TU'!$B:$B,"SUL")/1000</f>
        <v>52.874000000000002</v>
      </c>
      <c r="T12" s="11">
        <f>SUMIFS('Base TU'!U:U,'Base TU'!$A:$A,$B12,'Base TU'!$B:$B,"SUL")/1000</f>
        <v>118.539</v>
      </c>
      <c r="U12" s="11">
        <f>SUMIFS('Base TU'!V:V,'Base TU'!$A:$A,$B12,'Base TU'!$B:$B,"SUL")/1000</f>
        <v>108.35</v>
      </c>
      <c r="V12" s="11">
        <f>SUMIFS('Base TU'!W:W,'Base TU'!$A:$A,$B12,'Base TU'!$B:$B,"SUL")/1000</f>
        <v>77.277000000000001</v>
      </c>
      <c r="W12" s="11">
        <f>SUMIFS('Base TU'!X:X,'Base TU'!$A:$A,$B12,'Base TU'!$B:$B,"SUL")/1000</f>
        <v>76.747</v>
      </c>
      <c r="X12" s="11">
        <f>SUMIFS('Base TU'!Y:Y,'Base TU'!$A:$A,$B12,'Base TU'!$B:$B,"SUL")/1000</f>
        <v>91.299000000000007</v>
      </c>
      <c r="Y12" s="11">
        <f>SUMIFS('Base TU'!Z:Z,'Base TU'!$A:$A,$B12,'Base TU'!$B:$B,"SUL")/1000</f>
        <v>99.471000000000004</v>
      </c>
      <c r="Z12" s="11">
        <f>SUMIFS('Base TU'!AA:AA,'Base TU'!$A:$A,$B12,'Base TU'!$B:$B,"SUL")/1000</f>
        <v>110.258</v>
      </c>
      <c r="AA12" s="11">
        <f>SUMIFS('Base TU'!AB:AB,'Base TU'!$A:$A,$B12,'Base TU'!$B:$B,"SUL")/1000</f>
        <v>95.177000000000007</v>
      </c>
      <c r="AB12" s="11">
        <f>SUMIFS('Base TU'!AC:AC,'Base TU'!$A:$A,$B12,'Base TU'!$B:$B,"SUL")/1000</f>
        <v>96.216999999999999</v>
      </c>
      <c r="AD12" s="11">
        <f>SUMIFS('Base TU'!AE:AE,'Base TU'!$A:$A,$B12,'Base TU'!$B:$B,"SUL")/1000</f>
        <v>101.39400000000001</v>
      </c>
      <c r="AE12" s="11">
        <f>SUMIFS('Base TU'!AF:AF,'Base TU'!$A:$A,$B12,'Base TU'!$B:$B,"SUL")/1000</f>
        <v>79.974999999999994</v>
      </c>
      <c r="AF12" s="11">
        <f>SUMIFS('Base TU'!AG:AG,'Base TU'!$A:$A,$B12,'Base TU'!$B:$B,"SUL")/1000</f>
        <v>58.162999999999997</v>
      </c>
      <c r="AG12" s="11">
        <f>SUMIFS('Base TU'!AH:AH,'Base TU'!$A:$A,$B12,'Base TU'!$B:$B,"SUL")/1000</f>
        <v>71.141999999999996</v>
      </c>
      <c r="AH12" s="11">
        <f>SUMIFS('Base TU'!AI:AI,'Base TU'!$A:$A,$B12,'Base TU'!$B:$B,"SUL")/1000</f>
        <v>71.164000000000001</v>
      </c>
      <c r="AI12" s="11">
        <f>SUMIFS('Base TU'!AJ:AJ,'Base TU'!$A:$A,$B12,'Base TU'!$B:$B,"SUL")/1000</f>
        <v>95.393000000000001</v>
      </c>
      <c r="AJ12" s="11">
        <f>SUMIFS('Base TU'!AK:AK,'Base TU'!$A:$A,$B12,'Base TU'!$B:$B,"SUL")/1000</f>
        <v>100.794</v>
      </c>
      <c r="AK12" s="11">
        <f>SUMIFS('Base TU'!AL:AL,'Base TU'!$A:$A,$B12,'Base TU'!$B:$B,"SUL")/1000</f>
        <v>106.23399999999999</v>
      </c>
      <c r="AL12" s="11">
        <f>SUMIFS('Base TU'!AM:AM,'Base TU'!$A:$A,$B12,'Base TU'!$B:$B,"SUL")/1000</f>
        <v>95.497</v>
      </c>
      <c r="AM12" s="11">
        <f>SUMIFS('Base TU'!AN:AN,'Base TU'!$A:$A,$B12,'Base TU'!$B:$B,"SUL")/1000</f>
        <v>82.171000000000006</v>
      </c>
      <c r="AN12" s="11">
        <f>SUMIFS('Base TU'!AO:AO,'Base TU'!$A:$A,$B12,'Base TU'!$B:$B,"SUL")/1000</f>
        <v>113.35</v>
      </c>
      <c r="AO12" s="11">
        <f>SUMIFS('Base TU'!AP:AP,'Base TU'!$A:$A,$B12,'Base TU'!$B:$B,"SUL")/1000</f>
        <v>95.09</v>
      </c>
      <c r="AQ12" s="11">
        <f>SUMIFS('Base TU'!AR:AR,'Base TU'!$A:$A,$B12,'Base TU'!$B:$B,"SUL")/1000</f>
        <v>125.196</v>
      </c>
      <c r="AR12" s="11">
        <f>SUMIFS('Base TU'!AS:AS,'Base TU'!$A:$A,$B12,'Base TU'!$B:$B,"SUL")/1000</f>
        <v>61.607999999999997</v>
      </c>
      <c r="AS12" s="11">
        <f>SUMIFS('Base TU'!AT:AT,'Base TU'!$A:$A,$B12,'Base TU'!$B:$B,"SUL")/1000</f>
        <v>44.469000000000001</v>
      </c>
      <c r="AT12" s="11">
        <f>SUMIFS('Base TU'!AU:AU,'Base TU'!$A:$A,$B12,'Base TU'!$B:$B,"SUL")/1000</f>
        <v>57.654000000000003</v>
      </c>
      <c r="AU12" s="11">
        <f>SUMIFS('Base TU'!AV:AV,'Base TU'!$A:$A,$B12,'Base TU'!$B:$B,"SUL")/1000</f>
        <v>103.751</v>
      </c>
      <c r="AV12" s="11">
        <f>SUMIFS('Base TU'!AW:AW,'Base TU'!$A:$A,$B12,'Base TU'!$B:$B,"SUL")/1000</f>
        <v>100.104</v>
      </c>
      <c r="AW12" s="11">
        <f>SUMIFS('Base TU'!AX:AX,'Base TU'!$A:$A,$B12,'Base TU'!$B:$B,"SUL")/1000</f>
        <v>103.70099999999999</v>
      </c>
      <c r="AX12" s="11">
        <f>SUMIFS('Base TU'!AY:AY,'Base TU'!$A:$A,$B12,'Base TU'!$B:$B,"SUL")/1000</f>
        <v>99.856999999999999</v>
      </c>
      <c r="AY12" s="11">
        <f>SUMIFS('Base TU'!AZ:AZ,'Base TU'!$A:$A,$B12,'Base TU'!$B:$B,"SUL")/1000</f>
        <v>112.086</v>
      </c>
      <c r="AZ12" s="11">
        <f>SUMIFS('Base TU'!BA:BA,'Base TU'!$A:$A,$B12,'Base TU'!$B:$B,"SUL")/1000</f>
        <v>81.55</v>
      </c>
      <c r="BA12" s="11">
        <f>SUMIFS('Base TU'!BB:BB,'Base TU'!$A:$A,$B12,'Base TU'!$B:$B,"SUL")/1000</f>
        <v>81.575000000000003</v>
      </c>
      <c r="BB12" s="11">
        <f>SUMIFS('Base TU'!BC:BC,'Base TU'!$A:$A,$B12,'Base TU'!$B:$B,"SUL")/1000</f>
        <v>64.058999999999997</v>
      </c>
      <c r="BD12" s="11">
        <f>SUMIFS('Base TU'!BE:BE,'Base TU'!$A:$A,$B12,'Base TU'!$B:$B,"SUL")/1000</f>
        <v>89.926000000000002</v>
      </c>
      <c r="BE12" s="11">
        <f>SUMIFS('Base TU'!BF:BF,'Base TU'!$A:$A,$B12,'Base TU'!$B:$B,"SUL")/1000</f>
        <v>60.615000000000002</v>
      </c>
      <c r="BF12" s="11">
        <f>SUMIFS('Base TU'!BG:BG,'Base TU'!$A:$A,$B12,'Base TU'!$B:$B,"SUL")/1000</f>
        <v>29.428999999999998</v>
      </c>
      <c r="BG12" s="11">
        <f>SUMIFS('Base TU'!BH:BH,'Base TU'!$A:$A,$B12,'Base TU'!$B:$B,"SUL")/1000</f>
        <v>68.715999999999994</v>
      </c>
      <c r="BH12" s="11">
        <f>SUMIFS('Base TU'!BI:BI,'Base TU'!$A:$A,$B12,'Base TU'!$B:$B,"SUL")/1000</f>
        <v>77.739000000000004</v>
      </c>
      <c r="BI12" s="11">
        <f>SUMIFS('Base TU'!BJ:BJ,'Base TU'!$A:$A,$B12,'Base TU'!$B:$B,"SUL")/1000</f>
        <v>68.548000000000002</v>
      </c>
      <c r="BJ12" s="11">
        <f>SUMIFS('Base TU'!BK:BK,'Base TU'!$A:$A,$B12,'Base TU'!$B:$B,"SUL")/1000</f>
        <v>77.061999999999998</v>
      </c>
      <c r="BK12" s="11">
        <f>SUMIFS('Base TU'!BL:BL,'Base TU'!$A:$A,$B12,'Base TU'!$B:$B,"SUL")/1000</f>
        <v>69.522999999999996</v>
      </c>
      <c r="BL12" s="11">
        <f>SUMIFS('Base TU'!BM:BM,'Base TU'!$A:$A,$B12,'Base TU'!$B:$B,"SUL")/1000</f>
        <v>69.953000000000003</v>
      </c>
      <c r="BM12" s="11">
        <f>SUMIFS('Base TU'!BN:BN,'Base TU'!$A:$A,$B12,'Base TU'!$B:$B,"SUL")/1000</f>
        <v>67.774000000000001</v>
      </c>
      <c r="BN12" s="11">
        <f>SUMIFS('Base TU'!BO:BO,'Base TU'!$A:$A,$B12,'Base TU'!$B:$B,"SUL")/1000</f>
        <v>66.355000000000004</v>
      </c>
      <c r="BO12" s="11">
        <f>SUMIFS('Base TU'!BP:BP,'Base TU'!$A:$A,$B12,'Base TU'!$B:$B,"SUL")/1000</f>
        <v>61.610999999999997</v>
      </c>
      <c r="BQ12" s="11">
        <f>SUMIFS('Base TU'!BR:BR,'Base TU'!$A:$A,$B12,'Base TU'!$B:$B,"SUL")/1000</f>
        <v>70.167000000000002</v>
      </c>
      <c r="BR12" s="11">
        <f>SUMIFS('Base TU'!BS:BS,'Base TU'!$A:$A,$B12,'Base TU'!$B:$B,"SUL")/1000</f>
        <v>0</v>
      </c>
      <c r="BS12" s="11">
        <f>SUMIFS('Base TU'!BT:BT,'Base TU'!$A:$A,$B12,'Base TU'!$B:$B,"SUL")/1000</f>
        <v>0</v>
      </c>
      <c r="BT12" s="11">
        <f>SUMIFS('Base TU'!BU:BU,'Base TU'!$A:$A,$B12,'Base TU'!$B:$B,"SUL")/1000</f>
        <v>0</v>
      </c>
      <c r="BU12" s="11">
        <f>SUMIFS('Base TU'!BV:BV,'Base TU'!$A:$A,$B12,'Base TU'!$B:$B,"SUL")/1000</f>
        <v>0</v>
      </c>
      <c r="BV12" s="11">
        <f>SUMIFS('Base TU'!BW:BW,'Base TU'!$A:$A,$B12,'Base TU'!$B:$B,"SUL")/1000</f>
        <v>0</v>
      </c>
      <c r="BW12" s="11">
        <f>SUMIFS('Base TU'!BX:BX,'Base TU'!$A:$A,$B12,'Base TU'!$B:$B,"SUL")/1000</f>
        <v>0</v>
      </c>
      <c r="BX12" s="11">
        <f>SUMIFS('Base TU'!BY:BY,'Base TU'!$A:$A,$B12,'Base TU'!$B:$B,"SUL")/1000</f>
        <v>0</v>
      </c>
      <c r="BY12" s="11">
        <f>SUMIFS('Base TU'!BZ:BZ,'Base TU'!$A:$A,$B12,'Base TU'!$B:$B,"SUL")/1000</f>
        <v>0</v>
      </c>
      <c r="BZ12" s="11">
        <f>SUMIFS('Base TU'!CA:CA,'Base TU'!$A:$A,$B12,'Base TU'!$B:$B,"SUL")/1000</f>
        <v>0</v>
      </c>
      <c r="CA12" s="11">
        <f>SUMIFS('Base TU'!CB:CB,'Base TU'!$A:$A,$B12,'Base TU'!$B:$B,"SUL")/1000</f>
        <v>0</v>
      </c>
      <c r="CB12" s="11">
        <f>SUMIFS('Base TU'!CC:CC,'Base TU'!$A:$A,$B12,'Base TU'!$B:$B,"SUL")/1000</f>
        <v>0</v>
      </c>
    </row>
    <row r="13" spans="1:80" ht="15.5" hidden="1" x14ac:dyDescent="0.35">
      <c r="B13" s="10" t="s">
        <v>14</v>
      </c>
      <c r="D13" s="11">
        <f>SUMIFS('Base TU'!E:E,'Base TU'!$A:$A,$B13,'Base TU'!$B:$B,"SUL")/1000</f>
        <v>56.14</v>
      </c>
      <c r="E13" s="11">
        <f>SUMIFS('Base TU'!F:F,'Base TU'!$A:$A,$B13,'Base TU'!$B:$B,"SUL")/1000</f>
        <v>1.9339999999999999</v>
      </c>
      <c r="F13" s="11">
        <f>SUMIFS('Base TU'!G:G,'Base TU'!$A:$A,$B13,'Base TU'!$B:$B,"SUL")/1000</f>
        <v>2.9740000000000002</v>
      </c>
      <c r="G13" s="11">
        <f>SUMIFS('Base TU'!H:H,'Base TU'!$A:$A,$B13,'Base TU'!$B:$B,"SUL")/1000</f>
        <v>0</v>
      </c>
      <c r="H13" s="11">
        <f>SUMIFS('Base TU'!I:I,'Base TU'!$A:$A,$B13,'Base TU'!$B:$B,"SUL")/1000</f>
        <v>0</v>
      </c>
      <c r="I13" s="11">
        <f>SUMIFS('Base TU'!J:J,'Base TU'!$A:$A,$B13,'Base TU'!$B:$B,"SUL")/1000</f>
        <v>0</v>
      </c>
      <c r="J13" s="11">
        <f>SUMIFS('Base TU'!K:K,'Base TU'!$A:$A,$B13,'Base TU'!$B:$B,"SUL")/1000</f>
        <v>0</v>
      </c>
      <c r="K13" s="11">
        <f>SUMIFS('Base TU'!L:L,'Base TU'!$A:$A,$B13,'Base TU'!$B:$B,"SUL")/1000</f>
        <v>0</v>
      </c>
      <c r="L13" s="11">
        <f>SUMIFS('Base TU'!M:M,'Base TU'!$A:$A,$B13,'Base TU'!$B:$B,"SUL")/1000</f>
        <v>0</v>
      </c>
      <c r="M13" s="11">
        <f>SUMIFS('Base TU'!N:N,'Base TU'!$A:$A,$B13,'Base TU'!$B:$B,"SUL")/1000</f>
        <v>0</v>
      </c>
      <c r="N13" s="11">
        <f>SUMIFS('Base TU'!O:O,'Base TU'!$A:$A,$B13,'Base TU'!$B:$B,"SUL")/1000</f>
        <v>9.1210000000000004</v>
      </c>
      <c r="O13" s="11">
        <f>SUMIFS('Base TU'!P:P,'Base TU'!$A:$A,$B13,'Base TU'!$B:$B,"SUL")/1000</f>
        <v>22.268999999999998</v>
      </c>
      <c r="Q13" s="11">
        <f>SUMIFS('Base TU'!R:R,'Base TU'!$A:$A,$B13,'Base TU'!$B:$B,"SUL")/1000</f>
        <v>62.997999999999998</v>
      </c>
      <c r="R13" s="11">
        <f>SUMIFS('Base TU'!S:S,'Base TU'!$A:$A,$B13,'Base TU'!$B:$B,"SUL")/1000</f>
        <v>82.959000000000003</v>
      </c>
      <c r="S13" s="11">
        <f>SUMIFS('Base TU'!T:T,'Base TU'!$A:$A,$B13,'Base TU'!$B:$B,"SUL")/1000</f>
        <v>18.082000000000001</v>
      </c>
      <c r="T13" s="11">
        <f>SUMIFS('Base TU'!U:U,'Base TU'!$A:$A,$B13,'Base TU'!$B:$B,"SUL")/1000</f>
        <v>0</v>
      </c>
      <c r="U13" s="11">
        <f>SUMIFS('Base TU'!V:V,'Base TU'!$A:$A,$B13,'Base TU'!$B:$B,"SUL")/1000</f>
        <v>0</v>
      </c>
      <c r="V13" s="11">
        <f>SUMIFS('Base TU'!W:W,'Base TU'!$A:$A,$B13,'Base TU'!$B:$B,"SUL")/1000</f>
        <v>0</v>
      </c>
      <c r="W13" s="11">
        <f>SUMIFS('Base TU'!X:X,'Base TU'!$A:$A,$B13,'Base TU'!$B:$B,"SUL")/1000</f>
        <v>0</v>
      </c>
      <c r="X13" s="11">
        <f>SUMIFS('Base TU'!Y:Y,'Base TU'!$A:$A,$B13,'Base TU'!$B:$B,"SUL")/1000</f>
        <v>0</v>
      </c>
      <c r="Y13" s="11">
        <f>SUMIFS('Base TU'!Z:Z,'Base TU'!$A:$A,$B13,'Base TU'!$B:$B,"SUL")/1000</f>
        <v>0</v>
      </c>
      <c r="Z13" s="11">
        <f>SUMIFS('Base TU'!AA:AA,'Base TU'!$A:$A,$B13,'Base TU'!$B:$B,"SUL")/1000</f>
        <v>0</v>
      </c>
      <c r="AA13" s="11">
        <f>SUMIFS('Base TU'!AB:AB,'Base TU'!$A:$A,$B13,'Base TU'!$B:$B,"SUL")/1000</f>
        <v>6.04</v>
      </c>
      <c r="AB13" s="11">
        <f>SUMIFS('Base TU'!AC:AC,'Base TU'!$A:$A,$B13,'Base TU'!$B:$B,"SUL")/1000</f>
        <v>13.396000000000001</v>
      </c>
      <c r="AD13" s="11">
        <f>SUMIFS('Base TU'!AE:AE,'Base TU'!$A:$A,$B13,'Base TU'!$B:$B,"SUL")/1000</f>
        <v>27.41</v>
      </c>
      <c r="AE13" s="11">
        <f>SUMIFS('Base TU'!AF:AF,'Base TU'!$A:$A,$B13,'Base TU'!$B:$B,"SUL")/1000</f>
        <v>6.7839999999999998</v>
      </c>
      <c r="AF13" s="11">
        <f>SUMIFS('Base TU'!AG:AG,'Base TU'!$A:$A,$B13,'Base TU'!$B:$B,"SUL")/1000</f>
        <v>0</v>
      </c>
      <c r="AG13" s="11">
        <f>SUMIFS('Base TU'!AH:AH,'Base TU'!$A:$A,$B13,'Base TU'!$B:$B,"SUL")/1000</f>
        <v>0</v>
      </c>
      <c r="AH13" s="11">
        <f>SUMIFS('Base TU'!AI:AI,'Base TU'!$A:$A,$B13,'Base TU'!$B:$B,"SUL")/1000</f>
        <v>0</v>
      </c>
      <c r="AI13" s="11">
        <f>SUMIFS('Base TU'!AJ:AJ,'Base TU'!$A:$A,$B13,'Base TU'!$B:$B,"SUL")/1000</f>
        <v>0</v>
      </c>
      <c r="AJ13" s="11">
        <f>SUMIFS('Base TU'!AK:AK,'Base TU'!$A:$A,$B13,'Base TU'!$B:$B,"SUL")/1000</f>
        <v>0</v>
      </c>
      <c r="AK13" s="11">
        <f>SUMIFS('Base TU'!AL:AL,'Base TU'!$A:$A,$B13,'Base TU'!$B:$B,"SUL")/1000</f>
        <v>0</v>
      </c>
      <c r="AL13" s="11">
        <f>SUMIFS('Base TU'!AM:AM,'Base TU'!$A:$A,$B13,'Base TU'!$B:$B,"SUL")/1000</f>
        <v>0</v>
      </c>
      <c r="AM13" s="11">
        <f>SUMIFS('Base TU'!AN:AN,'Base TU'!$A:$A,$B13,'Base TU'!$B:$B,"SUL")/1000</f>
        <v>0</v>
      </c>
      <c r="AN13" s="11">
        <f>SUMIFS('Base TU'!AO:AO,'Base TU'!$A:$A,$B13,'Base TU'!$B:$B,"SUL")/1000</f>
        <v>57.524000000000001</v>
      </c>
      <c r="AO13" s="11">
        <f>SUMIFS('Base TU'!AP:AP,'Base TU'!$A:$A,$B13,'Base TU'!$B:$B,"SUL")/1000</f>
        <v>87.164000000000001</v>
      </c>
      <c r="AQ13" s="11">
        <f>SUMIFS('Base TU'!AR:AR,'Base TU'!$A:$A,$B13,'Base TU'!$B:$B,"SUL")/1000</f>
        <v>46.884999999999998</v>
      </c>
      <c r="AR13" s="11">
        <f>SUMIFS('Base TU'!AS:AS,'Base TU'!$A:$A,$B13,'Base TU'!$B:$B,"SUL")/1000</f>
        <v>5.42</v>
      </c>
      <c r="AS13" s="11">
        <f>SUMIFS('Base TU'!AT:AT,'Base TU'!$A:$A,$B13,'Base TU'!$B:$B,"SUL")/1000</f>
        <v>0</v>
      </c>
      <c r="AT13" s="11">
        <f>SUMIFS('Base TU'!AU:AU,'Base TU'!$A:$A,$B13,'Base TU'!$B:$B,"SUL")/1000</f>
        <v>0</v>
      </c>
      <c r="AU13" s="11">
        <f>SUMIFS('Base TU'!AV:AV,'Base TU'!$A:$A,$B13,'Base TU'!$B:$B,"SUL")/1000</f>
        <v>0</v>
      </c>
      <c r="AV13" s="11">
        <f>SUMIFS('Base TU'!AW:AW,'Base TU'!$A:$A,$B13,'Base TU'!$B:$B,"SUL")/1000</f>
        <v>0</v>
      </c>
      <c r="AW13" s="11">
        <f>SUMIFS('Base TU'!AX:AX,'Base TU'!$A:$A,$B13,'Base TU'!$B:$B,"SUL")/1000</f>
        <v>0</v>
      </c>
      <c r="AX13" s="11">
        <f>SUMIFS('Base TU'!AY:AY,'Base TU'!$A:$A,$B13,'Base TU'!$B:$B,"SUL")/1000</f>
        <v>0</v>
      </c>
      <c r="AY13" s="11">
        <f>SUMIFS('Base TU'!AZ:AZ,'Base TU'!$A:$A,$B13,'Base TU'!$B:$B,"SUL")/1000</f>
        <v>0</v>
      </c>
      <c r="AZ13" s="11">
        <f>SUMIFS('Base TU'!BA:BA,'Base TU'!$A:$A,$B13,'Base TU'!$B:$B,"SUL")/1000</f>
        <v>0</v>
      </c>
      <c r="BA13" s="11">
        <f>SUMIFS('Base TU'!BB:BB,'Base TU'!$A:$A,$B13,'Base TU'!$B:$B,"SUL")/1000</f>
        <v>7.8390000000000004</v>
      </c>
      <c r="BB13" s="11">
        <f>SUMIFS('Base TU'!BC:BC,'Base TU'!$A:$A,$B13,'Base TU'!$B:$B,"SUL")/1000</f>
        <v>53.780999999999999</v>
      </c>
      <c r="BD13" s="11">
        <f>SUMIFS('Base TU'!BE:BE,'Base TU'!$A:$A,$B13,'Base TU'!$B:$B,"SUL")/1000</f>
        <v>40.94</v>
      </c>
      <c r="BE13" s="11">
        <f>SUMIFS('Base TU'!BF:BF,'Base TU'!$A:$A,$B13,'Base TU'!$B:$B,"SUL")/1000</f>
        <v>2.2730000000000001</v>
      </c>
      <c r="BF13" s="11">
        <f>SUMIFS('Base TU'!BG:BG,'Base TU'!$A:$A,$B13,'Base TU'!$B:$B,"SUL")/1000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TU'!$B:$B,"SUL")/1000</f>
        <v>0</v>
      </c>
      <c r="BI13" s="11">
        <f>SUMIFS('Base TU'!BJ:BJ,'Base TU'!$A:$A,$B13,'Base TU'!$B:$B,"SUL")/1000</f>
        <v>0</v>
      </c>
      <c r="BJ13" s="11">
        <f>SUMIFS('Base TU'!BK:BK,'Base TU'!$A:$A,$B13,'Base TU'!$B:$B,"SUL")/1000</f>
        <v>0</v>
      </c>
      <c r="BK13" s="11">
        <f>SUMIFS('Base TU'!BL:BL,'Base TU'!$A:$A,$B13,'Base TU'!$B:$B,"SUL")/1000</f>
        <v>0</v>
      </c>
      <c r="BL13" s="11">
        <f>SUMIFS('Base TU'!BM:BM,'Base TU'!$A:$A,$B13,'Base TU'!$B:$B,"SUL")/1000</f>
        <v>0</v>
      </c>
      <c r="BM13" s="11">
        <f>SUMIFS('Base TU'!BN:BN,'Base TU'!$A:$A,$B13,'Base TU'!$B:$B,"SUL")/1000</f>
        <v>17.013000000000002</v>
      </c>
      <c r="BN13" s="11">
        <f>SUMIFS('Base TU'!BO:BO,'Base TU'!$A:$A,$B13,'Base TU'!$B:$B,"SUL")/1000</f>
        <v>106.58799999999999</v>
      </c>
      <c r="BO13" s="11">
        <f>SUMIFS('Base TU'!BP:BP,'Base TU'!$A:$A,$B13,'Base TU'!$B:$B,"SUL")/1000</f>
        <v>92.584999999999994</v>
      </c>
      <c r="BQ13" s="11">
        <f>SUMIFS('Base TU'!BR:BR,'Base TU'!$A:$A,$B13,'Base TU'!$B:$B,"SUL")/1000</f>
        <v>4.9530000000000003</v>
      </c>
      <c r="BR13" s="11">
        <f>SUMIFS('Base TU'!BS:BS,'Base TU'!$A:$A,$B13,'Base TU'!$B:$B,"SUL")/1000</f>
        <v>0</v>
      </c>
      <c r="BS13" s="11">
        <f>SUMIFS('Base TU'!BT:BT,'Base TU'!$A:$A,$B13,'Base TU'!$B:$B,"SUL")/1000</f>
        <v>0</v>
      </c>
      <c r="BT13" s="11">
        <f>SUMIFS('Base TU'!BU:BU,'Base TU'!$A:$A,$B13,'Base TU'!$B:$B,"Total Operação")/1000</f>
        <v>0</v>
      </c>
      <c r="BU13" s="11">
        <f>SUMIFS('Base TU'!BV:BV,'Base TU'!$A:$A,$B13,'Base TU'!$B:$B,"SUL")/1000</f>
        <v>0</v>
      </c>
      <c r="BV13" s="11">
        <f>SUMIFS('Base TU'!BW:BW,'Base TU'!$A:$A,$B13,'Base TU'!$B:$B,"SUL")/1000</f>
        <v>0</v>
      </c>
      <c r="BW13" s="11">
        <f>SUMIFS('Base TU'!BX:BX,'Base TU'!$A:$A,$B13,'Base TU'!$B:$B,"SUL")/1000</f>
        <v>0</v>
      </c>
      <c r="BX13" s="11">
        <f>SUMIFS('Base TU'!BY:BY,'Base TU'!$A:$A,$B13,'Base TU'!$B:$B,"SUL")/1000</f>
        <v>0</v>
      </c>
      <c r="BY13" s="11">
        <f>SUMIFS('Base TU'!BZ:BZ,'Base TU'!$A:$A,$B13,'Base TU'!$B:$B,"SUL")/1000</f>
        <v>0</v>
      </c>
      <c r="BZ13" s="11">
        <f>SUMIFS('Base TU'!CA:CA,'Base TU'!$A:$A,$B13,'Base TU'!$B:$B,"SUL")/1000</f>
        <v>0</v>
      </c>
      <c r="CA13" s="11">
        <f>SUMIFS('Base TU'!CB:CB,'Base TU'!$A:$A,$B13,'Base TU'!$B:$B,"SUL")/1000</f>
        <v>0</v>
      </c>
      <c r="CB13" s="11">
        <f>SUMIFS('Base TU'!CC:CC,'Base TU'!$A:$A,$B13,'Base TU'!$B:$B,"SUL")/1000</f>
        <v>0</v>
      </c>
    </row>
    <row r="14" spans="1:80" ht="15.5" hidden="1" x14ac:dyDescent="0.35">
      <c r="B14" s="10" t="s">
        <v>103</v>
      </c>
      <c r="D14" s="11">
        <f>SUMIFS('Base TU'!E:E,'Base TU'!$A:$A,$B14,'Base TU'!$B:$B,"SUL")/1000</f>
        <v>0</v>
      </c>
      <c r="E14" s="11">
        <f>SUMIFS('Base TU'!F:F,'Base TU'!$A:$A,$B14,'Base TU'!$B:$B,"SUL")/1000</f>
        <v>0</v>
      </c>
      <c r="F14" s="11">
        <f>SUMIFS('Base TU'!G:G,'Base TU'!$A:$A,$B14,'Base TU'!$B:$B,"SUL")/1000</f>
        <v>0</v>
      </c>
      <c r="G14" s="11">
        <f>SUMIFS('Base TU'!H:H,'Base TU'!$A:$A,$B14,'Base TU'!$B:$B,"SUL")/1000</f>
        <v>0</v>
      </c>
      <c r="H14" s="11">
        <f>SUMIFS('Base TU'!I:I,'Base TU'!$A:$A,$B14,'Base TU'!$B:$B,"SUL")/1000</f>
        <v>0</v>
      </c>
      <c r="I14" s="11">
        <f>SUMIFS('Base TU'!J:J,'Base TU'!$A:$A,$B14,'Base TU'!$B:$B,"SUL")/1000</f>
        <v>0</v>
      </c>
      <c r="J14" s="11">
        <f>SUMIFS('Base TU'!K:K,'Base TU'!$A:$A,$B14,'Base TU'!$B:$B,"SUL")/1000</f>
        <v>0</v>
      </c>
      <c r="K14" s="11">
        <f>SUMIFS('Base TU'!L:L,'Base TU'!$A:$A,$B14,'Base TU'!$B:$B,"SUL")/1000</f>
        <v>0</v>
      </c>
      <c r="L14" s="11">
        <f>SUMIFS('Base TU'!M:M,'Base TU'!$A:$A,$B14,'Base TU'!$B:$B,"SUL")/1000</f>
        <v>0</v>
      </c>
      <c r="M14" s="11">
        <f>SUMIFS('Base TU'!N:N,'Base TU'!$A:$A,$B14,'Base TU'!$B:$B,"SUL")/1000</f>
        <v>2.3109999999999999</v>
      </c>
      <c r="N14" s="11">
        <f>SUMIFS('Base TU'!O:O,'Base TU'!$A:$A,$B14,'Base TU'!$B:$B,"SUL")/1000</f>
        <v>0</v>
      </c>
      <c r="O14" s="11">
        <f>SUMIFS('Base TU'!P:P,'Base TU'!$A:$A,$B14,'Base TU'!$B:$B,"SUL")/1000</f>
        <v>0</v>
      </c>
      <c r="Q14" s="11">
        <f>SUMIFS('Base TU'!R:R,'Base TU'!$A:$A,$B14,'Base TU'!$B:$B,"SUL")/1000</f>
        <v>0</v>
      </c>
      <c r="R14" s="11">
        <f>SUMIFS('Base TU'!S:S,'Base TU'!$A:$A,$B14,'Base TU'!$B:$B,"SUL")/1000</f>
        <v>0</v>
      </c>
      <c r="S14" s="11">
        <f>SUMIFS('Base TU'!T:T,'Base TU'!$A:$A,$B14,'Base TU'!$B:$B,"SUL")/1000</f>
        <v>0</v>
      </c>
      <c r="T14" s="11">
        <f>SUMIFS('Base TU'!U:U,'Base TU'!$A:$A,$B14,'Base TU'!$B:$B,"SUL")/1000</f>
        <v>0</v>
      </c>
      <c r="U14" s="11">
        <f>SUMIFS('Base TU'!V:V,'Base TU'!$A:$A,$B14,'Base TU'!$B:$B,"SUL")/1000</f>
        <v>0</v>
      </c>
      <c r="V14" s="11">
        <f>SUMIFS('Base TU'!W:W,'Base TU'!$A:$A,$B14,'Base TU'!$B:$B,"SUL")/1000</f>
        <v>0</v>
      </c>
      <c r="W14" s="11">
        <f>SUMIFS('Base TU'!X:X,'Base TU'!$A:$A,$B14,'Base TU'!$B:$B,"SUL")/1000</f>
        <v>0</v>
      </c>
      <c r="X14" s="11">
        <f>SUMIFS('Base TU'!Y:Y,'Base TU'!$A:$A,$B14,'Base TU'!$B:$B,"SUL")/1000</f>
        <v>0</v>
      </c>
      <c r="Y14" s="11">
        <f>SUMIFS('Base TU'!Z:Z,'Base TU'!$A:$A,$B14,'Base TU'!$B:$B,"SUL")/1000</f>
        <v>0</v>
      </c>
      <c r="Z14" s="11">
        <f>SUMIFS('Base TU'!AA:AA,'Base TU'!$A:$A,$B14,'Base TU'!$B:$B,"SUL")/1000</f>
        <v>0</v>
      </c>
      <c r="AA14" s="11">
        <f>SUMIFS('Base TU'!AB:AB,'Base TU'!$A:$A,$B14,'Base TU'!$B:$B,"SUL")/1000</f>
        <v>0</v>
      </c>
      <c r="AB14" s="11">
        <f>SUMIFS('Base TU'!AC:AC,'Base TU'!$A:$A,$B14,'Base TU'!$B:$B,"SUL")/1000</f>
        <v>0</v>
      </c>
      <c r="AD14" s="11">
        <f>SUMIFS('Base TU'!AE:AE,'Base TU'!$A:$A,$B14,'Base TU'!$B:$B,"SUL")/1000</f>
        <v>0</v>
      </c>
      <c r="AE14" s="11">
        <f>SUMIFS('Base TU'!AF:AF,'Base TU'!$A:$A,$B14,'Base TU'!$B:$B,"SUL")/1000</f>
        <v>0</v>
      </c>
      <c r="AF14" s="11">
        <f>SUMIFS('Base TU'!AG:AG,'Base TU'!$A:$A,$B14,'Base TU'!$B:$B,"SUL")/1000</f>
        <v>0</v>
      </c>
      <c r="AG14" s="11">
        <f>SUMIFS('Base TU'!AH:AH,'Base TU'!$A:$A,$B14,'Base TU'!$B:$B,"SUL")/1000</f>
        <v>0</v>
      </c>
      <c r="AH14" s="11">
        <f>SUMIFS('Base TU'!AI:AI,'Base TU'!$A:$A,$B14,'Base TU'!$B:$B,"SUL")/1000</f>
        <v>0</v>
      </c>
      <c r="AI14" s="11">
        <f>SUMIFS('Base TU'!AJ:AJ,'Base TU'!$A:$A,$B14,'Base TU'!$B:$B,"SUL")/1000</f>
        <v>0</v>
      </c>
      <c r="AJ14" s="11">
        <f>SUMIFS('Base TU'!AK:AK,'Base TU'!$A:$A,$B14,'Base TU'!$B:$B,"SUL")/1000</f>
        <v>0</v>
      </c>
      <c r="AK14" s="11">
        <f>SUMIFS('Base TU'!AL:AL,'Base TU'!$A:$A,$B14,'Base TU'!$B:$B,"SUL")/1000</f>
        <v>0</v>
      </c>
      <c r="AL14" s="11">
        <f>SUMIFS('Base TU'!AM:AM,'Base TU'!$A:$A,$B14,'Base TU'!$B:$B,"SUL")/1000</f>
        <v>0</v>
      </c>
      <c r="AM14" s="11">
        <f>SUMIFS('Base TU'!AN:AN,'Base TU'!$A:$A,$B14,'Base TU'!$B:$B,"SUL")/1000</f>
        <v>0</v>
      </c>
      <c r="AN14" s="11">
        <f>SUMIFS('Base TU'!AO:AO,'Base TU'!$A:$A,$B14,'Base TU'!$B:$B,"SUL")/1000</f>
        <v>0</v>
      </c>
      <c r="AO14" s="11">
        <f>SUMIFS('Base TU'!AP:AP,'Base TU'!$A:$A,$B14,'Base TU'!$B:$B,"SUL")/1000</f>
        <v>0</v>
      </c>
      <c r="AQ14" s="11">
        <f>SUMIFS('Base TU'!AR:AR,'Base TU'!$A:$A,$B14,'Base TU'!$B:$B,"SUL")/1000</f>
        <v>0</v>
      </c>
      <c r="AR14" s="11">
        <f>SUMIFS('Base TU'!AS:AS,'Base TU'!$A:$A,$B14,'Base TU'!$B:$B,"SUL")/1000</f>
        <v>0</v>
      </c>
      <c r="AS14" s="11">
        <f>SUMIFS('Base TU'!AT:AT,'Base TU'!$A:$A,$B14,'Base TU'!$B:$B,"SUL")/1000</f>
        <v>0</v>
      </c>
      <c r="AT14" s="11">
        <f>SUMIFS('Base TU'!AU:AU,'Base TU'!$A:$A,$B14,'Base TU'!$B:$B,"SUL")/1000</f>
        <v>0</v>
      </c>
      <c r="AU14" s="11">
        <f>SUMIFS('Base TU'!AV:AV,'Base TU'!$A:$A,$B14,'Base TU'!$B:$B,"SUL")/1000</f>
        <v>0</v>
      </c>
      <c r="AV14" s="11">
        <f>SUMIFS('Base TU'!AW:AW,'Base TU'!$A:$A,$B14,'Base TU'!$B:$B,"SUL")/1000</f>
        <v>0</v>
      </c>
      <c r="AW14" s="11">
        <f>SUMIFS('Base TU'!AX:AX,'Base TU'!$A:$A,$B14,'Base TU'!$B:$B,"SUL")/1000</f>
        <v>0</v>
      </c>
      <c r="AX14" s="11">
        <f>SUMIFS('Base TU'!AY:AY,'Base TU'!$A:$A,$B14,'Base TU'!$B:$B,"SUL")/1000</f>
        <v>0</v>
      </c>
      <c r="AY14" s="11">
        <f>SUMIFS('Base TU'!AZ:AZ,'Base TU'!$A:$A,$B14,'Base TU'!$B:$B,"SUL")/1000</f>
        <v>0</v>
      </c>
      <c r="AZ14" s="11">
        <f>SUMIFS('Base TU'!BA:BA,'Base TU'!$A:$A,$B14,'Base TU'!$B:$B,"SUL")/1000</f>
        <v>0</v>
      </c>
      <c r="BA14" s="11">
        <f>SUMIFS('Base TU'!BB:BB,'Base TU'!$A:$A,$B14,'Base TU'!$B:$B,"SUL")/1000</f>
        <v>0</v>
      </c>
      <c r="BB14" s="11">
        <f>SUMIFS('Base TU'!BC:BC,'Base TU'!$A:$A,$B14,'Base TU'!$B:$B,"SUL")/1000</f>
        <v>0</v>
      </c>
      <c r="BD14" s="11">
        <f>SUMIFS('Base TU'!BE:BE,'Base TU'!$A:$A,$B14,'Base TU'!$B:$B,"SUL")/1000</f>
        <v>0</v>
      </c>
      <c r="BE14" s="11">
        <f>SUMIFS('Base TU'!BF:BF,'Base TU'!$A:$A,$B14,'Base TU'!$B:$B,"SUL")/1000</f>
        <v>0</v>
      </c>
      <c r="BF14" s="11">
        <f>SUMIFS('Base TU'!BG:BG,'Base TU'!$A:$A,$B14,'Base TU'!$B:$B,"SUL")/1000</f>
        <v>0</v>
      </c>
      <c r="BG14" s="11">
        <f>SUMIFS('Base TU'!BH:BH,'Base TU'!$A:$A,$B14,'Base TU'!$B:$B,"Total Operação")/1000</f>
        <v>0</v>
      </c>
      <c r="BH14" s="11">
        <f>SUMIFS('Base TU'!BI:BI,'Base TU'!$A:$A,$B14,'Base TU'!$B:$B,"SUL")/1000</f>
        <v>0</v>
      </c>
      <c r="BI14" s="11">
        <f>SUMIFS('Base TU'!BJ:BJ,'Base TU'!$A:$A,$B14,'Base TU'!$B:$B,"SUL")/1000</f>
        <v>0</v>
      </c>
      <c r="BJ14" s="11">
        <f>SUMIFS('Base TU'!BK:BK,'Base TU'!$A:$A,$B14,'Base TU'!$B:$B,"SUL")/1000</f>
        <v>0</v>
      </c>
      <c r="BK14" s="11">
        <f>SUMIFS('Base TU'!BL:BL,'Base TU'!$A:$A,$B14,'Base TU'!$B:$B,"SUL")/1000</f>
        <v>0</v>
      </c>
      <c r="BL14" s="11">
        <f>SUMIFS('Base TU'!BM:BM,'Base TU'!$A:$A,$B14,'Base TU'!$B:$B,"SUL")/1000</f>
        <v>0</v>
      </c>
      <c r="BM14" s="11">
        <f>SUMIFS('Base TU'!BN:BN,'Base TU'!$A:$A,$B14,'Base TU'!$B:$B,"SUL")/1000</f>
        <v>0</v>
      </c>
      <c r="BN14" s="11">
        <f>SUMIFS('Base TU'!BO:BO,'Base TU'!$A:$A,$B14,'Base TU'!$B:$B,"SUL")/1000</f>
        <v>0</v>
      </c>
      <c r="BO14" s="11">
        <f>SUMIFS('Base TU'!BP:BP,'Base TU'!$A:$A,$B14,'Base TU'!$B:$B,"SUL")/1000</f>
        <v>0</v>
      </c>
      <c r="BQ14" s="11">
        <f>SUMIFS('Base TU'!BR:BR,'Base TU'!$A:$A,$B14,'Base TU'!$B:$B,"SUL")/1000</f>
        <v>0</v>
      </c>
      <c r="BR14" s="11">
        <f>SUMIFS('Base TU'!BS:BS,'Base TU'!$A:$A,$B14,'Base TU'!$B:$B,"SUL")/1000</f>
        <v>0</v>
      </c>
      <c r="BS14" s="11">
        <f>SUMIFS('Base TU'!BT:BT,'Base TU'!$A:$A,$B14,'Base TU'!$B:$B,"SUL")/1000</f>
        <v>0</v>
      </c>
      <c r="BT14" s="11">
        <f>SUMIFS('Base TU'!BU:BU,'Base TU'!$A:$A,$B14,'Base TU'!$B:$B,"Total Operação")/1000</f>
        <v>0</v>
      </c>
      <c r="BU14" s="11">
        <f>SUMIFS('Base TU'!BV:BV,'Base TU'!$A:$A,$B14,'Base TU'!$B:$B,"SUL")/1000</f>
        <v>0</v>
      </c>
      <c r="BV14" s="11">
        <f>SUMIFS('Base TU'!BW:BW,'Base TU'!$A:$A,$B14,'Base TU'!$B:$B,"SUL")/1000</f>
        <v>0</v>
      </c>
      <c r="BW14" s="11">
        <f>SUMIFS('Base TU'!BX:BX,'Base TU'!$A:$A,$B14,'Base TU'!$B:$B,"SUL")/1000</f>
        <v>0</v>
      </c>
      <c r="BX14" s="11">
        <f>SUMIFS('Base TU'!BY:BY,'Base TU'!$A:$A,$B14,'Base TU'!$B:$B,"SUL")/1000</f>
        <v>0</v>
      </c>
      <c r="BY14" s="11">
        <f>SUMIFS('Base TU'!BZ:BZ,'Base TU'!$A:$A,$B14,'Base TU'!$B:$B,"SUL")/1000</f>
        <v>0</v>
      </c>
      <c r="BZ14" s="11">
        <f>SUMIFS('Base TU'!CA:CA,'Base TU'!$A:$A,$B14,'Base TU'!$B:$B,"SUL")/1000</f>
        <v>0</v>
      </c>
      <c r="CA14" s="11">
        <f>SUMIFS('Base TU'!CB:CB,'Base TU'!$A:$A,$B14,'Base TU'!$B:$B,"SUL")/1000</f>
        <v>0</v>
      </c>
      <c r="CB14" s="11">
        <f>SUMIFS('Base TU'!CC:CC,'Base TU'!$A:$A,$B14,'Base TU'!$B:$B,"SUL")/1000</f>
        <v>0</v>
      </c>
    </row>
    <row r="15" spans="1:80" ht="15.5" x14ac:dyDescent="0.35">
      <c r="B15" s="10" t="s">
        <v>105</v>
      </c>
      <c r="D15" s="11">
        <f>SUMIFS('Base TU'!E:E,'Base TU'!$A:$A,$B15,'Base TU'!$B:$B,"SUL")/1000</f>
        <v>0</v>
      </c>
      <c r="E15" s="11">
        <f>SUMIFS('Base TU'!F:F,'Base TU'!$A:$A,$B15,'Base TU'!$B:$B,"SUL")/1000</f>
        <v>0</v>
      </c>
      <c r="F15" s="11">
        <f>SUMIFS('Base TU'!G:G,'Base TU'!$A:$A,$B15,'Base TU'!$B:$B,"SUL")/1000</f>
        <v>0</v>
      </c>
      <c r="G15" s="11">
        <f>SUMIFS('Base TU'!H:H,'Base TU'!$A:$A,$B15,'Base TU'!$B:$B,"SUL")/1000</f>
        <v>0</v>
      </c>
      <c r="H15" s="11">
        <f>SUMIFS('Base TU'!I:I,'Base TU'!$A:$A,$B15,'Base TU'!$B:$B,"SUL")/1000</f>
        <v>0</v>
      </c>
      <c r="I15" s="11">
        <f>SUMIFS('Base TU'!J:J,'Base TU'!$A:$A,$B15,'Base TU'!$B:$B,"SUL")/1000</f>
        <v>0</v>
      </c>
      <c r="J15" s="11">
        <f>SUMIFS('Base TU'!K:K,'Base TU'!$A:$A,$B15,'Base TU'!$B:$B,"SUL")/1000</f>
        <v>0</v>
      </c>
      <c r="K15" s="11">
        <f>SUMIFS('Base TU'!L:L,'Base TU'!$A:$A,$B15,'Base TU'!$B:$B,"SUL")/1000</f>
        <v>0</v>
      </c>
      <c r="L15" s="11">
        <f>SUMIFS('Base TU'!M:M,'Base TU'!$A:$A,$B15,'Base TU'!$B:$B,"SUL")/1000</f>
        <v>0</v>
      </c>
      <c r="M15" s="11">
        <f>SUMIFS('Base TU'!N:N,'Base TU'!$A:$A,$B15,'Base TU'!$B:$B,"SUL")/1000</f>
        <v>0</v>
      </c>
      <c r="N15" s="11">
        <f>SUMIFS('Base TU'!O:O,'Base TU'!$A:$A,$B15,'Base TU'!$B:$B,"SUL")/1000</f>
        <v>0</v>
      </c>
      <c r="O15" s="11">
        <f>SUMIFS('Base TU'!P:P,'Base TU'!$A:$A,$B15,'Base TU'!$B:$B,"SUL")/1000</f>
        <v>0</v>
      </c>
      <c r="Q15" s="11">
        <f>SUMIFS('Base TU'!R:R,'Base TU'!$A:$A,$B15,'Base TU'!$B:$B,"SUL")/1000</f>
        <v>0</v>
      </c>
      <c r="R15" s="11">
        <f>SUMIFS('Base TU'!S:S,'Base TU'!$A:$A,$B15,'Base TU'!$B:$B,"SUL")/1000</f>
        <v>0</v>
      </c>
      <c r="S15" s="11">
        <f>SUMIFS('Base TU'!T:T,'Base TU'!$A:$A,$B15,'Base TU'!$B:$B,"SUL")/1000</f>
        <v>0</v>
      </c>
      <c r="T15" s="11">
        <f>SUMIFS('Base TU'!U:U,'Base TU'!$A:$A,$B15,'Base TU'!$B:$B,"SUL")/1000</f>
        <v>0</v>
      </c>
      <c r="U15" s="11">
        <f>SUMIFS('Base TU'!V:V,'Base TU'!$A:$A,$B15,'Base TU'!$B:$B,"SUL")/1000</f>
        <v>0</v>
      </c>
      <c r="V15" s="11">
        <f>SUMIFS('Base TU'!W:W,'Base TU'!$A:$A,$B15,'Base TU'!$B:$B,"SUL")/1000</f>
        <v>0</v>
      </c>
      <c r="W15" s="11">
        <f>SUMIFS('Base TU'!X:X,'Base TU'!$A:$A,$B15,'Base TU'!$B:$B,"SUL")/1000</f>
        <v>0</v>
      </c>
      <c r="X15" s="11">
        <f>SUMIFS('Base TU'!Y:Y,'Base TU'!$A:$A,$B15,'Base TU'!$B:$B,"SUL")/1000</f>
        <v>0</v>
      </c>
      <c r="Y15" s="11">
        <f>SUMIFS('Base TU'!Z:Z,'Base TU'!$A:$A,$B15,'Base TU'!$B:$B,"SUL")/1000</f>
        <v>0</v>
      </c>
      <c r="Z15" s="11">
        <f>SUMIFS('Base TU'!AA:AA,'Base TU'!$A:$A,$B15,'Base TU'!$B:$B,"SUL")/1000</f>
        <v>0</v>
      </c>
      <c r="AA15" s="11">
        <f>SUMIFS('Base TU'!AB:AB,'Base TU'!$A:$A,$B15,'Base TU'!$B:$B,"SUL")/1000</f>
        <v>0</v>
      </c>
      <c r="AB15" s="11">
        <f>SUMIFS('Base TU'!AC:AC,'Base TU'!$A:$A,$B15,'Base TU'!$B:$B,"SUL")/1000</f>
        <v>0</v>
      </c>
      <c r="AD15" s="11">
        <f>SUMIFS('Base TU'!AE:AE,'Base TU'!$A:$A,$B15,'Base TU'!$B:$B,"SUL")/1000</f>
        <v>0</v>
      </c>
      <c r="AE15" s="11">
        <f>SUMIFS('Base TU'!AF:AF,'Base TU'!$A:$A,$B15,'Base TU'!$B:$B,"SUL")/1000</f>
        <v>0</v>
      </c>
      <c r="AF15" s="11">
        <f>SUMIFS('Base TU'!AG:AG,'Base TU'!$A:$A,$B15,'Base TU'!$B:$B,"SUL")/1000</f>
        <v>0</v>
      </c>
      <c r="AG15" s="11">
        <f>SUMIFS('Base TU'!AH:AH,'Base TU'!$A:$A,$B15,'Base TU'!$B:$B,"SUL")/1000</f>
        <v>0</v>
      </c>
      <c r="AH15" s="11">
        <f>SUMIFS('Base TU'!AI:AI,'Base TU'!$A:$A,$B15,'Base TU'!$B:$B,"SUL")/1000</f>
        <v>0</v>
      </c>
      <c r="AI15" s="11">
        <f>SUMIFS('Base TU'!AJ:AJ,'Base TU'!$A:$A,$B15,'Base TU'!$B:$B,"SUL")/1000</f>
        <v>0</v>
      </c>
      <c r="AJ15" s="11">
        <f>SUMIFS('Base TU'!AK:AK,'Base TU'!$A:$A,$B15,'Base TU'!$B:$B,"SUL")/1000</f>
        <v>0</v>
      </c>
      <c r="AK15" s="11">
        <f>SUMIFS('Base TU'!AL:AL,'Base TU'!$A:$A,$B15,'Base TU'!$B:$B,"SUL")/1000</f>
        <v>0</v>
      </c>
      <c r="AL15" s="11">
        <f>SUMIFS('Base TU'!AM:AM,'Base TU'!$A:$A,$B15,'Base TU'!$B:$B,"SUL")/1000</f>
        <v>0</v>
      </c>
      <c r="AM15" s="11">
        <f>SUMIFS('Base TU'!AN:AN,'Base TU'!$A:$A,$B15,'Base TU'!$B:$B,"SUL")/1000</f>
        <v>0</v>
      </c>
      <c r="AN15" s="11">
        <f>SUMIFS('Base TU'!AO:AO,'Base TU'!$A:$A,$B15,'Base TU'!$B:$B,"SUL")/1000</f>
        <v>0</v>
      </c>
      <c r="AO15" s="11">
        <f>SUMIFS('Base TU'!AP:AP,'Base TU'!$A:$A,$B15,'Base TU'!$B:$B,"SUL")/1000</f>
        <v>0</v>
      </c>
      <c r="AQ15" s="11">
        <f>SUMIFS('Base TU'!AR:AR,'Base TU'!$A:$A,$B15,'Base TU'!$B:$B,"SUL")/1000</f>
        <v>0</v>
      </c>
      <c r="AR15" s="11">
        <f>SUMIFS('Base TU'!AS:AS,'Base TU'!$A:$A,$B15,'Base TU'!$B:$B,"SUL")/1000</f>
        <v>0</v>
      </c>
      <c r="AS15" s="11">
        <f>SUMIFS('Base TU'!AT:AT,'Base TU'!$A:$A,$B15,'Base TU'!$B:$B,"SUL")/1000</f>
        <v>0</v>
      </c>
      <c r="AT15" s="11">
        <f>SUMIFS('Base TU'!AU:AU,'Base TU'!$A:$A,$B15,'Base TU'!$B:$B,"SUL")/1000</f>
        <v>0</v>
      </c>
      <c r="AU15" s="11">
        <f>SUMIFS('Base TU'!AV:AV,'Base TU'!$A:$A,$B15,'Base TU'!$B:$B,"SUL")/1000</f>
        <v>0</v>
      </c>
      <c r="AV15" s="11">
        <f>SUMIFS('Base TU'!AW:AW,'Base TU'!$A:$A,$B15,'Base TU'!$B:$B,"SUL")/1000</f>
        <v>0</v>
      </c>
      <c r="AW15" s="11">
        <f>SUMIFS('Base TU'!AX:AX,'Base TU'!$A:$A,$B15,'Base TU'!$B:$B,"SUL")/1000</f>
        <v>0</v>
      </c>
      <c r="AX15" s="11">
        <f>SUMIFS('Base TU'!AY:AY,'Base TU'!$A:$A,$B15,'Base TU'!$B:$B,"SUL")/1000</f>
        <v>0</v>
      </c>
      <c r="AY15" s="11">
        <f>SUMIFS('Base TU'!AZ:AZ,'Base TU'!$A:$A,$B15,'Base TU'!$B:$B,"SUL")/1000</f>
        <v>0</v>
      </c>
      <c r="AZ15" s="11">
        <f>SUMIFS('Base TU'!BA:BA,'Base TU'!$A:$A,$B15,'Base TU'!$B:$B,"SUL")/1000</f>
        <v>0</v>
      </c>
      <c r="BA15" s="11">
        <f>SUMIFS('Base TU'!BB:BB,'Base TU'!$A:$A,$B15,'Base TU'!$B:$B,"SUL")/1000</f>
        <v>0</v>
      </c>
      <c r="BB15" s="11">
        <f>SUMIFS('Base TU'!BC:BC,'Base TU'!$A:$A,$B15,'Base TU'!$B:$B,"SUL")/1000</f>
        <v>0</v>
      </c>
      <c r="BD15" s="11">
        <f>SUMIFS('Base TU'!BE:BE,'Base TU'!$A:$A,$B15,'Base TU'!$B:$B,"SUL")/1000</f>
        <v>0</v>
      </c>
      <c r="BE15" s="11">
        <f>SUMIFS('Base TU'!BF:BF,'Base TU'!$A:$A,$B15,'Base TU'!$B:$B,"SUL")/1000</f>
        <v>0</v>
      </c>
      <c r="BF15" s="11">
        <f>SUMIFS('Base TU'!BG:BG,'Base TU'!$A:$A,$B15,'Base TU'!$B:$B,"SUL")/1000</f>
        <v>0</v>
      </c>
      <c r="BG15" s="11">
        <f>SUMIFS('Base TU'!BH:BH,'Base TU'!$A:$A,$B15,'Base TU'!$B:$B,"Total Operação")/1000</f>
        <v>0</v>
      </c>
      <c r="BH15" s="11">
        <f>SUMIFS('Base TU'!BI:BI,'Base TU'!$A:$A,$B15,'Base TU'!$B:$B,"SUL")/1000</f>
        <v>0</v>
      </c>
      <c r="BI15" s="11">
        <f>SUMIFS('Base TU'!BJ:BJ,'Base TU'!$A:$A,$B15,'Base TU'!$B:$B,"SUL")/1000</f>
        <v>0</v>
      </c>
      <c r="BJ15" s="11">
        <f>SUMIFS('Base TU'!BK:BK,'Base TU'!$A:$A,$B15,'Base TU'!$B:$B,"SUL")/1000</f>
        <v>0</v>
      </c>
      <c r="BK15" s="11">
        <f>SUMIFS('Base TU'!BL:BL,'Base TU'!$A:$A,$B15,'Base TU'!$B:$B,"SUL")/1000</f>
        <v>0</v>
      </c>
      <c r="BL15" s="11">
        <f>SUMIFS('Base TU'!BM:BM,'Base TU'!$A:$A,$B15,'Base TU'!$B:$B,"SUL")/1000</f>
        <v>0</v>
      </c>
      <c r="BM15" s="11">
        <f>SUMIFS('Base TU'!BN:BN,'Base TU'!$A:$A,$B15,'Base TU'!$B:$B,"SUL")/1000</f>
        <v>0</v>
      </c>
      <c r="BN15" s="11">
        <f>SUMIFS('Base TU'!BO:BO,'Base TU'!$A:$A,$B15,'Base TU'!$B:$B,"SUL")/1000</f>
        <v>0</v>
      </c>
      <c r="BO15" s="11">
        <f>SUMIFS('Base TU'!BP:BP,'Base TU'!$A:$A,$B15,'Base TU'!$B:$B,"SUL")/1000</f>
        <v>0</v>
      </c>
      <c r="BQ15" s="11">
        <f>SUMIFS('Base TU'!BR:BR,'Base TU'!$A:$A,$B15,'Base TU'!$B:$B,"SUL")/1000</f>
        <v>0</v>
      </c>
      <c r="BR15" s="11">
        <f>SUMIFS('Base TU'!BS:BS,'Base TU'!$A:$A,$B15,'Base TU'!$B:$B,"SUL")/1000</f>
        <v>0</v>
      </c>
      <c r="BS15" s="11">
        <f>SUMIFS('Base TU'!BT:BT,'Base TU'!$A:$A,$B15,'Base TU'!$B:$B,"SUL")/1000</f>
        <v>0</v>
      </c>
      <c r="BT15" s="11">
        <f>SUMIFS('Base TU'!BU:BU,'Base TU'!$A:$A,$B15,'Base TU'!$B:$B,"Total Operação")/1000</f>
        <v>0</v>
      </c>
      <c r="BU15" s="11">
        <f>SUMIFS('Base TU'!BV:BV,'Base TU'!$A:$A,$B15,'Base TU'!$B:$B,"SUL")/1000</f>
        <v>0</v>
      </c>
      <c r="BV15" s="11">
        <f>SUMIFS('Base TU'!BW:BW,'Base TU'!$A:$A,$B15,'Base TU'!$B:$B,"SUL")/1000</f>
        <v>0</v>
      </c>
      <c r="BW15" s="11">
        <f>SUMIFS('Base TU'!BX:BX,'Base TU'!$A:$A,$B15,'Base TU'!$B:$B,"SUL")/1000</f>
        <v>0</v>
      </c>
      <c r="BX15" s="11">
        <f>SUMIFS('Base TU'!BY:BY,'Base TU'!$A:$A,$B15,'Base TU'!$B:$B,"SUL")/1000</f>
        <v>0</v>
      </c>
      <c r="BY15" s="11">
        <f>SUMIFS('Base TU'!BZ:BZ,'Base TU'!$A:$A,$B15,'Base TU'!$B:$B,"SUL")/1000</f>
        <v>0</v>
      </c>
      <c r="BZ15" s="11">
        <f>SUMIFS('Base TU'!CA:CA,'Base TU'!$A:$A,$B15,'Base TU'!$B:$B,"SUL")/1000</f>
        <v>0</v>
      </c>
      <c r="CA15" s="11">
        <f>SUMIFS('Base TU'!CB:CB,'Base TU'!$A:$A,$B15,'Base TU'!$B:$B,"SUL")/1000</f>
        <v>0</v>
      </c>
      <c r="CB15" s="11">
        <f>SUMIFS('Base TU'!CC:CC,'Base TU'!$A:$A,$B15,'Base TU'!$B:$B,"SUL")/1000</f>
        <v>0</v>
      </c>
    </row>
    <row r="16" spans="1:80" ht="15.5" x14ac:dyDescent="0.35">
      <c r="B16" s="8" t="s">
        <v>21</v>
      </c>
      <c r="D16" s="9">
        <f>SUMIFS('Base TU'!E:E,'Base TU'!$A:$A,$B16,'Base TU'!$B:$B,"SUL")/1000</f>
        <v>73.284000000000006</v>
      </c>
      <c r="E16" s="9">
        <f>SUMIFS('Base TU'!F:F,'Base TU'!$A:$A,$B16,'Base TU'!$B:$B,"SUL")/1000</f>
        <v>93.19</v>
      </c>
      <c r="F16" s="9">
        <f>SUMIFS('Base TU'!G:G,'Base TU'!$A:$A,$B16,'Base TU'!$B:$B,"SUL")/1000</f>
        <v>99.643000000000001</v>
      </c>
      <c r="G16" s="9">
        <f>SUMIFS('Base TU'!H:H,'Base TU'!$A:$A,$B16,'Base TU'!$B:$B,"SUL")/1000</f>
        <v>97.588999999999999</v>
      </c>
      <c r="H16" s="9">
        <f>SUMIFS('Base TU'!I:I,'Base TU'!$A:$A,$B16,'Base TU'!$B:$B,"SUL")/1000</f>
        <v>92.724000000000004</v>
      </c>
      <c r="I16" s="9">
        <f>SUMIFS('Base TU'!J:J,'Base TU'!$A:$A,$B16,'Base TU'!$B:$B,"SUL")/1000</f>
        <v>93.533000000000001</v>
      </c>
      <c r="J16" s="9">
        <f>SUMIFS('Base TU'!K:K,'Base TU'!$A:$A,$B16,'Base TU'!$B:$B,"SUL")/1000</f>
        <v>79.986000000000004</v>
      </c>
      <c r="K16" s="9">
        <f>SUMIFS('Base TU'!L:L,'Base TU'!$A:$A,$B16,'Base TU'!$B:$B,"SUL")/1000</f>
        <v>78.66</v>
      </c>
      <c r="L16" s="9">
        <f>SUMIFS('Base TU'!M:M,'Base TU'!$A:$A,$B16,'Base TU'!$B:$B,"SUL")/1000</f>
        <v>76.56</v>
      </c>
      <c r="M16" s="9">
        <f>SUMIFS('Base TU'!N:N,'Base TU'!$A:$A,$B16,'Base TU'!$B:$B,"SUL")/1000</f>
        <v>74.11</v>
      </c>
      <c r="N16" s="9">
        <f>SUMIFS('Base TU'!O:O,'Base TU'!$A:$A,$B16,'Base TU'!$B:$B,"SUL")/1000</f>
        <v>67.53</v>
      </c>
      <c r="O16" s="9">
        <f>SUMIFS('Base TU'!P:P,'Base TU'!$A:$A,$B16,'Base TU'!$B:$B,"SUL")/1000</f>
        <v>61.183</v>
      </c>
      <c r="Q16" s="9">
        <f>SUMIFS('Base TU'!R:R,'Base TU'!$A:$A,$B16,'Base TU'!$B:$B,"SUL")/1000</f>
        <v>73.02</v>
      </c>
      <c r="R16" s="9">
        <f>SUMIFS('Base TU'!S:S,'Base TU'!$A:$A,$B16,'Base TU'!$B:$B,"SUL")/1000</f>
        <v>69.811000000000007</v>
      </c>
      <c r="S16" s="9">
        <f>SUMIFS('Base TU'!T:T,'Base TU'!$A:$A,$B16,'Base TU'!$B:$B,"SUL")/1000</f>
        <v>77.704999999999998</v>
      </c>
      <c r="T16" s="9">
        <f>SUMIFS('Base TU'!U:U,'Base TU'!$A:$A,$B16,'Base TU'!$B:$B,"SUL")/1000</f>
        <v>70.215999999999994</v>
      </c>
      <c r="U16" s="9">
        <f>SUMIFS('Base TU'!V:V,'Base TU'!$A:$A,$B16,'Base TU'!$B:$B,"SUL")/1000</f>
        <v>78.858999999999995</v>
      </c>
      <c r="V16" s="9">
        <f>SUMIFS('Base TU'!W:W,'Base TU'!$A:$A,$B16,'Base TU'!$B:$B,"SUL")/1000</f>
        <v>75.727000000000004</v>
      </c>
      <c r="W16" s="9">
        <f>SUMIFS('Base TU'!X:X,'Base TU'!$A:$A,$B16,'Base TU'!$B:$B,"SUL")/1000</f>
        <v>74.613</v>
      </c>
      <c r="X16" s="9">
        <f>SUMIFS('Base TU'!Y:Y,'Base TU'!$A:$A,$B16,'Base TU'!$B:$B,"SUL")/1000</f>
        <v>80.644999999999996</v>
      </c>
      <c r="Y16" s="9">
        <f>SUMIFS('Base TU'!Z:Z,'Base TU'!$A:$A,$B16,'Base TU'!$B:$B,"SUL")/1000</f>
        <v>64.617999999999995</v>
      </c>
      <c r="Z16" s="9">
        <f>SUMIFS('Base TU'!AA:AA,'Base TU'!$A:$A,$B16,'Base TU'!$B:$B,"SUL")/1000</f>
        <v>64.069000000000003</v>
      </c>
      <c r="AA16" s="9">
        <f>SUMIFS('Base TU'!AB:AB,'Base TU'!$A:$A,$B16,'Base TU'!$B:$B,"SUL")/1000</f>
        <v>51.814999999999998</v>
      </c>
      <c r="AB16" s="9">
        <f>SUMIFS('Base TU'!AC:AC,'Base TU'!$A:$A,$B16,'Base TU'!$B:$B,"SUL")/1000</f>
        <v>62.14</v>
      </c>
      <c r="AD16" s="9">
        <f>SUMIFS('Base TU'!AE:AE,'Base TU'!$A:$A,$B16,'Base TU'!$B:$B,"SUL")/1000</f>
        <v>54.661999999999999</v>
      </c>
      <c r="AE16" s="9">
        <f>SUMIFS('Base TU'!AF:AF,'Base TU'!$A:$A,$B16,'Base TU'!$B:$B,"SUL")/1000</f>
        <v>71.673000000000002</v>
      </c>
      <c r="AF16" s="9">
        <f>SUMIFS('Base TU'!AG:AG,'Base TU'!$A:$A,$B16,'Base TU'!$B:$B,"SUL")/1000</f>
        <v>77.314999999999998</v>
      </c>
      <c r="AG16" s="9">
        <f>SUMIFS('Base TU'!AH:AH,'Base TU'!$A:$A,$B16,'Base TU'!$B:$B,"SUL")/1000</f>
        <v>85.995999999999995</v>
      </c>
      <c r="AH16" s="9">
        <f>SUMIFS('Base TU'!AI:AI,'Base TU'!$A:$A,$B16,'Base TU'!$B:$B,"SUL")/1000</f>
        <v>71.602000000000004</v>
      </c>
      <c r="AI16" s="9">
        <f>SUMIFS('Base TU'!AJ:AJ,'Base TU'!$A:$A,$B16,'Base TU'!$B:$B,"SUL")/1000</f>
        <v>86.921999999999997</v>
      </c>
      <c r="AJ16" s="9">
        <f>SUMIFS('Base TU'!AK:AK,'Base TU'!$A:$A,$B16,'Base TU'!$B:$B,"SUL")/1000</f>
        <v>93.614000000000004</v>
      </c>
      <c r="AK16" s="9">
        <f>SUMIFS('Base TU'!AL:AL,'Base TU'!$A:$A,$B16,'Base TU'!$B:$B,"SUL")/1000</f>
        <v>98.674999999999997</v>
      </c>
      <c r="AL16" s="9">
        <f>SUMIFS('Base TU'!AM:AM,'Base TU'!$A:$A,$B16,'Base TU'!$B:$B,"SUL")/1000</f>
        <v>98.942999999999998</v>
      </c>
      <c r="AM16" s="9">
        <f>SUMIFS('Base TU'!AN:AN,'Base TU'!$A:$A,$B16,'Base TU'!$B:$B,"SUL")/1000</f>
        <v>104.337</v>
      </c>
      <c r="AN16" s="9">
        <f>SUMIFS('Base TU'!AO:AO,'Base TU'!$A:$A,$B16,'Base TU'!$B:$B,"SUL")/1000</f>
        <v>98.444999999999993</v>
      </c>
      <c r="AO16" s="9">
        <f>SUMIFS('Base TU'!AP:AP,'Base TU'!$A:$A,$B16,'Base TU'!$B:$B,"SUL")/1000</f>
        <v>96.793999999999997</v>
      </c>
      <c r="AQ16" s="9">
        <f>SUMIFS('Base TU'!AR:AR,'Base TU'!$A:$A,$B16,'Base TU'!$B:$B,"SUL")/1000</f>
        <v>90.64</v>
      </c>
      <c r="AR16" s="9">
        <f>SUMIFS('Base TU'!AS:AS,'Base TU'!$A:$A,$B16,'Base TU'!$B:$B,"SUL")/1000</f>
        <v>90.762</v>
      </c>
      <c r="AS16" s="9">
        <f>SUMIFS('Base TU'!AT:AT,'Base TU'!$A:$A,$B16,'Base TU'!$B:$B,"SUL")/1000</f>
        <v>101.026</v>
      </c>
      <c r="AT16" s="9">
        <f>SUMIFS('Base TU'!AU:AU,'Base TU'!$A:$A,$B16,'Base TU'!$B:$B,"SUL")/1000</f>
        <v>101.752</v>
      </c>
      <c r="AU16" s="9">
        <f>SUMIFS('Base TU'!AV:AV,'Base TU'!$A:$A,$B16,'Base TU'!$B:$B,"SUL")/1000</f>
        <v>106.42700000000001</v>
      </c>
      <c r="AV16" s="9">
        <f>SUMIFS('Base TU'!AW:AW,'Base TU'!$A:$A,$B16,'Base TU'!$B:$B,"SUL")/1000</f>
        <v>104.621</v>
      </c>
      <c r="AW16" s="9">
        <f>SUMIFS('Base TU'!AX:AX,'Base TU'!$A:$A,$B16,'Base TU'!$B:$B,"SUL")/1000</f>
        <v>114.111</v>
      </c>
      <c r="AX16" s="9">
        <f>SUMIFS('Base TU'!AY:AY,'Base TU'!$A:$A,$B16,'Base TU'!$B:$B,"SUL")/1000</f>
        <v>119.176</v>
      </c>
      <c r="AY16" s="9">
        <f>SUMIFS('Base TU'!AZ:AZ,'Base TU'!$A:$A,$B16,'Base TU'!$B:$B,"SUL")/1000</f>
        <v>124.95399999999999</v>
      </c>
      <c r="AZ16" s="9">
        <f>SUMIFS('Base TU'!BA:BA,'Base TU'!$A:$A,$B16,'Base TU'!$B:$B,"SUL")/1000</f>
        <v>114.232</v>
      </c>
      <c r="BA16" s="9">
        <f>SUMIFS('Base TU'!BB:BB,'Base TU'!$A:$A,$B16,'Base TU'!$B:$B,"SUL")/1000</f>
        <v>110.89700000000001</v>
      </c>
      <c r="BB16" s="9">
        <f>SUMIFS('Base TU'!BC:BC,'Base TU'!$A:$A,$B16,'Base TU'!$B:$B,"SUL")/1000</f>
        <v>103.611</v>
      </c>
      <c r="BD16" s="9">
        <f>SUMIFS('Base TU'!BE:BE,'Base TU'!$A:$A,$B16,'Base TU'!$B:$B,"SUL")/1000</f>
        <v>113.64400000000001</v>
      </c>
      <c r="BE16" s="9">
        <f>SUMIFS('Base TU'!BF:BF,'Base TU'!$A:$A,$B16,'Base TU'!$B:$B,"SUL")/1000</f>
        <v>112.708</v>
      </c>
      <c r="BF16" s="9">
        <f>SUMIFS('Base TU'!BG:BG,'Base TU'!$A:$A,$B16,'Base TU'!$B:$B,"SUL")/1000</f>
        <v>96.084000000000003</v>
      </c>
      <c r="BG16" s="9">
        <f>SUMIFS('Base TU'!BH:BH,'Base TU'!$A:$A,$B16,'Base TU'!$B:$B,"SUL")/1000</f>
        <v>118.35899999999999</v>
      </c>
      <c r="BH16" s="9">
        <f>SUMIFS('Base TU'!BI:BI,'Base TU'!$A:$A,$B16,'Base TU'!$B:$B,"SUL")/1000</f>
        <v>119.74</v>
      </c>
      <c r="BI16" s="9">
        <f>SUMIFS('Base TU'!BJ:BJ,'Base TU'!$A:$A,$B16,'Base TU'!$B:$B,"SUL")/1000</f>
        <v>129.90100000000001</v>
      </c>
      <c r="BJ16" s="9">
        <f>SUMIFS('Base TU'!BK:BK,'Base TU'!$A:$A,$B16,'Base TU'!$B:$B,"SUL")/1000</f>
        <v>134.31700000000001</v>
      </c>
      <c r="BK16" s="9">
        <f>SUMIFS('Base TU'!BL:BL,'Base TU'!$A:$A,$B16,'Base TU'!$B:$B,"SUL")/1000</f>
        <v>125.444</v>
      </c>
      <c r="BL16" s="9">
        <f>SUMIFS('Base TU'!BM:BM,'Base TU'!$A:$A,$B16,'Base TU'!$B:$B,"SUL")/1000</f>
        <v>127.172</v>
      </c>
      <c r="BM16" s="9">
        <f>SUMIFS('Base TU'!BN:BN,'Base TU'!$A:$A,$B16,'Base TU'!$B:$B,"SUL")/1000</f>
        <v>123.976</v>
      </c>
      <c r="BN16" s="9">
        <f>SUMIFS('Base TU'!BO:BO,'Base TU'!$A:$A,$B16,'Base TU'!$B:$B,"SUL")/1000</f>
        <v>120.098</v>
      </c>
      <c r="BO16" s="9">
        <f>SUMIFS('Base TU'!BP:BP,'Base TU'!$A:$A,$B16,'Base TU'!$B:$B,"SUL")/1000</f>
        <v>106.196</v>
      </c>
      <c r="BQ16" s="9">
        <f>SUMIFS('Base TU'!BR:BR,'Base TU'!$A:$A,$B16,'Base TU'!$B:$B,"SUL")/1000</f>
        <v>110.57299999999999</v>
      </c>
      <c r="BR16" s="9">
        <f>SUMIFS('Base TU'!BS:BS,'Base TU'!$A:$A,$B16,'Base TU'!$B:$B,"SUL")/1000</f>
        <v>0</v>
      </c>
      <c r="BS16" s="9">
        <f>SUMIFS('Base TU'!BT:BT,'Base TU'!$A:$A,$B16,'Base TU'!$B:$B,"SUL")/1000</f>
        <v>0</v>
      </c>
      <c r="BT16" s="9">
        <f>SUMIFS('Base TU'!BU:BU,'Base TU'!$A:$A,$B16,'Base TU'!$B:$B,"SUL")/1000</f>
        <v>0</v>
      </c>
      <c r="BU16" s="9">
        <f>SUMIFS('Base TU'!BV:BV,'Base TU'!$A:$A,$B16,'Base TU'!$B:$B,"SUL")/1000</f>
        <v>0</v>
      </c>
      <c r="BV16" s="9">
        <f>SUMIFS('Base TU'!BW:BW,'Base TU'!$A:$A,$B16,'Base TU'!$B:$B,"SUL")/1000</f>
        <v>0</v>
      </c>
      <c r="BW16" s="9">
        <f>SUMIFS('Base TU'!BX:BX,'Base TU'!$A:$A,$B16,'Base TU'!$B:$B,"SUL")/1000</f>
        <v>0</v>
      </c>
      <c r="BX16" s="9">
        <f>SUMIFS('Base TU'!BY:BY,'Base TU'!$A:$A,$B16,'Base TU'!$B:$B,"SUL")/1000</f>
        <v>0</v>
      </c>
      <c r="BY16" s="9">
        <f>SUMIFS('Base TU'!BZ:BZ,'Base TU'!$A:$A,$B16,'Base TU'!$B:$B,"SUL")/1000</f>
        <v>0</v>
      </c>
      <c r="BZ16" s="9">
        <f>SUMIFS('Base TU'!CA:CA,'Base TU'!$A:$A,$B16,'Base TU'!$B:$B,"SUL")/1000</f>
        <v>0</v>
      </c>
      <c r="CA16" s="9">
        <f>SUMIFS('Base TU'!CB:CB,'Base TU'!$A:$A,$B16,'Base TU'!$B:$B,"SUL")/1000</f>
        <v>0</v>
      </c>
      <c r="CB16" s="9">
        <f>SUMIFS('Base TU'!CC:CC,'Base TU'!$A:$A,$B16,'Base TU'!$B:$B,"SUL")/1000</f>
        <v>0</v>
      </c>
    </row>
    <row r="17" spans="2:80" ht="15.5" x14ac:dyDescent="0.35">
      <c r="B17" s="8" t="s">
        <v>8</v>
      </c>
      <c r="D17" s="9">
        <f>SUM(D18:D21)</f>
        <v>566.41100000000006</v>
      </c>
      <c r="E17" s="9">
        <f t="shared" ref="E17:BO17" si="5">SUM(E18:E21)</f>
        <v>556.89700000000005</v>
      </c>
      <c r="F17" s="9">
        <f t="shared" si="5"/>
        <v>636.86500000000001</v>
      </c>
      <c r="G17" s="9">
        <f t="shared" si="5"/>
        <v>626.56200000000001</v>
      </c>
      <c r="H17" s="9">
        <f t="shared" si="5"/>
        <v>693.66899999999998</v>
      </c>
      <c r="I17" s="9">
        <f t="shared" si="5"/>
        <v>738.346</v>
      </c>
      <c r="J17" s="9">
        <f t="shared" si="5"/>
        <v>818.25199999999995</v>
      </c>
      <c r="K17" s="9">
        <f t="shared" si="5"/>
        <v>843.14800000000014</v>
      </c>
      <c r="L17" s="9">
        <f t="shared" si="5"/>
        <v>761.13499999999999</v>
      </c>
      <c r="M17" s="9">
        <f t="shared" si="5"/>
        <v>757.34400000000005</v>
      </c>
      <c r="N17" s="9">
        <f t="shared" si="5"/>
        <v>716.87299999999993</v>
      </c>
      <c r="O17" s="9">
        <f t="shared" si="5"/>
        <v>653.29200000000003</v>
      </c>
      <c r="Q17" s="9">
        <f t="shared" si="5"/>
        <v>715.54700000000003</v>
      </c>
      <c r="R17" s="9">
        <f t="shared" si="5"/>
        <v>650.35</v>
      </c>
      <c r="S17" s="9">
        <f t="shared" si="5"/>
        <v>714.09699999999998</v>
      </c>
      <c r="T17" s="9">
        <f t="shared" si="5"/>
        <v>705.43500000000006</v>
      </c>
      <c r="U17" s="9">
        <f t="shared" si="5"/>
        <v>807.22299999999996</v>
      </c>
      <c r="V17" s="9">
        <f t="shared" si="5"/>
        <v>794.63599999999997</v>
      </c>
      <c r="W17" s="9">
        <f t="shared" si="5"/>
        <v>868.06299999999999</v>
      </c>
      <c r="X17" s="9">
        <f t="shared" si="5"/>
        <v>875.25699999999995</v>
      </c>
      <c r="Y17" s="9">
        <f t="shared" si="5"/>
        <v>864.11400000000003</v>
      </c>
      <c r="Z17" s="9">
        <f t="shared" si="5"/>
        <v>886.56500000000005</v>
      </c>
      <c r="AA17" s="9">
        <f t="shared" si="5"/>
        <v>789.83500000000004</v>
      </c>
      <c r="AB17" s="9">
        <f t="shared" si="5"/>
        <v>795.07099999999991</v>
      </c>
      <c r="AC17">
        <f t="shared" si="5"/>
        <v>0</v>
      </c>
      <c r="AD17" s="9">
        <f t="shared" si="5"/>
        <v>773.52599999999995</v>
      </c>
      <c r="AE17" s="9">
        <f t="shared" si="5"/>
        <v>757.67800000000011</v>
      </c>
      <c r="AF17" s="9">
        <f t="shared" si="5"/>
        <v>758.29099999999994</v>
      </c>
      <c r="AG17" s="9">
        <f t="shared" si="5"/>
        <v>747.43399999999997</v>
      </c>
      <c r="AH17" s="9">
        <f t="shared" si="5"/>
        <v>769.34800000000007</v>
      </c>
      <c r="AI17" s="9">
        <f t="shared" si="5"/>
        <v>807.06200000000001</v>
      </c>
      <c r="AJ17" s="9">
        <f t="shared" si="5"/>
        <v>819.87900000000002</v>
      </c>
      <c r="AK17" s="9">
        <f t="shared" si="5"/>
        <v>858.2829999999999</v>
      </c>
      <c r="AL17" s="9">
        <f t="shared" si="5"/>
        <v>822.96899999999994</v>
      </c>
      <c r="AM17" s="9">
        <f t="shared" si="5"/>
        <v>851.62899999999991</v>
      </c>
      <c r="AN17" s="9">
        <f t="shared" si="5"/>
        <v>799.66300000000001</v>
      </c>
      <c r="AO17" s="9">
        <f t="shared" si="5"/>
        <v>791.68600000000004</v>
      </c>
      <c r="AQ17" s="9">
        <f t="shared" si="5"/>
        <v>687.58600000000001</v>
      </c>
      <c r="AR17" s="9">
        <f t="shared" si="5"/>
        <v>616.00600000000009</v>
      </c>
      <c r="AS17" s="9">
        <f t="shared" si="5"/>
        <v>682.2890000000001</v>
      </c>
      <c r="AT17" s="9">
        <f t="shared" si="5"/>
        <v>740.77800000000002</v>
      </c>
      <c r="AU17" s="9">
        <f t="shared" si="5"/>
        <v>759.57400000000007</v>
      </c>
      <c r="AV17" s="9">
        <f t="shared" si="5"/>
        <v>812.64099999999996</v>
      </c>
      <c r="AW17" s="9">
        <f t="shared" si="5"/>
        <v>853.06700000000001</v>
      </c>
      <c r="AX17" s="9">
        <f t="shared" si="5"/>
        <v>894.11200000000008</v>
      </c>
      <c r="AY17" s="9">
        <f t="shared" si="5"/>
        <v>831.36200000000008</v>
      </c>
      <c r="AZ17" s="9">
        <f t="shared" si="5"/>
        <v>837.60500000000002</v>
      </c>
      <c r="BA17" s="9">
        <f t="shared" si="5"/>
        <v>750.08500000000004</v>
      </c>
      <c r="BB17" s="9">
        <f t="shared" si="5"/>
        <v>576.73599999999999</v>
      </c>
      <c r="BD17" s="9">
        <f t="shared" si="5"/>
        <v>624.00599999999997</v>
      </c>
      <c r="BE17" s="9">
        <f t="shared" si="5"/>
        <v>643.66600000000005</v>
      </c>
      <c r="BF17" s="9">
        <f t="shared" si="5"/>
        <v>479.15199999999999</v>
      </c>
      <c r="BG17" s="9">
        <f t="shared" si="5"/>
        <v>625.11099999999999</v>
      </c>
      <c r="BH17" s="9">
        <f t="shared" si="5"/>
        <v>614.14700000000005</v>
      </c>
      <c r="BI17" s="9">
        <f t="shared" si="5"/>
        <v>603.46699999999998</v>
      </c>
      <c r="BJ17" s="9">
        <f t="shared" si="5"/>
        <v>719.77800000000002</v>
      </c>
      <c r="BK17" s="9">
        <f t="shared" si="5"/>
        <v>755.17600000000004</v>
      </c>
      <c r="BL17" s="9">
        <f t="shared" si="5"/>
        <v>749.58400000000006</v>
      </c>
      <c r="BM17" s="9">
        <f t="shared" si="5"/>
        <v>544.39700000000005</v>
      </c>
      <c r="BN17" s="9">
        <f t="shared" si="5"/>
        <v>487.62099999999998</v>
      </c>
      <c r="BO17" s="9">
        <f t="shared" si="5"/>
        <v>486.55200000000002</v>
      </c>
      <c r="BQ17" s="9">
        <f t="shared" ref="BQ17:CB17" si="6">SUM(BQ18:BQ21)</f>
        <v>574.95600000000002</v>
      </c>
      <c r="BR17" s="9">
        <f t="shared" si="6"/>
        <v>0</v>
      </c>
      <c r="BS17" s="9">
        <f t="shared" si="6"/>
        <v>0</v>
      </c>
      <c r="BT17" s="9">
        <f t="shared" si="6"/>
        <v>0</v>
      </c>
      <c r="BU17" s="9">
        <f t="shared" si="6"/>
        <v>0</v>
      </c>
      <c r="BV17" s="9">
        <f t="shared" si="6"/>
        <v>0</v>
      </c>
      <c r="BW17" s="9">
        <f t="shared" si="6"/>
        <v>0</v>
      </c>
      <c r="BX17" s="9">
        <f t="shared" si="6"/>
        <v>0</v>
      </c>
      <c r="BY17" s="9">
        <f t="shared" si="6"/>
        <v>0</v>
      </c>
      <c r="BZ17" s="9">
        <f t="shared" si="6"/>
        <v>0</v>
      </c>
      <c r="CA17" s="9">
        <f t="shared" si="6"/>
        <v>0</v>
      </c>
      <c r="CB17" s="9">
        <f t="shared" si="6"/>
        <v>0</v>
      </c>
    </row>
    <row r="18" spans="2:80" ht="15.5" x14ac:dyDescent="0.35">
      <c r="B18" s="10" t="s">
        <v>9</v>
      </c>
      <c r="D18" s="11">
        <f>SUMIFS('Base TU'!E:E,'Base TU'!$A:$A,$B18,'Base TU'!$B:$B,"SUL")/1000</f>
        <v>245.291</v>
      </c>
      <c r="E18" s="11">
        <f>SUMIFS('Base TU'!F:F,'Base TU'!$A:$A,$B18,'Base TU'!$B:$B,"SUL")/1000</f>
        <v>280.88200000000001</v>
      </c>
      <c r="F18" s="11">
        <f>SUMIFS('Base TU'!G:G,'Base TU'!$A:$A,$B18,'Base TU'!$B:$B,"SUL")/1000</f>
        <v>294.06400000000002</v>
      </c>
      <c r="G18" s="11">
        <f>SUMIFS('Base TU'!H:H,'Base TU'!$A:$A,$B18,'Base TU'!$B:$B,"SUL")/1000</f>
        <v>269.53199999999998</v>
      </c>
      <c r="H18" s="11">
        <f>SUMIFS('Base TU'!I:I,'Base TU'!$A:$A,$B18,'Base TU'!$B:$B,"SUL")/1000</f>
        <v>271.71699999999998</v>
      </c>
      <c r="I18" s="11">
        <f>SUMIFS('Base TU'!J:J,'Base TU'!$A:$A,$B18,'Base TU'!$B:$B,"SUL")/1000</f>
        <v>292.23700000000002</v>
      </c>
      <c r="J18" s="11">
        <f>SUMIFS('Base TU'!K:K,'Base TU'!$A:$A,$B18,'Base TU'!$B:$B,"SUL")/1000</f>
        <v>300.24799999999999</v>
      </c>
      <c r="K18" s="11">
        <f>SUMIFS('Base TU'!L:L,'Base TU'!$A:$A,$B18,'Base TU'!$B:$B,"SUL")/1000</f>
        <v>301.858</v>
      </c>
      <c r="L18" s="11">
        <f>SUMIFS('Base TU'!M:M,'Base TU'!$A:$A,$B18,'Base TU'!$B:$B,"SUL")/1000</f>
        <v>283.62099999999998</v>
      </c>
      <c r="M18" s="11">
        <f>SUMIFS('Base TU'!N:N,'Base TU'!$A:$A,$B18,'Base TU'!$B:$B,"SUL")/1000</f>
        <v>288.64800000000002</v>
      </c>
      <c r="N18" s="11">
        <f>SUMIFS('Base TU'!O:O,'Base TU'!$A:$A,$B18,'Base TU'!$B:$B,"SUL")/1000</f>
        <v>269.57900000000001</v>
      </c>
      <c r="O18" s="11">
        <f>SUMIFS('Base TU'!P:P,'Base TU'!$A:$A,$B18,'Base TU'!$B:$B,"SUL")/1000</f>
        <v>232.73</v>
      </c>
      <c r="Q18" s="11">
        <f>SUMIFS('Base TU'!R:R,'Base TU'!$A:$A,$B18,'Base TU'!$B:$B,"SUL")/1000</f>
        <v>247.35400000000001</v>
      </c>
      <c r="R18" s="11">
        <f>SUMIFS('Base TU'!S:S,'Base TU'!$A:$A,$B18,'Base TU'!$B:$B,"SUL")/1000</f>
        <v>229.65199999999999</v>
      </c>
      <c r="S18" s="11">
        <f>SUMIFS('Base TU'!T:T,'Base TU'!$A:$A,$B18,'Base TU'!$B:$B,"SUL")/1000</f>
        <v>254.23699999999999</v>
      </c>
      <c r="T18" s="11">
        <f>SUMIFS('Base TU'!U:U,'Base TU'!$A:$A,$B18,'Base TU'!$B:$B,"SUL")/1000</f>
        <v>241.363</v>
      </c>
      <c r="U18" s="11">
        <f>SUMIFS('Base TU'!V:V,'Base TU'!$A:$A,$B18,'Base TU'!$B:$B,"SUL")/1000</f>
        <v>273.90600000000001</v>
      </c>
      <c r="V18" s="11">
        <f>SUMIFS('Base TU'!W:W,'Base TU'!$A:$A,$B18,'Base TU'!$B:$B,"SUL")/1000</f>
        <v>261.33600000000001</v>
      </c>
      <c r="W18" s="11">
        <f>SUMIFS('Base TU'!X:X,'Base TU'!$A:$A,$B18,'Base TU'!$B:$B,"SUL")/1000</f>
        <v>328.93200000000002</v>
      </c>
      <c r="X18" s="11">
        <f>SUMIFS('Base TU'!Y:Y,'Base TU'!$A:$A,$B18,'Base TU'!$B:$B,"SUL")/1000</f>
        <v>334.53199999999998</v>
      </c>
      <c r="Y18" s="11">
        <f>SUMIFS('Base TU'!Z:Z,'Base TU'!$A:$A,$B18,'Base TU'!$B:$B,"SUL")/1000</f>
        <v>329.464</v>
      </c>
      <c r="Z18" s="11">
        <f>SUMIFS('Base TU'!AA:AA,'Base TU'!$A:$A,$B18,'Base TU'!$B:$B,"SUL")/1000</f>
        <v>351.464</v>
      </c>
      <c r="AA18" s="11">
        <f>SUMIFS('Base TU'!AB:AB,'Base TU'!$A:$A,$B18,'Base TU'!$B:$B,"SUL")/1000</f>
        <v>290.24099999999999</v>
      </c>
      <c r="AB18" s="11">
        <f>SUMIFS('Base TU'!AC:AC,'Base TU'!$A:$A,$B18,'Base TU'!$B:$B,"SUL")/1000</f>
        <v>276.08999999999997</v>
      </c>
      <c r="AD18" s="11">
        <f>SUMIFS('Base TU'!AE:AE,'Base TU'!$A:$A,$B18,'Base TU'!$B:$B,"SUL")/1000</f>
        <v>263.42899999999997</v>
      </c>
      <c r="AE18" s="11">
        <f>SUMIFS('Base TU'!AF:AF,'Base TU'!$A:$A,$B18,'Base TU'!$B:$B,"SUL")/1000</f>
        <v>286.30900000000003</v>
      </c>
      <c r="AF18" s="11">
        <f>SUMIFS('Base TU'!AG:AG,'Base TU'!$A:$A,$B18,'Base TU'!$B:$B,"SUL")/1000</f>
        <v>305.23099999999999</v>
      </c>
      <c r="AG18" s="11">
        <f>SUMIFS('Base TU'!AH:AH,'Base TU'!$A:$A,$B18,'Base TU'!$B:$B,"SUL")/1000</f>
        <v>256.03899999999999</v>
      </c>
      <c r="AH18" s="11">
        <f>SUMIFS('Base TU'!AI:AI,'Base TU'!$A:$A,$B18,'Base TU'!$B:$B,"SUL")/1000</f>
        <v>245.28200000000001</v>
      </c>
      <c r="AI18" s="11">
        <f>SUMIFS('Base TU'!AJ:AJ,'Base TU'!$A:$A,$B18,'Base TU'!$B:$B,"SUL")/1000</f>
        <v>276.26100000000002</v>
      </c>
      <c r="AJ18" s="11">
        <f>SUMIFS('Base TU'!AK:AK,'Base TU'!$A:$A,$B18,'Base TU'!$B:$B,"SUL")/1000</f>
        <v>295.01900000000001</v>
      </c>
      <c r="AK18" s="11">
        <f>SUMIFS('Base TU'!AL:AL,'Base TU'!$A:$A,$B18,'Base TU'!$B:$B,"SUL")/1000</f>
        <v>290.274</v>
      </c>
      <c r="AL18" s="11">
        <f>SUMIFS('Base TU'!AM:AM,'Base TU'!$A:$A,$B18,'Base TU'!$B:$B,"SUL")/1000</f>
        <v>282.03899999999999</v>
      </c>
      <c r="AM18" s="11">
        <f>SUMIFS('Base TU'!AN:AN,'Base TU'!$A:$A,$B18,'Base TU'!$B:$B,"SUL")/1000</f>
        <v>280.03899999999999</v>
      </c>
      <c r="AN18" s="11">
        <f>SUMIFS('Base TU'!AO:AO,'Base TU'!$A:$A,$B18,'Base TU'!$B:$B,"SUL")/1000</f>
        <v>265.96199999999999</v>
      </c>
      <c r="AO18" s="11">
        <f>SUMIFS('Base TU'!AP:AP,'Base TU'!$A:$A,$B18,'Base TU'!$B:$B,"SUL")/1000</f>
        <v>269.85500000000002</v>
      </c>
      <c r="AQ18" s="11">
        <f>SUMIFS('Base TU'!AR:AR,'Base TU'!$A:$A,$B18,'Base TU'!$B:$B,"SUL")/1000</f>
        <v>271.74700000000001</v>
      </c>
      <c r="AR18" s="11">
        <f>SUMIFS('Base TU'!AS:AS,'Base TU'!$A:$A,$B18,'Base TU'!$B:$B,"SUL")/1000</f>
        <v>272.49200000000002</v>
      </c>
      <c r="AS18" s="11">
        <f>SUMIFS('Base TU'!AT:AT,'Base TU'!$A:$A,$B18,'Base TU'!$B:$B,"SUL")/1000</f>
        <v>287.42200000000003</v>
      </c>
      <c r="AT18" s="11">
        <f>SUMIFS('Base TU'!AU:AU,'Base TU'!$A:$A,$B18,'Base TU'!$B:$B,"SUL")/1000</f>
        <v>305.56900000000002</v>
      </c>
      <c r="AU18" s="11">
        <f>SUMIFS('Base TU'!AV:AV,'Base TU'!$A:$A,$B18,'Base TU'!$B:$B,"SUL")/1000</f>
        <v>301.96800000000002</v>
      </c>
      <c r="AV18" s="11">
        <f>SUMIFS('Base TU'!AW:AW,'Base TU'!$A:$A,$B18,'Base TU'!$B:$B,"SUL")/1000</f>
        <v>302.25</v>
      </c>
      <c r="AW18" s="11">
        <f>SUMIFS('Base TU'!AX:AX,'Base TU'!$A:$A,$B18,'Base TU'!$B:$B,"SUL")/1000</f>
        <v>321.62099999999998</v>
      </c>
      <c r="AX18" s="11">
        <f>SUMIFS('Base TU'!AY:AY,'Base TU'!$A:$A,$B18,'Base TU'!$B:$B,"SUL")/1000</f>
        <v>330.03500000000003</v>
      </c>
      <c r="AY18" s="11">
        <f>SUMIFS('Base TU'!AZ:AZ,'Base TU'!$A:$A,$B18,'Base TU'!$B:$B,"SUL")/1000</f>
        <v>305.88600000000002</v>
      </c>
      <c r="AZ18" s="11">
        <f>SUMIFS('Base TU'!BA:BA,'Base TU'!$A:$A,$B18,'Base TU'!$B:$B,"SUL")/1000</f>
        <v>325.286</v>
      </c>
      <c r="BA18" s="11">
        <f>SUMIFS('Base TU'!BB:BB,'Base TU'!$A:$A,$B18,'Base TU'!$B:$B,"SUL")/1000</f>
        <v>288.99400000000003</v>
      </c>
      <c r="BB18" s="11">
        <f>SUMIFS('Base TU'!BC:BC,'Base TU'!$A:$A,$B18,'Base TU'!$B:$B,"SUL")/1000</f>
        <v>280.26100000000002</v>
      </c>
      <c r="BD18" s="11">
        <f>SUMIFS('Base TU'!BE:BE,'Base TU'!$A:$A,$B18,'Base TU'!$B:$B,"SUL")/1000</f>
        <v>280.78699999999998</v>
      </c>
      <c r="BE18" s="11">
        <f>SUMIFS('Base TU'!BF:BF,'Base TU'!$A:$A,$B18,'Base TU'!$B:$B,"SUL")/1000</f>
        <v>276.65699999999998</v>
      </c>
      <c r="BF18" s="11">
        <f>SUMIFS('Base TU'!BG:BG,'Base TU'!$A:$A,$B18,'Base TU'!$B:$B,"SUL")/1000</f>
        <v>172.07599999999999</v>
      </c>
      <c r="BG18" s="11">
        <f>SUMIFS('Base TU'!BH:BH,'Base TU'!$A:$A,$B18,'Base TU'!$B:$B,"SUL")/1000</f>
        <v>200.98500000000001</v>
      </c>
      <c r="BH18" s="11">
        <f>SUMIFS('Base TU'!BI:BI,'Base TU'!$A:$A,$B18,'Base TU'!$B:$B,"SUL")/1000</f>
        <v>225.547</v>
      </c>
      <c r="BI18" s="11">
        <f>SUMIFS('Base TU'!BJ:BJ,'Base TU'!$A:$A,$B18,'Base TU'!$B:$B,"SUL")/1000</f>
        <v>246.58</v>
      </c>
      <c r="BJ18" s="11">
        <f>SUMIFS('Base TU'!BK:BK,'Base TU'!$A:$A,$B18,'Base TU'!$B:$B,"SUL")/1000</f>
        <v>259.77300000000002</v>
      </c>
      <c r="BK18" s="11">
        <f>SUMIFS('Base TU'!BL:BL,'Base TU'!$A:$A,$B18,'Base TU'!$B:$B,"SUL")/1000</f>
        <v>256.76600000000002</v>
      </c>
      <c r="BL18" s="11">
        <f>SUMIFS('Base TU'!BM:BM,'Base TU'!$A:$A,$B18,'Base TU'!$B:$B,"SUL")/1000</f>
        <v>262.11500000000001</v>
      </c>
      <c r="BM18" s="11">
        <f>SUMIFS('Base TU'!BN:BN,'Base TU'!$A:$A,$B18,'Base TU'!$B:$B,"SUL")/1000</f>
        <v>276.702</v>
      </c>
      <c r="BN18" s="11">
        <f>SUMIFS('Base TU'!BO:BO,'Base TU'!$A:$A,$B18,'Base TU'!$B:$B,"SUL")/1000</f>
        <v>268.245</v>
      </c>
      <c r="BO18" s="11">
        <f>SUMIFS('Base TU'!BP:BP,'Base TU'!$A:$A,$B18,'Base TU'!$B:$B,"SUL")/1000</f>
        <v>242.09100000000001</v>
      </c>
      <c r="BQ18" s="11">
        <f>SUMIFS('Base TU'!BR:BR,'Base TU'!$A:$A,$B18,'Base TU'!$B:$B,"SUL")/1000</f>
        <v>259.87299999999999</v>
      </c>
      <c r="BR18" s="11">
        <f>SUMIFS('Base TU'!BS:BS,'Base TU'!$A:$A,$B18,'Base TU'!$B:$B,"SUL")/1000</f>
        <v>0</v>
      </c>
      <c r="BS18" s="11">
        <f>SUMIFS('Base TU'!BT:BT,'Base TU'!$A:$A,$B18,'Base TU'!$B:$B,"SUL")/1000</f>
        <v>0</v>
      </c>
      <c r="BT18" s="11">
        <f>SUMIFS('Base TU'!BU:BU,'Base TU'!$A:$A,$B18,'Base TU'!$B:$B,"SUL")/1000</f>
        <v>0</v>
      </c>
      <c r="BU18" s="11">
        <f>SUMIFS('Base TU'!BV:BV,'Base TU'!$A:$A,$B18,'Base TU'!$B:$B,"SUL")/1000</f>
        <v>0</v>
      </c>
      <c r="BV18" s="11">
        <f>SUMIFS('Base TU'!BW:BW,'Base TU'!$A:$A,$B18,'Base TU'!$B:$B,"SUL")/1000</f>
        <v>0</v>
      </c>
      <c r="BW18" s="11">
        <f>SUMIFS('Base TU'!BX:BX,'Base TU'!$A:$A,$B18,'Base TU'!$B:$B,"SUL")/1000</f>
        <v>0</v>
      </c>
      <c r="BX18" s="11">
        <f>SUMIFS('Base TU'!BY:BY,'Base TU'!$A:$A,$B18,'Base TU'!$B:$B,"SUL")/1000</f>
        <v>0</v>
      </c>
      <c r="BY18" s="11">
        <f>SUMIFS('Base TU'!BZ:BZ,'Base TU'!$A:$A,$B18,'Base TU'!$B:$B,"SUL")/1000</f>
        <v>0</v>
      </c>
      <c r="BZ18" s="11">
        <f>SUMIFS('Base TU'!CA:CA,'Base TU'!$A:$A,$B18,'Base TU'!$B:$B,"SUL")/1000</f>
        <v>0</v>
      </c>
      <c r="CA18" s="11">
        <f>SUMIFS('Base TU'!CB:CB,'Base TU'!$A:$A,$B18,'Base TU'!$B:$B,"SUL")/1000</f>
        <v>0</v>
      </c>
      <c r="CB18" s="11">
        <f>SUMIFS('Base TU'!CC:CC,'Base TU'!$A:$A,$B18,'Base TU'!$B:$B,"SUL")/1000</f>
        <v>0</v>
      </c>
    </row>
    <row r="19" spans="2:80" ht="15.5" x14ac:dyDescent="0.35">
      <c r="B19" s="10" t="s">
        <v>10</v>
      </c>
      <c r="D19" s="11">
        <f>SUMIFS('Base TU'!E:E,'Base TU'!$A:$A,$B19,'Base TU'!$B:$B,"SUL")/1000</f>
        <v>45.322000000000003</v>
      </c>
      <c r="E19" s="11">
        <f>SUMIFS('Base TU'!F:F,'Base TU'!$A:$A,$B19,'Base TU'!$B:$B,"SUL")/1000</f>
        <v>47.828000000000003</v>
      </c>
      <c r="F19" s="11">
        <f>SUMIFS('Base TU'!G:G,'Base TU'!$A:$A,$B19,'Base TU'!$B:$B,"SUL")/1000</f>
        <v>64.436000000000007</v>
      </c>
      <c r="G19" s="11">
        <f>SUMIFS('Base TU'!H:H,'Base TU'!$A:$A,$B19,'Base TU'!$B:$B,"SUL")/1000</f>
        <v>64.503</v>
      </c>
      <c r="H19" s="11">
        <f>SUMIFS('Base TU'!I:I,'Base TU'!$A:$A,$B19,'Base TU'!$B:$B,"SUL")/1000</f>
        <v>82.876000000000005</v>
      </c>
      <c r="I19" s="11">
        <f>SUMIFS('Base TU'!J:J,'Base TU'!$A:$A,$B19,'Base TU'!$B:$B,"SUL")/1000</f>
        <v>90.808000000000007</v>
      </c>
      <c r="J19" s="11">
        <f>SUMIFS('Base TU'!K:K,'Base TU'!$A:$A,$B19,'Base TU'!$B:$B,"SUL")/1000</f>
        <v>129.744</v>
      </c>
      <c r="K19" s="11">
        <f>SUMIFS('Base TU'!L:L,'Base TU'!$A:$A,$B19,'Base TU'!$B:$B,"SUL")/1000</f>
        <v>131.49199999999999</v>
      </c>
      <c r="L19" s="11">
        <f>SUMIFS('Base TU'!M:M,'Base TU'!$A:$A,$B19,'Base TU'!$B:$B,"SUL")/1000</f>
        <v>123.536</v>
      </c>
      <c r="M19" s="11">
        <f>SUMIFS('Base TU'!N:N,'Base TU'!$A:$A,$B19,'Base TU'!$B:$B,"SUL")/1000</f>
        <v>134.66800000000001</v>
      </c>
      <c r="N19" s="11">
        <f>SUMIFS('Base TU'!O:O,'Base TU'!$A:$A,$B19,'Base TU'!$B:$B,"SUL")/1000</f>
        <v>119.172</v>
      </c>
      <c r="O19" s="11">
        <f>SUMIFS('Base TU'!P:P,'Base TU'!$A:$A,$B19,'Base TU'!$B:$B,"SUL")/1000</f>
        <v>116.38</v>
      </c>
      <c r="Q19" s="11">
        <f>SUMIFS('Base TU'!R:R,'Base TU'!$A:$A,$B19,'Base TU'!$B:$B,"SUL")/1000</f>
        <v>121.27200000000001</v>
      </c>
      <c r="R19" s="11">
        <f>SUMIFS('Base TU'!S:S,'Base TU'!$A:$A,$B19,'Base TU'!$B:$B,"SUL")/1000</f>
        <v>78.311999999999998</v>
      </c>
      <c r="S19" s="11">
        <f>SUMIFS('Base TU'!T:T,'Base TU'!$A:$A,$B19,'Base TU'!$B:$B,"SUL")/1000</f>
        <v>109.82</v>
      </c>
      <c r="T19" s="11">
        <f>SUMIFS('Base TU'!U:U,'Base TU'!$A:$A,$B19,'Base TU'!$B:$B,"SUL")/1000</f>
        <v>123.256</v>
      </c>
      <c r="U19" s="11">
        <f>SUMIFS('Base TU'!V:V,'Base TU'!$A:$A,$B19,'Base TU'!$B:$B,"SUL")/1000</f>
        <v>143.63200000000001</v>
      </c>
      <c r="V19" s="11">
        <f>SUMIFS('Base TU'!W:W,'Base TU'!$A:$A,$B19,'Base TU'!$B:$B,"SUL")/1000</f>
        <v>136.928</v>
      </c>
      <c r="W19" s="11">
        <f>SUMIFS('Base TU'!X:X,'Base TU'!$A:$A,$B19,'Base TU'!$B:$B,"SUL")/1000</f>
        <v>138.18799999999999</v>
      </c>
      <c r="X19" s="11">
        <f>SUMIFS('Base TU'!Y:Y,'Base TU'!$A:$A,$B19,'Base TU'!$B:$B,"SUL")/1000</f>
        <v>139.476</v>
      </c>
      <c r="Y19" s="11">
        <f>SUMIFS('Base TU'!Z:Z,'Base TU'!$A:$A,$B19,'Base TU'!$B:$B,"SUL")/1000</f>
        <v>147.08799999999999</v>
      </c>
      <c r="Z19" s="11">
        <f>SUMIFS('Base TU'!AA:AA,'Base TU'!$A:$A,$B19,'Base TU'!$B:$B,"SUL")/1000</f>
        <v>147.35599999999999</v>
      </c>
      <c r="AA19" s="11">
        <f>SUMIFS('Base TU'!AB:AB,'Base TU'!$A:$A,$B19,'Base TU'!$B:$B,"SUL")/1000</f>
        <v>134.036</v>
      </c>
      <c r="AB19" s="11">
        <f>SUMIFS('Base TU'!AC:AC,'Base TU'!$A:$A,$B19,'Base TU'!$B:$B,"SUL")/1000</f>
        <v>153.08000000000001</v>
      </c>
      <c r="AD19" s="11">
        <f>SUMIFS('Base TU'!AE:AE,'Base TU'!$A:$A,$B19,'Base TU'!$B:$B,"SUL")/1000</f>
        <v>143.55099999999999</v>
      </c>
      <c r="AE19" s="11">
        <f>SUMIFS('Base TU'!AF:AF,'Base TU'!$A:$A,$B19,'Base TU'!$B:$B,"SUL")/1000</f>
        <v>127.376</v>
      </c>
      <c r="AF19" s="11">
        <f>SUMIFS('Base TU'!AG:AG,'Base TU'!$A:$A,$B19,'Base TU'!$B:$B,"SUL")/1000</f>
        <v>76.132000000000005</v>
      </c>
      <c r="AG19" s="11">
        <f>SUMIFS('Base TU'!AH:AH,'Base TU'!$A:$A,$B19,'Base TU'!$B:$B,"SUL")/1000</f>
        <v>101.592</v>
      </c>
      <c r="AH19" s="11">
        <f>SUMIFS('Base TU'!AI:AI,'Base TU'!$A:$A,$B19,'Base TU'!$B:$B,"SUL")/1000</f>
        <v>97.188000000000002</v>
      </c>
      <c r="AI19" s="11">
        <f>SUMIFS('Base TU'!AJ:AJ,'Base TU'!$A:$A,$B19,'Base TU'!$B:$B,"SUL")/1000</f>
        <v>154.34399999999999</v>
      </c>
      <c r="AJ19" s="11">
        <f>SUMIFS('Base TU'!AK:AK,'Base TU'!$A:$A,$B19,'Base TU'!$B:$B,"SUL")/1000</f>
        <v>131.16399999999999</v>
      </c>
      <c r="AK19" s="11">
        <f>SUMIFS('Base TU'!AL:AL,'Base TU'!$A:$A,$B19,'Base TU'!$B:$B,"SUL")/1000</f>
        <v>171.33799999999999</v>
      </c>
      <c r="AL19" s="11">
        <f>SUMIFS('Base TU'!AM:AM,'Base TU'!$A:$A,$B19,'Base TU'!$B:$B,"SUL")/1000</f>
        <v>142.01599999999999</v>
      </c>
      <c r="AM19" s="11">
        <f>SUMIFS('Base TU'!AN:AN,'Base TU'!$A:$A,$B19,'Base TU'!$B:$B,"SUL")/1000</f>
        <v>159.96799999999999</v>
      </c>
      <c r="AN19" s="11">
        <f>SUMIFS('Base TU'!AO:AO,'Base TU'!$A:$A,$B19,'Base TU'!$B:$B,"SUL")/1000</f>
        <v>140.54</v>
      </c>
      <c r="AO19" s="11">
        <f>SUMIFS('Base TU'!AP:AP,'Base TU'!$A:$A,$B19,'Base TU'!$B:$B,"SUL")/1000</f>
        <v>150.36000000000001</v>
      </c>
      <c r="AQ19" s="11">
        <f>SUMIFS('Base TU'!AR:AR,'Base TU'!$A:$A,$B19,'Base TU'!$B:$B,"SUL")/1000</f>
        <v>132.72</v>
      </c>
      <c r="AR19" s="11">
        <f>SUMIFS('Base TU'!AS:AS,'Base TU'!$A:$A,$B19,'Base TU'!$B:$B,"SUL")/1000</f>
        <v>123.28</v>
      </c>
      <c r="AS19" s="11">
        <f>SUMIFS('Base TU'!AT:AT,'Base TU'!$A:$A,$B19,'Base TU'!$B:$B,"SUL")/1000</f>
        <v>135.744</v>
      </c>
      <c r="AT19" s="11">
        <f>SUMIFS('Base TU'!AU:AU,'Base TU'!$A:$A,$B19,'Base TU'!$B:$B,"SUL")/1000</f>
        <v>109.916</v>
      </c>
      <c r="AU19" s="11">
        <f>SUMIFS('Base TU'!AV:AV,'Base TU'!$A:$A,$B19,'Base TU'!$B:$B,"SUL")/1000</f>
        <v>119.64400000000001</v>
      </c>
      <c r="AV19" s="11">
        <f>SUMIFS('Base TU'!AW:AW,'Base TU'!$A:$A,$B19,'Base TU'!$B:$B,"SUL")/1000</f>
        <v>124.28</v>
      </c>
      <c r="AW19" s="11">
        <f>SUMIFS('Base TU'!AX:AX,'Base TU'!$A:$A,$B19,'Base TU'!$B:$B,"SUL")/1000</f>
        <v>101.36799999999999</v>
      </c>
      <c r="AX19" s="11">
        <f>SUMIFS('Base TU'!AY:AY,'Base TU'!$A:$A,$B19,'Base TU'!$B:$B,"SUL")/1000</f>
        <v>138.30799999999999</v>
      </c>
      <c r="AY19" s="11">
        <f>SUMIFS('Base TU'!AZ:AZ,'Base TU'!$A:$A,$B19,'Base TU'!$B:$B,"SUL")/1000</f>
        <v>132.744</v>
      </c>
      <c r="AZ19" s="11">
        <f>SUMIFS('Base TU'!BA:BA,'Base TU'!$A:$A,$B19,'Base TU'!$B:$B,"SUL")/1000</f>
        <v>140.72</v>
      </c>
      <c r="BA19" s="11">
        <f>SUMIFS('Base TU'!BB:BB,'Base TU'!$A:$A,$B19,'Base TU'!$B:$B,"SUL")/1000</f>
        <v>142.20400000000001</v>
      </c>
      <c r="BB19" s="11">
        <f>SUMIFS('Base TU'!BC:BC,'Base TU'!$A:$A,$B19,'Base TU'!$B:$B,"SUL")/1000</f>
        <v>135.38800000000001</v>
      </c>
      <c r="BD19" s="11">
        <f>SUMIFS('Base TU'!BE:BE,'Base TU'!$A:$A,$B19,'Base TU'!$B:$B,"SUL")/1000</f>
        <v>125.13200000000001</v>
      </c>
      <c r="BE19" s="11">
        <f>SUMIFS('Base TU'!BF:BF,'Base TU'!$A:$A,$B19,'Base TU'!$B:$B,"SUL")/1000</f>
        <v>68.468000000000004</v>
      </c>
      <c r="BF19" s="11">
        <f>SUMIFS('Base TU'!BG:BG,'Base TU'!$A:$A,$B19,'Base TU'!$B:$B,"SUL")/1000</f>
        <v>78.962000000000003</v>
      </c>
      <c r="BG19" s="11">
        <f>SUMIFS('Base TU'!BH:BH,'Base TU'!$A:$A,$B19,'Base TU'!$B:$B,"SUL")/1000</f>
        <v>36.43</v>
      </c>
      <c r="BH19" s="11">
        <f>SUMIFS('Base TU'!BI:BI,'Base TU'!$A:$A,$B19,'Base TU'!$B:$B,"SUL")/1000</f>
        <v>80</v>
      </c>
      <c r="BI19" s="11">
        <f>SUMIFS('Base TU'!BJ:BJ,'Base TU'!$A:$A,$B19,'Base TU'!$B:$B,"SUL")/1000</f>
        <v>77.248000000000005</v>
      </c>
      <c r="BJ19" s="11">
        <f>SUMIFS('Base TU'!BK:BK,'Base TU'!$A:$A,$B19,'Base TU'!$B:$B,"SUL")/1000</f>
        <v>125.48</v>
      </c>
      <c r="BK19" s="11">
        <f>SUMIFS('Base TU'!BL:BL,'Base TU'!$A:$A,$B19,'Base TU'!$B:$B,"SUL")/1000</f>
        <v>134.76599999999999</v>
      </c>
      <c r="BL19" s="11">
        <f>SUMIFS('Base TU'!BM:BM,'Base TU'!$A:$A,$B19,'Base TU'!$B:$B,"SUL")/1000</f>
        <v>130.94</v>
      </c>
      <c r="BM19" s="11">
        <f>SUMIFS('Base TU'!BN:BN,'Base TU'!$A:$A,$B19,'Base TU'!$B:$B,"SUL")/1000</f>
        <v>118.88800000000001</v>
      </c>
      <c r="BN19" s="11">
        <f>SUMIFS('Base TU'!BO:BO,'Base TU'!$A:$A,$B19,'Base TU'!$B:$B,"SUL")/1000</f>
        <v>113.812</v>
      </c>
      <c r="BO19" s="11">
        <f>SUMIFS('Base TU'!BP:BP,'Base TU'!$A:$A,$B19,'Base TU'!$B:$B,"SUL")/1000</f>
        <v>64.662000000000006</v>
      </c>
      <c r="BQ19" s="11">
        <f>SUMIFS('Base TU'!BR:BR,'Base TU'!$A:$A,$B19,'Base TU'!$B:$B,"SUL")/1000</f>
        <v>125.504</v>
      </c>
      <c r="BR19" s="11">
        <f>SUMIFS('Base TU'!BS:BS,'Base TU'!$A:$A,$B19,'Base TU'!$B:$B,"SUL")/1000</f>
        <v>0</v>
      </c>
      <c r="BS19" s="11">
        <f>SUMIFS('Base TU'!BT:BT,'Base TU'!$A:$A,$B19,'Base TU'!$B:$B,"SUL")/1000</f>
        <v>0</v>
      </c>
      <c r="BT19" s="11">
        <f>SUMIFS('Base TU'!BU:BU,'Base TU'!$A:$A,$B19,'Base TU'!$B:$B,"SUL")/1000</f>
        <v>0</v>
      </c>
      <c r="BU19" s="11">
        <f>SUMIFS('Base TU'!BV:BV,'Base TU'!$A:$A,$B19,'Base TU'!$B:$B,"SUL")/1000</f>
        <v>0</v>
      </c>
      <c r="BV19" s="11">
        <f>SUMIFS('Base TU'!BW:BW,'Base TU'!$A:$A,$B19,'Base TU'!$B:$B,"SUL")/1000</f>
        <v>0</v>
      </c>
      <c r="BW19" s="11">
        <f>SUMIFS('Base TU'!BX:BX,'Base TU'!$A:$A,$B19,'Base TU'!$B:$B,"SUL")/1000</f>
        <v>0</v>
      </c>
      <c r="BX19" s="11">
        <f>SUMIFS('Base TU'!BY:BY,'Base TU'!$A:$A,$B19,'Base TU'!$B:$B,"SUL")/1000</f>
        <v>0</v>
      </c>
      <c r="BY19" s="11">
        <f>SUMIFS('Base TU'!BZ:BZ,'Base TU'!$A:$A,$B19,'Base TU'!$B:$B,"SUL")/1000</f>
        <v>0</v>
      </c>
      <c r="BZ19" s="11">
        <f>SUMIFS('Base TU'!CA:CA,'Base TU'!$A:$A,$B19,'Base TU'!$B:$B,"SUL")/1000</f>
        <v>0</v>
      </c>
      <c r="CA19" s="11">
        <f>SUMIFS('Base TU'!CB:CB,'Base TU'!$A:$A,$B19,'Base TU'!$B:$B,"SUL")/1000</f>
        <v>0</v>
      </c>
      <c r="CB19" s="11">
        <f>SUMIFS('Base TU'!CC:CC,'Base TU'!$A:$A,$B19,'Base TU'!$B:$B,"SUL")/1000</f>
        <v>0</v>
      </c>
    </row>
    <row r="20" spans="2:80" ht="15.5" hidden="1" x14ac:dyDescent="0.35">
      <c r="B20" s="10" t="s">
        <v>15</v>
      </c>
      <c r="D20" s="11">
        <f>SUMIFS('Base TU'!E:E,'Base TU'!$A:$A,$B20,'Base TU'!$B:$B,"SUL")/1000</f>
        <v>63.997999999999998</v>
      </c>
      <c r="E20" s="11">
        <f>SUMIFS('Base TU'!F:F,'Base TU'!$A:$A,$B20,'Base TU'!$B:$B,"SUL")/1000</f>
        <v>75.308000000000007</v>
      </c>
      <c r="F20" s="11">
        <f>SUMIFS('Base TU'!G:G,'Base TU'!$A:$A,$B20,'Base TU'!$B:$B,"SUL")/1000</f>
        <v>84.034999999999997</v>
      </c>
      <c r="G20" s="11">
        <f>SUMIFS('Base TU'!H:H,'Base TU'!$A:$A,$B20,'Base TU'!$B:$B,"SUL")/1000</f>
        <v>85.867000000000004</v>
      </c>
      <c r="H20" s="11">
        <f>SUMIFS('Base TU'!I:I,'Base TU'!$A:$A,$B20,'Base TU'!$B:$B,"SUL")/1000</f>
        <v>78.944000000000003</v>
      </c>
      <c r="I20" s="11">
        <f>SUMIFS('Base TU'!J:J,'Base TU'!$A:$A,$B20,'Base TU'!$B:$B,"SUL")/1000</f>
        <v>97.022999999999996</v>
      </c>
      <c r="J20" s="11">
        <f>SUMIFS('Base TU'!K:K,'Base TU'!$A:$A,$B20,'Base TU'!$B:$B,"SUL")/1000</f>
        <v>102.803</v>
      </c>
      <c r="K20" s="11">
        <f>SUMIFS('Base TU'!L:L,'Base TU'!$A:$A,$B20,'Base TU'!$B:$B,"SUL")/1000</f>
        <v>111.39700000000001</v>
      </c>
      <c r="L20" s="11">
        <f>SUMIFS('Base TU'!M:M,'Base TU'!$A:$A,$B20,'Base TU'!$B:$B,"SUL")/1000</f>
        <v>105.209</v>
      </c>
      <c r="M20" s="11">
        <f>SUMIFS('Base TU'!N:N,'Base TU'!$A:$A,$B20,'Base TU'!$B:$B,"SUL")/1000</f>
        <v>100.83</v>
      </c>
      <c r="N20" s="11">
        <f>SUMIFS('Base TU'!O:O,'Base TU'!$A:$A,$B20,'Base TU'!$B:$B,"SUL")/1000</f>
        <v>97.067999999999998</v>
      </c>
      <c r="O20" s="11">
        <f>SUMIFS('Base TU'!P:P,'Base TU'!$A:$A,$B20,'Base TU'!$B:$B,"SUL")/1000</f>
        <v>92.293000000000006</v>
      </c>
      <c r="Q20" s="11">
        <f>SUMIFS('Base TU'!R:R,'Base TU'!$A:$A,$B20,'Base TU'!$B:$B,"SUL")/1000</f>
        <v>101.41200000000001</v>
      </c>
      <c r="R20" s="11">
        <f>SUMIFS('Base TU'!S:S,'Base TU'!$A:$A,$B20,'Base TU'!$B:$B,"SUL")/1000</f>
        <v>87.427000000000007</v>
      </c>
      <c r="S20" s="11">
        <f>SUMIFS('Base TU'!T:T,'Base TU'!$A:$A,$B20,'Base TU'!$B:$B,"SUL")/1000</f>
        <v>94.281999999999996</v>
      </c>
      <c r="T20" s="11">
        <f>SUMIFS('Base TU'!U:U,'Base TU'!$A:$A,$B20,'Base TU'!$B:$B,"SUL")/1000</f>
        <v>92.403000000000006</v>
      </c>
      <c r="U20" s="11">
        <f>SUMIFS('Base TU'!V:V,'Base TU'!$A:$A,$B20,'Base TU'!$B:$B,"SUL")/1000</f>
        <v>101.154</v>
      </c>
      <c r="V20" s="11">
        <f>SUMIFS('Base TU'!W:W,'Base TU'!$A:$A,$B20,'Base TU'!$B:$B,"SUL")/1000</f>
        <v>82.278999999999996</v>
      </c>
      <c r="W20" s="11">
        <f>SUMIFS('Base TU'!X:X,'Base TU'!$A:$A,$B20,'Base TU'!$B:$B,"SUL")/1000</f>
        <v>101.848</v>
      </c>
      <c r="X20" s="11">
        <f>SUMIFS('Base TU'!Y:Y,'Base TU'!$A:$A,$B20,'Base TU'!$B:$B,"SUL")/1000</f>
        <v>102.581</v>
      </c>
      <c r="Y20" s="11">
        <f>SUMIFS('Base TU'!Z:Z,'Base TU'!$A:$A,$B20,'Base TU'!$B:$B,"SUL")/1000</f>
        <v>93.915999999999997</v>
      </c>
      <c r="Z20" s="11">
        <f>SUMIFS('Base TU'!AA:AA,'Base TU'!$A:$A,$B20,'Base TU'!$B:$B,"SUL")/1000</f>
        <v>100.30500000000001</v>
      </c>
      <c r="AA20" s="11">
        <f>SUMIFS('Base TU'!AB:AB,'Base TU'!$A:$A,$B20,'Base TU'!$B:$B,"SUL")/1000</f>
        <v>75.057000000000002</v>
      </c>
      <c r="AB20" s="11">
        <f>SUMIFS('Base TU'!AC:AC,'Base TU'!$A:$A,$B20,'Base TU'!$B:$B,"SUL")/1000</f>
        <v>86.501999999999995</v>
      </c>
      <c r="AD20" s="11">
        <f>SUMIFS('Base TU'!AE:AE,'Base TU'!$A:$A,$B20,'Base TU'!$B:$B,"SUL")/1000</f>
        <v>79.734999999999999</v>
      </c>
      <c r="AE20" s="11">
        <f>SUMIFS('Base TU'!AF:AF,'Base TU'!$A:$A,$B20,'Base TU'!$B:$B,"SUL")/1000</f>
        <v>78.171999999999997</v>
      </c>
      <c r="AF20" s="11">
        <f>SUMIFS('Base TU'!AG:AG,'Base TU'!$A:$A,$B20,'Base TU'!$B:$B,"SUL")/1000</f>
        <v>91.382000000000005</v>
      </c>
      <c r="AG20" s="11">
        <f>SUMIFS('Base TU'!AH:AH,'Base TU'!$A:$A,$B20,'Base TU'!$B:$B,"SUL")/1000</f>
        <v>78.183999999999997</v>
      </c>
      <c r="AH20" s="11">
        <f>SUMIFS('Base TU'!AI:AI,'Base TU'!$A:$A,$B20,'Base TU'!$B:$B,"SUL")/1000</f>
        <v>82.296999999999997</v>
      </c>
      <c r="AI20" s="11">
        <f>SUMIFS('Base TU'!AJ:AJ,'Base TU'!$A:$A,$B20,'Base TU'!$B:$B,"SUL")/1000</f>
        <v>81.956000000000003</v>
      </c>
      <c r="AJ20" s="11">
        <f>SUMIFS('Base TU'!AK:AK,'Base TU'!$A:$A,$B20,'Base TU'!$B:$B,"SUL")/1000</f>
        <v>83.495000000000005</v>
      </c>
      <c r="AK20" s="11">
        <f>SUMIFS('Base TU'!AL:AL,'Base TU'!$A:$A,$B20,'Base TU'!$B:$B,"SUL")/1000</f>
        <v>82.566999999999993</v>
      </c>
      <c r="AL20" s="11">
        <f>SUMIFS('Base TU'!AM:AM,'Base TU'!$A:$A,$B20,'Base TU'!$B:$B,"SUL")/1000</f>
        <v>89.221999999999994</v>
      </c>
      <c r="AM20" s="11">
        <f>SUMIFS('Base TU'!AN:AN,'Base TU'!$A:$A,$B20,'Base TU'!$B:$B,"SUL")/1000</f>
        <v>95.337000000000003</v>
      </c>
      <c r="AN20" s="11">
        <f>SUMIFS('Base TU'!AO:AO,'Base TU'!$A:$A,$B20,'Base TU'!$B:$B,"SUL")/1000</f>
        <v>95.387</v>
      </c>
      <c r="AO20" s="11">
        <f>SUMIFS('Base TU'!AP:AP,'Base TU'!$A:$A,$B20,'Base TU'!$B:$B,"SUL")/1000</f>
        <v>69.846999999999994</v>
      </c>
      <c r="AQ20" s="11">
        <f>SUMIFS('Base TU'!AR:AR,'Base TU'!$A:$A,$B20,'Base TU'!$B:$B,"SUL")/1000</f>
        <v>86.203999999999994</v>
      </c>
      <c r="AR20" s="11">
        <f>SUMIFS('Base TU'!AS:AS,'Base TU'!$A:$A,$B20,'Base TU'!$B:$B,"SUL")/1000</f>
        <v>82.105999999999995</v>
      </c>
      <c r="AS20" s="11">
        <f>SUMIFS('Base TU'!AT:AT,'Base TU'!$A:$A,$B20,'Base TU'!$B:$B,"SUL")/1000</f>
        <v>82.644000000000005</v>
      </c>
      <c r="AT20" s="11">
        <f>SUMIFS('Base TU'!AU:AU,'Base TU'!$A:$A,$B20,'Base TU'!$B:$B,"SUL")/1000</f>
        <v>76.054000000000002</v>
      </c>
      <c r="AU20" s="11">
        <f>SUMIFS('Base TU'!AV:AV,'Base TU'!$A:$A,$B20,'Base TU'!$B:$B,"SUL")/1000</f>
        <v>87.521000000000001</v>
      </c>
      <c r="AV20" s="11">
        <f>SUMIFS('Base TU'!AW:AW,'Base TU'!$A:$A,$B20,'Base TU'!$B:$B,"SUL")/1000</f>
        <v>90.51</v>
      </c>
      <c r="AW20" s="11">
        <f>SUMIFS('Base TU'!AX:AX,'Base TU'!$A:$A,$B20,'Base TU'!$B:$B,"SUL")/1000</f>
        <v>94.313999999999993</v>
      </c>
      <c r="AX20" s="11">
        <f>SUMIFS('Base TU'!AY:AY,'Base TU'!$A:$A,$B20,'Base TU'!$B:$B,"SUL")/1000</f>
        <v>103.953</v>
      </c>
      <c r="AY20" s="11">
        <f>SUMIFS('Base TU'!AZ:AZ,'Base TU'!$A:$A,$B20,'Base TU'!$B:$B,"SUL")/1000</f>
        <v>97.713999999999999</v>
      </c>
      <c r="AZ20" s="11">
        <f>SUMIFS('Base TU'!BA:BA,'Base TU'!$A:$A,$B20,'Base TU'!$B:$B,"SUL")/1000</f>
        <v>100.559</v>
      </c>
      <c r="BA20" s="11">
        <f>SUMIFS('Base TU'!BB:BB,'Base TU'!$A:$A,$B20,'Base TU'!$B:$B,"SUL")/1000</f>
        <v>87.456000000000003</v>
      </c>
      <c r="BB20" s="11">
        <f>SUMIFS('Base TU'!BC:BC,'Base TU'!$A:$A,$B20,'Base TU'!$B:$B,"SUL")/1000</f>
        <v>79.257999999999996</v>
      </c>
      <c r="BD20" s="11">
        <f>SUMIFS('Base TU'!BE:BE,'Base TU'!$A:$A,$B20,'Base TU'!$B:$B,"SUL")/1000</f>
        <v>89.27</v>
      </c>
      <c r="BE20" s="11">
        <f>SUMIFS('Base TU'!BF:BF,'Base TU'!$A:$A,$B20,'Base TU'!$B:$B,"SUL")/1000</f>
        <v>92.811000000000007</v>
      </c>
      <c r="BF20" s="11">
        <f>SUMIFS('Base TU'!BG:BG,'Base TU'!$A:$A,$B20,'Base TU'!$B:$B,"SUL")/1000</f>
        <v>60.804000000000002</v>
      </c>
      <c r="BG20" s="11">
        <f>SUMIFS('Base TU'!BH:BH,'Base TU'!$A:$A,$B20,'Base TU'!$B:$B,"SUL")/1000</f>
        <v>90.418999999999997</v>
      </c>
      <c r="BH20" s="11">
        <f>SUMIFS('Base TU'!BI:BI,'Base TU'!$A:$A,$B20,'Base TU'!$B:$B,"SUL")/1000</f>
        <v>102.468</v>
      </c>
      <c r="BI20" s="11">
        <f>SUMIFS('Base TU'!BJ:BJ,'Base TU'!$A:$A,$B20,'Base TU'!$B:$B,"SUL")/1000</f>
        <v>92.522999999999996</v>
      </c>
      <c r="BJ20" s="11">
        <f>SUMIFS('Base TU'!BK:BK,'Base TU'!$A:$A,$B20,'Base TU'!$B:$B,"SUL")/1000</f>
        <v>89.373000000000005</v>
      </c>
      <c r="BK20" s="11">
        <f>SUMIFS('Base TU'!BL:BL,'Base TU'!$A:$A,$B20,'Base TU'!$B:$B,"SUL")/1000</f>
        <v>98.649000000000001</v>
      </c>
      <c r="BL20" s="11">
        <f>SUMIFS('Base TU'!BM:BM,'Base TU'!$A:$A,$B20,'Base TU'!$B:$B,"SUL")/1000</f>
        <v>94.611000000000004</v>
      </c>
      <c r="BM20" s="11">
        <f>SUMIFS('Base TU'!BN:BN,'Base TU'!$A:$A,$B20,'Base TU'!$B:$B,"SUL")/1000</f>
        <v>113.919</v>
      </c>
      <c r="BN20" s="11">
        <f>SUMIFS('Base TU'!BO:BO,'Base TU'!$A:$A,$B20,'Base TU'!$B:$B,"SUL")/1000</f>
        <v>101.962</v>
      </c>
      <c r="BO20" s="11">
        <f>SUMIFS('Base TU'!BP:BP,'Base TU'!$A:$A,$B20,'Base TU'!$B:$B,"SUL")/1000</f>
        <v>86.102999999999994</v>
      </c>
      <c r="BQ20" s="11">
        <f>SUMIFS('Base TU'!BR:BR,'Base TU'!$A:$A,$B20,'Base TU'!$B:$B,"SUL")/1000</f>
        <v>95.335999999999999</v>
      </c>
      <c r="BR20" s="11">
        <f>SUMIFS('Base TU'!BS:BS,'Base TU'!$A:$A,$B20,'Base TU'!$B:$B,"SUL")/1000</f>
        <v>0</v>
      </c>
      <c r="BS20" s="11">
        <f>SUMIFS('Base TU'!BT:BT,'Base TU'!$A:$A,$B20,'Base TU'!$B:$B,"SUL")/1000</f>
        <v>0</v>
      </c>
      <c r="BT20" s="11">
        <f>SUMIFS('Base TU'!BU:BU,'Base TU'!$A:$A,$B20,'Base TU'!$B:$B,"SUL")/1000</f>
        <v>0</v>
      </c>
      <c r="BU20" s="11">
        <f>SUMIFS('Base TU'!BV:BV,'Base TU'!$A:$A,$B20,'Base TU'!$B:$B,"SUL")/1000</f>
        <v>0</v>
      </c>
      <c r="BV20" s="11">
        <f>SUMIFS('Base TU'!BW:BW,'Base TU'!$A:$A,$B20,'Base TU'!$B:$B,"SUL")/1000</f>
        <v>0</v>
      </c>
      <c r="BW20" s="11">
        <f>SUMIFS('Base TU'!BX:BX,'Base TU'!$A:$A,$B20,'Base TU'!$B:$B,"SUL")/1000</f>
        <v>0</v>
      </c>
      <c r="BX20" s="11">
        <f>SUMIFS('Base TU'!BY:BY,'Base TU'!$A:$A,$B20,'Base TU'!$B:$B,"SUL")/1000</f>
        <v>0</v>
      </c>
      <c r="BY20" s="11">
        <f>SUMIFS('Base TU'!BZ:BZ,'Base TU'!$A:$A,$B20,'Base TU'!$B:$B,"SUL")/1000</f>
        <v>0</v>
      </c>
      <c r="BZ20" s="11">
        <f>SUMIFS('Base TU'!CA:CA,'Base TU'!$A:$A,$B20,'Base TU'!$B:$B,"SUL")/1000</f>
        <v>0</v>
      </c>
      <c r="CA20" s="11">
        <f>SUMIFS('Base TU'!CB:CB,'Base TU'!$A:$A,$B20,'Base TU'!$B:$B,"SUL")/1000</f>
        <v>0</v>
      </c>
      <c r="CB20" s="11">
        <f>SUMIFS('Base TU'!CC:CC,'Base TU'!$A:$A,$B20,'Base TU'!$B:$B,"SUL")/1000</f>
        <v>0</v>
      </c>
    </row>
    <row r="21" spans="2:80" ht="15.5" x14ac:dyDescent="0.35">
      <c r="B21" s="10" t="s">
        <v>16</v>
      </c>
      <c r="D21" s="11">
        <f>SUMIFS('Base TU'!E:E,'Base TU'!$A:$A,$B21,'Base TU'!$B:$B,"SUL")/1000</f>
        <v>211.8</v>
      </c>
      <c r="E21" s="11">
        <f>SUMIFS('Base TU'!F:F,'Base TU'!$A:$A,$B21,'Base TU'!$B:$B,"SUL")/1000</f>
        <v>152.87899999999999</v>
      </c>
      <c r="F21" s="11">
        <f>SUMIFS('Base TU'!G:G,'Base TU'!$A:$A,$B21,'Base TU'!$B:$B,"SUL")/1000</f>
        <v>194.33</v>
      </c>
      <c r="G21" s="11">
        <f>SUMIFS('Base TU'!H:H,'Base TU'!$A:$A,$B21,'Base TU'!$B:$B,"SUL")/1000</f>
        <v>206.66</v>
      </c>
      <c r="H21" s="11">
        <f>SUMIFS('Base TU'!I:I,'Base TU'!$A:$A,$B21,'Base TU'!$B:$B,"SUL")/1000</f>
        <v>260.13200000000001</v>
      </c>
      <c r="I21" s="11">
        <f>SUMIFS('Base TU'!J:J,'Base TU'!$A:$A,$B21,'Base TU'!$B:$B,"SUL")/1000</f>
        <v>258.27800000000002</v>
      </c>
      <c r="J21" s="11">
        <f>SUMIFS('Base TU'!K:K,'Base TU'!$A:$A,$B21,'Base TU'!$B:$B,"SUL")/1000</f>
        <v>285.45699999999999</v>
      </c>
      <c r="K21" s="11">
        <f>SUMIFS('Base TU'!L:L,'Base TU'!$A:$A,$B21,'Base TU'!$B:$B,"SUL")/1000</f>
        <v>298.40100000000001</v>
      </c>
      <c r="L21" s="11">
        <f>SUMIFS('Base TU'!M:M,'Base TU'!$A:$A,$B21,'Base TU'!$B:$B,"SUL")/1000</f>
        <v>248.76900000000001</v>
      </c>
      <c r="M21" s="11">
        <f>SUMIFS('Base TU'!N:N,'Base TU'!$A:$A,$B21,'Base TU'!$B:$B,"SUL")/1000</f>
        <v>233.19800000000001</v>
      </c>
      <c r="N21" s="11">
        <f>SUMIFS('Base TU'!O:O,'Base TU'!$A:$A,$B21,'Base TU'!$B:$B,"SUL")/1000</f>
        <v>231.054</v>
      </c>
      <c r="O21" s="11">
        <f>SUMIFS('Base TU'!P:P,'Base TU'!$A:$A,$B21,'Base TU'!$B:$B,"SUL")/1000</f>
        <v>211.88900000000001</v>
      </c>
      <c r="Q21" s="11">
        <f>SUMIFS('Base TU'!R:R,'Base TU'!$A:$A,$B21,'Base TU'!$B:$B,"SUL")/1000</f>
        <v>245.50899999999999</v>
      </c>
      <c r="R21" s="11">
        <f>SUMIFS('Base TU'!S:S,'Base TU'!$A:$A,$B21,'Base TU'!$B:$B,"SUL")/1000</f>
        <v>254.959</v>
      </c>
      <c r="S21" s="11">
        <f>SUMIFS('Base TU'!T:T,'Base TU'!$A:$A,$B21,'Base TU'!$B:$B,"SUL")/1000</f>
        <v>255.75800000000001</v>
      </c>
      <c r="T21" s="11">
        <f>SUMIFS('Base TU'!U:U,'Base TU'!$A:$A,$B21,'Base TU'!$B:$B,"SUL")/1000</f>
        <v>248.41300000000001</v>
      </c>
      <c r="U21" s="11">
        <f>SUMIFS('Base TU'!V:V,'Base TU'!$A:$A,$B21,'Base TU'!$B:$B,"SUL")/1000</f>
        <v>288.53100000000001</v>
      </c>
      <c r="V21" s="11">
        <f>SUMIFS('Base TU'!W:W,'Base TU'!$A:$A,$B21,'Base TU'!$B:$B,"SUL")/1000</f>
        <v>314.09300000000002</v>
      </c>
      <c r="W21" s="11">
        <f>SUMIFS('Base TU'!X:X,'Base TU'!$A:$A,$B21,'Base TU'!$B:$B,"SUL")/1000</f>
        <v>299.09500000000003</v>
      </c>
      <c r="X21" s="11">
        <f>SUMIFS('Base TU'!Y:Y,'Base TU'!$A:$A,$B21,'Base TU'!$B:$B,"SUL")/1000</f>
        <v>298.66800000000001</v>
      </c>
      <c r="Y21" s="11">
        <f>SUMIFS('Base TU'!Z:Z,'Base TU'!$A:$A,$B21,'Base TU'!$B:$B,"SUL")/1000</f>
        <v>293.64600000000002</v>
      </c>
      <c r="Z21" s="11">
        <f>SUMIFS('Base TU'!AA:AA,'Base TU'!$A:$A,$B21,'Base TU'!$B:$B,"SUL")/1000</f>
        <v>287.44</v>
      </c>
      <c r="AA21" s="11">
        <f>SUMIFS('Base TU'!AB:AB,'Base TU'!$A:$A,$B21,'Base TU'!$B:$B,"SUL")/1000</f>
        <v>290.50099999999998</v>
      </c>
      <c r="AB21" s="11">
        <f>SUMIFS('Base TU'!AC:AC,'Base TU'!$A:$A,$B21,'Base TU'!$B:$B,"SUL")/1000</f>
        <v>279.399</v>
      </c>
      <c r="AD21" s="11">
        <f>SUMIFS('Base TU'!AE:AE,'Base TU'!$A:$A,$B21,'Base TU'!$B:$B,"SUL")/1000</f>
        <v>286.81099999999998</v>
      </c>
      <c r="AE21" s="11">
        <f>SUMIFS('Base TU'!AF:AF,'Base TU'!$A:$A,$B21,'Base TU'!$B:$B,"SUL")/1000</f>
        <v>265.82100000000003</v>
      </c>
      <c r="AF21" s="11">
        <f>SUMIFS('Base TU'!AG:AG,'Base TU'!$A:$A,$B21,'Base TU'!$B:$B,"SUL")/1000</f>
        <v>285.54599999999999</v>
      </c>
      <c r="AG21" s="11">
        <f>SUMIFS('Base TU'!AH:AH,'Base TU'!$A:$A,$B21,'Base TU'!$B:$B,"SUL")/1000</f>
        <v>311.61900000000003</v>
      </c>
      <c r="AH21" s="11">
        <f>SUMIFS('Base TU'!AI:AI,'Base TU'!$A:$A,$B21,'Base TU'!$B:$B,"SUL")/1000</f>
        <v>344.58100000000002</v>
      </c>
      <c r="AI21" s="11">
        <f>SUMIFS('Base TU'!AJ:AJ,'Base TU'!$A:$A,$B21,'Base TU'!$B:$B,"SUL")/1000</f>
        <v>294.50099999999998</v>
      </c>
      <c r="AJ21" s="11">
        <f>SUMIFS('Base TU'!AK:AK,'Base TU'!$A:$A,$B21,'Base TU'!$B:$B,"SUL")/1000</f>
        <v>310.20100000000002</v>
      </c>
      <c r="AK21" s="11">
        <f>SUMIFS('Base TU'!AL:AL,'Base TU'!$A:$A,$B21,'Base TU'!$B:$B,"SUL")/1000</f>
        <v>314.10399999999998</v>
      </c>
      <c r="AL21" s="11">
        <f>SUMIFS('Base TU'!AM:AM,'Base TU'!$A:$A,$B21,'Base TU'!$B:$B,"SUL")/1000</f>
        <v>309.69200000000001</v>
      </c>
      <c r="AM21" s="11">
        <f>SUMIFS('Base TU'!AN:AN,'Base TU'!$A:$A,$B21,'Base TU'!$B:$B,"SUL")/1000</f>
        <v>316.28500000000003</v>
      </c>
      <c r="AN21" s="11">
        <f>SUMIFS('Base TU'!AO:AO,'Base TU'!$A:$A,$B21,'Base TU'!$B:$B,"SUL")/1000</f>
        <v>297.774</v>
      </c>
      <c r="AO21" s="11">
        <f>SUMIFS('Base TU'!AP:AP,'Base TU'!$A:$A,$B21,'Base TU'!$B:$B,"SUL")/1000</f>
        <v>301.62400000000002</v>
      </c>
      <c r="AQ21" s="11">
        <f>SUMIFS('Base TU'!AR:AR,'Base TU'!$A:$A,$B21,'Base TU'!$B:$B,"SUL")/1000</f>
        <v>196.91499999999999</v>
      </c>
      <c r="AR21" s="11">
        <f>SUMIFS('Base TU'!AS:AS,'Base TU'!$A:$A,$B21,'Base TU'!$B:$B,"SUL")/1000</f>
        <v>138.12799999999999</v>
      </c>
      <c r="AS21" s="11">
        <f>SUMIFS('Base TU'!AT:AT,'Base TU'!$A:$A,$B21,'Base TU'!$B:$B,"SUL")/1000</f>
        <v>176.47900000000001</v>
      </c>
      <c r="AT21" s="11">
        <f>SUMIFS('Base TU'!AU:AU,'Base TU'!$A:$A,$B21,'Base TU'!$B:$B,"SUL")/1000</f>
        <v>249.239</v>
      </c>
      <c r="AU21" s="11">
        <f>SUMIFS('Base TU'!AV:AV,'Base TU'!$A:$A,$B21,'Base TU'!$B:$B,"SUL")/1000</f>
        <v>250.441</v>
      </c>
      <c r="AV21" s="11">
        <f>SUMIFS('Base TU'!AW:AW,'Base TU'!$A:$A,$B21,'Base TU'!$B:$B,"SUL")/1000</f>
        <v>295.601</v>
      </c>
      <c r="AW21" s="11">
        <f>SUMIFS('Base TU'!AX:AX,'Base TU'!$A:$A,$B21,'Base TU'!$B:$B,"SUL")/1000</f>
        <v>335.76400000000001</v>
      </c>
      <c r="AX21" s="11">
        <f>SUMIFS('Base TU'!AY:AY,'Base TU'!$A:$A,$B21,'Base TU'!$B:$B,"SUL")/1000</f>
        <v>321.81599999999997</v>
      </c>
      <c r="AY21" s="11">
        <f>SUMIFS('Base TU'!AZ:AZ,'Base TU'!$A:$A,$B21,'Base TU'!$B:$B,"SUL")/1000</f>
        <v>295.01799999999997</v>
      </c>
      <c r="AZ21" s="11">
        <f>SUMIFS('Base TU'!BA:BA,'Base TU'!$A:$A,$B21,'Base TU'!$B:$B,"SUL")/1000</f>
        <v>271.04000000000002</v>
      </c>
      <c r="BA21" s="11">
        <f>SUMIFS('Base TU'!BB:BB,'Base TU'!$A:$A,$B21,'Base TU'!$B:$B,"SUL")/1000</f>
        <v>231.43100000000001</v>
      </c>
      <c r="BB21" s="11">
        <f>SUMIFS('Base TU'!BC:BC,'Base TU'!$A:$A,$B21,'Base TU'!$B:$B,"SUL")/1000</f>
        <v>81.828999999999994</v>
      </c>
      <c r="BD21" s="11">
        <f>SUMIFS('Base TU'!BE:BE,'Base TU'!$A:$A,$B21,'Base TU'!$B:$B,"SUL")/1000</f>
        <v>128.81700000000001</v>
      </c>
      <c r="BE21" s="11">
        <f>SUMIFS('Base TU'!BF:BF,'Base TU'!$A:$A,$B21,'Base TU'!$B:$B,"SUL")/1000</f>
        <v>205.73</v>
      </c>
      <c r="BF21" s="11">
        <f>SUMIFS('Base TU'!BG:BG,'Base TU'!$A:$A,$B21,'Base TU'!$B:$B,"SUL")/1000</f>
        <v>167.31</v>
      </c>
      <c r="BG21" s="11">
        <f>SUMIFS('Base TU'!BH:BH,'Base TU'!$A:$A,$B21,'Base TU'!$B:$B,"SUL")/1000</f>
        <v>297.27699999999999</v>
      </c>
      <c r="BH21" s="11">
        <f>SUMIFS('Base TU'!BI:BI,'Base TU'!$A:$A,$B21,'Base TU'!$B:$B,"SUL")/1000</f>
        <v>206.13200000000001</v>
      </c>
      <c r="BI21" s="11">
        <f>SUMIFS('Base TU'!BJ:BJ,'Base TU'!$A:$A,$B21,'Base TU'!$B:$B,"SUL")/1000</f>
        <v>187.11600000000001</v>
      </c>
      <c r="BJ21" s="11">
        <f>SUMIFS('Base TU'!BK:BK,'Base TU'!$A:$A,$B21,'Base TU'!$B:$B,"SUL")/1000</f>
        <v>245.15199999999999</v>
      </c>
      <c r="BK21" s="11">
        <f>SUMIFS('Base TU'!BL:BL,'Base TU'!$A:$A,$B21,'Base TU'!$B:$B,"SUL")/1000</f>
        <v>264.995</v>
      </c>
      <c r="BL21" s="11">
        <f>SUMIFS('Base TU'!BM:BM,'Base TU'!$A:$A,$B21,'Base TU'!$B:$B,"SUL")/1000</f>
        <v>261.91800000000001</v>
      </c>
      <c r="BM21" s="11">
        <f>SUMIFS('Base TU'!BN:BN,'Base TU'!$A:$A,$B21,'Base TU'!$B:$B,"SUL")/1000</f>
        <v>34.887999999999998</v>
      </c>
      <c r="BN21" s="11">
        <f>SUMIFS('Base TU'!BO:BO,'Base TU'!$A:$A,$B21,'Base TU'!$B:$B,"SUL")/1000</f>
        <v>3.6019999999999999</v>
      </c>
      <c r="BO21" s="11">
        <f>SUMIFS('Base TU'!BP:BP,'Base TU'!$A:$A,$B21,'Base TU'!$B:$B,"SUL")/1000</f>
        <v>93.695999999999998</v>
      </c>
      <c r="BQ21" s="11">
        <f>SUMIFS('Base TU'!BR:BR,'Base TU'!$A:$A,$B21,'Base TU'!$B:$B,"SUL")/1000</f>
        <v>94.242999999999995</v>
      </c>
      <c r="BR21" s="11">
        <f>SUMIFS('Base TU'!BS:BS,'Base TU'!$A:$A,$B21,'Base TU'!$B:$B,"SUL")/1000</f>
        <v>0</v>
      </c>
      <c r="BS21" s="11">
        <f>SUMIFS('Base TU'!BT:BT,'Base TU'!$A:$A,$B21,'Base TU'!$B:$B,"SUL")/1000</f>
        <v>0</v>
      </c>
      <c r="BT21" s="11">
        <f>SUMIFS('Base TU'!BU:BU,'Base TU'!$A:$A,$B21,'Base TU'!$B:$B,"SUL")/1000</f>
        <v>0</v>
      </c>
      <c r="BU21" s="11">
        <f>SUMIFS('Base TU'!BV:BV,'Base TU'!$A:$A,$B21,'Base TU'!$B:$B,"SUL")/1000</f>
        <v>0</v>
      </c>
      <c r="BV21" s="11">
        <f>SUMIFS('Base TU'!BW:BW,'Base TU'!$A:$A,$B21,'Base TU'!$B:$B,"SUL")/1000</f>
        <v>0</v>
      </c>
      <c r="BW21" s="11">
        <f>SUMIFS('Base TU'!BX:BX,'Base TU'!$A:$A,$B21,'Base TU'!$B:$B,"SUL")/1000</f>
        <v>0</v>
      </c>
      <c r="BX21" s="11">
        <f>SUMIFS('Base TU'!BY:BY,'Base TU'!$A:$A,$B21,'Base TU'!$B:$B,"SUL")/1000</f>
        <v>0</v>
      </c>
      <c r="BY21" s="11">
        <f>SUMIFS('Base TU'!BZ:BZ,'Base TU'!$A:$A,$B21,'Base TU'!$B:$B,"SUL")/1000</f>
        <v>0</v>
      </c>
      <c r="BZ21" s="11">
        <f>SUMIFS('Base TU'!CA:CA,'Base TU'!$A:$A,$B21,'Base TU'!$B:$B,"SUL")/1000</f>
        <v>0</v>
      </c>
      <c r="CA21" s="11">
        <f>SUMIFS('Base TU'!CB:CB,'Base TU'!$A:$A,$B21,'Base TU'!$B:$B,"SUL")/1000</f>
        <v>0</v>
      </c>
      <c r="CB21" s="11">
        <f>SUMIFS('Base TU'!CC:CC,'Base TU'!$A:$A,$B21,'Base TU'!$B:$B,"SUL")/1000</f>
        <v>0</v>
      </c>
    </row>
  </sheetData>
  <mergeCells count="73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2:CB21"/>
  <sheetViews>
    <sheetView showGridLines="0" zoomScale="85" zoomScaleNormal="85" workbookViewId="0">
      <pane xSplit="3" ySplit="6" topLeftCell="BK7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5" customWidth="1"/>
    <col min="3" max="3" width="1.7265625" customWidth="1"/>
    <col min="4" max="15" width="9.81640625" customWidth="1"/>
    <col min="16" max="16" width="1.7265625" customWidth="1"/>
    <col min="17" max="28" width="9.81640625" customWidth="1"/>
    <col min="29" max="29" width="1.7265625" customWidth="1"/>
    <col min="30" max="36" width="9.81640625" customWidth="1"/>
    <col min="37" max="41" width="9.1796875" customWidth="1"/>
    <col min="42" max="42" width="1.7265625" customWidth="1"/>
    <col min="43" max="43" width="9.1796875" customWidth="1"/>
    <col min="44" max="49" width="9.81640625" customWidth="1"/>
    <col min="50" max="54" width="9.1796875" customWidth="1"/>
    <col min="55" max="55" width="1.7265625" customWidth="1"/>
    <col min="56" max="57" width="8.7265625" customWidth="1"/>
    <col min="58" max="58" width="9" customWidth="1"/>
    <col min="59" max="59" width="8.7265625" customWidth="1"/>
    <col min="60" max="60" width="10" customWidth="1"/>
    <col min="61" max="61" width="8.7265625" customWidth="1"/>
    <col min="62" max="65" width="10" customWidth="1"/>
    <col min="66" max="66" width="9.26953125" customWidth="1"/>
    <col min="67" max="67" width="8.81640625" customWidth="1"/>
    <col min="68" max="68" width="1.7265625" customWidth="1"/>
  </cols>
  <sheetData>
    <row r="2" spans="2:80" ht="23" x14ac:dyDescent="0.5">
      <c r="B2" s="1" t="s">
        <v>181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35">
      <c r="B4" s="46"/>
      <c r="D4" s="49">
        <v>42370</v>
      </c>
      <c r="E4" s="49" t="s">
        <v>174</v>
      </c>
      <c r="F4" s="49">
        <v>42430</v>
      </c>
      <c r="G4" s="49" t="s">
        <v>180</v>
      </c>
      <c r="H4" s="49" t="s">
        <v>179</v>
      </c>
      <c r="I4" s="49">
        <v>42522</v>
      </c>
      <c r="J4" s="49">
        <v>42552</v>
      </c>
      <c r="K4" s="49" t="s">
        <v>178</v>
      </c>
      <c r="L4" s="49" t="s">
        <v>177</v>
      </c>
      <c r="M4" s="49" t="s">
        <v>176</v>
      </c>
      <c r="N4" s="49">
        <v>42675</v>
      </c>
      <c r="O4" s="49" t="s">
        <v>175</v>
      </c>
      <c r="Q4" s="49">
        <v>42736</v>
      </c>
      <c r="R4" s="49" t="s">
        <v>174</v>
      </c>
      <c r="S4" s="49">
        <v>42795</v>
      </c>
      <c r="T4" s="49" t="s">
        <v>173</v>
      </c>
      <c r="U4" s="49" t="s">
        <v>172</v>
      </c>
      <c r="V4" s="49">
        <v>42887</v>
      </c>
      <c r="W4" s="49">
        <v>42917</v>
      </c>
      <c r="X4" s="49" t="s">
        <v>171</v>
      </c>
      <c r="Y4" s="49" t="s">
        <v>170</v>
      </c>
      <c r="Z4" s="49" t="s">
        <v>169</v>
      </c>
      <c r="AA4" s="49">
        <v>43040</v>
      </c>
      <c r="AB4" s="49" t="s">
        <v>168</v>
      </c>
      <c r="AD4" s="49">
        <v>43101</v>
      </c>
      <c r="AE4" s="49" t="s">
        <v>167</v>
      </c>
      <c r="AF4" s="49">
        <v>43160</v>
      </c>
      <c r="AG4" s="49" t="s">
        <v>166</v>
      </c>
      <c r="AH4" s="49" t="s">
        <v>165</v>
      </c>
      <c r="AI4" s="49">
        <v>43252</v>
      </c>
      <c r="AJ4" s="49">
        <v>43282</v>
      </c>
      <c r="AK4" s="49" t="s">
        <v>164</v>
      </c>
      <c r="AL4" s="49" t="s">
        <v>163</v>
      </c>
      <c r="AM4" s="49" t="s">
        <v>162</v>
      </c>
      <c r="AN4" s="49">
        <v>43405</v>
      </c>
      <c r="AO4" s="49" t="s">
        <v>161</v>
      </c>
      <c r="AQ4" s="48" t="s">
        <v>160</v>
      </c>
      <c r="AR4" s="48" t="s">
        <v>159</v>
      </c>
      <c r="AS4" s="48" t="s">
        <v>158</v>
      </c>
      <c r="AT4" s="48" t="s">
        <v>157</v>
      </c>
      <c r="AU4" s="48" t="s">
        <v>156</v>
      </c>
      <c r="AV4" s="48" t="s">
        <v>155</v>
      </c>
      <c r="AW4" s="48" t="s">
        <v>154</v>
      </c>
      <c r="AX4" s="48" t="s">
        <v>153</v>
      </c>
      <c r="AY4" s="48" t="s">
        <v>152</v>
      </c>
      <c r="AZ4" s="48" t="s">
        <v>151</v>
      </c>
      <c r="BA4" s="48" t="s">
        <v>150</v>
      </c>
      <c r="BB4" s="48" t="s">
        <v>149</v>
      </c>
      <c r="BD4" s="47">
        <v>43831</v>
      </c>
      <c r="BE4" s="48" t="s">
        <v>148</v>
      </c>
      <c r="BF4" s="47">
        <v>43891</v>
      </c>
      <c r="BG4" s="48" t="s">
        <v>147</v>
      </c>
      <c r="BH4" s="48" t="s">
        <v>146</v>
      </c>
      <c r="BI4" s="47">
        <v>43983</v>
      </c>
      <c r="BJ4" s="47">
        <v>44013</v>
      </c>
      <c r="BK4" s="48" t="s">
        <v>145</v>
      </c>
      <c r="BL4" s="48" t="s">
        <v>144</v>
      </c>
      <c r="BM4" s="48" t="s">
        <v>143</v>
      </c>
      <c r="BN4" s="47">
        <v>44136</v>
      </c>
      <c r="BO4" s="48" t="s">
        <v>142</v>
      </c>
      <c r="BQ4" s="47">
        <v>44197</v>
      </c>
      <c r="BR4" s="48" t="s">
        <v>148</v>
      </c>
      <c r="BS4" s="47">
        <v>44256</v>
      </c>
      <c r="BT4" s="48" t="s">
        <v>147</v>
      </c>
      <c r="BU4" s="48" t="s">
        <v>146</v>
      </c>
      <c r="BV4" s="47">
        <v>44348</v>
      </c>
      <c r="BW4" s="47">
        <v>44378</v>
      </c>
      <c r="BX4" s="48" t="s">
        <v>145</v>
      </c>
      <c r="BY4" s="48" t="s">
        <v>144</v>
      </c>
      <c r="BZ4" s="48" t="s">
        <v>143</v>
      </c>
      <c r="CA4" s="47">
        <v>44501</v>
      </c>
      <c r="CB4" s="48" t="s">
        <v>142</v>
      </c>
    </row>
    <row r="5" spans="2:80" x14ac:dyDescent="0.35">
      <c r="B5" s="4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2:80" ht="15.5" x14ac:dyDescent="0.35">
      <c r="B6" s="6" t="s">
        <v>141</v>
      </c>
      <c r="D6" s="7">
        <f t="shared" ref="D6:O6" si="0">SUM(D7,D17,D16)</f>
        <v>2935.8599029999991</v>
      </c>
      <c r="E6" s="7">
        <f t="shared" si="0"/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3098.3034620000003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3805.2286880000001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ref="Q6:AB6" si="1">SUM(Q7,Q17,Q16)</f>
        <v>2400.6942469999999</v>
      </c>
      <c r="R6" s="7">
        <f t="shared" si="1"/>
        <v>3457.3250860000007</v>
      </c>
      <c r="S6" s="7">
        <f t="shared" si="1"/>
        <v>4163.1793470000002</v>
      </c>
      <c r="T6" s="7">
        <f t="shared" si="1"/>
        <v>3979.0120759999995</v>
      </c>
      <c r="U6" s="7">
        <f t="shared" si="1"/>
        <v>4230.4603820000002</v>
      </c>
      <c r="V6" s="7">
        <f t="shared" si="1"/>
        <v>4104.771401</v>
      </c>
      <c r="W6" s="7">
        <f t="shared" si="1"/>
        <v>4584.2389279999989</v>
      </c>
      <c r="X6" s="7">
        <f t="shared" si="1"/>
        <v>4833.1142220000002</v>
      </c>
      <c r="Y6" s="7">
        <f t="shared" si="1"/>
        <v>4584.3635639999993</v>
      </c>
      <c r="Z6" s="7">
        <f t="shared" si="1"/>
        <v>4796.7371350000003</v>
      </c>
      <c r="AA6" s="7">
        <f t="shared" si="1"/>
        <v>4404.5180429999991</v>
      </c>
      <c r="AB6" s="7">
        <f t="shared" si="1"/>
        <v>4149.1197069999998</v>
      </c>
      <c r="AD6" s="7">
        <f t="shared" ref="AD6:AO6" si="2">SUM(AD7,AD17,AD16)</f>
        <v>3024.6195510000002</v>
      </c>
      <c r="AE6" s="7">
        <f t="shared" si="2"/>
        <v>4076.4014460000003</v>
      </c>
      <c r="AF6" s="7">
        <f t="shared" si="2"/>
        <v>4726.1801729999997</v>
      </c>
      <c r="AG6" s="7">
        <f t="shared" si="2"/>
        <v>4577.6541800000005</v>
      </c>
      <c r="AH6" s="7">
        <f t="shared" si="2"/>
        <v>4138.350614</v>
      </c>
      <c r="AI6" s="7">
        <f t="shared" si="2"/>
        <v>4748.781097</v>
      </c>
      <c r="AJ6" s="7">
        <f t="shared" si="2"/>
        <v>5299.3391269999993</v>
      </c>
      <c r="AK6" s="7">
        <f t="shared" si="2"/>
        <v>5546.4863599999999</v>
      </c>
      <c r="AL6" s="7">
        <f t="shared" si="2"/>
        <v>5284.9077980000002</v>
      </c>
      <c r="AM6" s="7">
        <f t="shared" si="2"/>
        <v>4891.2030350000005</v>
      </c>
      <c r="AN6" s="7">
        <f t="shared" si="2"/>
        <v>5224.8522310000008</v>
      </c>
      <c r="AO6" s="7">
        <f t="shared" si="2"/>
        <v>4827.0799549899994</v>
      </c>
      <c r="AQ6" s="7">
        <f t="shared" ref="AQ6:BB6" si="3">SUM(AQ7,AQ17,AQ16)</f>
        <v>4113.877853</v>
      </c>
      <c r="AR6" s="7">
        <f t="shared" si="3"/>
        <v>4077.8309120000004</v>
      </c>
      <c r="AS6" s="7">
        <f t="shared" si="3"/>
        <v>5114.0605230000001</v>
      </c>
      <c r="AT6" s="7">
        <f t="shared" si="3"/>
        <v>4578.3831599999994</v>
      </c>
      <c r="AU6" s="7">
        <f t="shared" si="3"/>
        <v>4283.034713</v>
      </c>
      <c r="AV6" s="7">
        <f t="shared" si="3"/>
        <v>5554.7065419999999</v>
      </c>
      <c r="AW6" s="7">
        <f t="shared" si="3"/>
        <v>6176.6652399999984</v>
      </c>
      <c r="AX6" s="7">
        <f t="shared" si="3"/>
        <v>5846.9450660000002</v>
      </c>
      <c r="AY6" s="7">
        <f t="shared" si="3"/>
        <v>5353.3006539999997</v>
      </c>
      <c r="AZ6" s="7">
        <f t="shared" si="3"/>
        <v>5592.9501549999995</v>
      </c>
      <c r="BA6" s="7">
        <f t="shared" si="3"/>
        <v>5573.1795940000011</v>
      </c>
      <c r="BB6" s="7">
        <f t="shared" si="3"/>
        <v>3831.2252659999999</v>
      </c>
      <c r="BD6" s="7">
        <f t="shared" ref="BD6:BO6" si="4">SUM(BD7,BD17,BD16)</f>
        <v>3567.7968209999999</v>
      </c>
      <c r="BE6" s="7">
        <f t="shared" si="4"/>
        <v>4909.2470689999991</v>
      </c>
      <c r="BF6" s="7">
        <f t="shared" si="4"/>
        <v>3820.4317839999999</v>
      </c>
      <c r="BG6" s="7">
        <f t="shared" si="4"/>
        <v>5230.1966229999998</v>
      </c>
      <c r="BH6" s="7">
        <f t="shared" si="4"/>
        <v>5744.285903</v>
      </c>
      <c r="BI6" s="7">
        <f t="shared" si="4"/>
        <v>5442.0927699999993</v>
      </c>
      <c r="BJ6" s="7">
        <f t="shared" si="4"/>
        <v>6156.971912</v>
      </c>
      <c r="BK6" s="7">
        <f t="shared" si="4"/>
        <v>5782.0325899999989</v>
      </c>
      <c r="BL6" s="7">
        <f t="shared" si="4"/>
        <v>5607.9348499999996</v>
      </c>
      <c r="BM6" s="7">
        <f t="shared" si="4"/>
        <v>5735.3959800000002</v>
      </c>
      <c r="BN6" s="7">
        <f t="shared" si="4"/>
        <v>5388.7100379999993</v>
      </c>
      <c r="BO6" s="7">
        <f t="shared" si="4"/>
        <v>5073.315544</v>
      </c>
      <c r="BQ6" s="7">
        <f t="shared" ref="BQ6" si="5">SUM(BQ7,BQ17,BQ16)</f>
        <v>2838.9357489499998</v>
      </c>
      <c r="BR6" s="7">
        <f t="shared" ref="BR6" si="6">SUM(BR7,BR17,BR16)</f>
        <v>0</v>
      </c>
      <c r="BS6" s="7">
        <f t="shared" ref="BS6" si="7">SUM(BS7,BS17,BS16)</f>
        <v>0</v>
      </c>
      <c r="BT6" s="7">
        <f t="shared" ref="BT6" si="8">SUM(BT7,BT17,BT16)</f>
        <v>0</v>
      </c>
      <c r="BU6" s="7">
        <f t="shared" ref="BU6" si="9">SUM(BU7,BU17,BU16)</f>
        <v>0</v>
      </c>
      <c r="BV6" s="7">
        <f t="shared" ref="BV6" si="10">SUM(BV7,BV17,BV16)</f>
        <v>0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5" x14ac:dyDescent="0.35">
      <c r="B7" s="8" t="s">
        <v>140</v>
      </c>
      <c r="D7" s="9">
        <f t="shared" ref="D7:O7" si="17">SUM(D8:D15)</f>
        <v>2399.1321619999994</v>
      </c>
      <c r="E7" s="9">
        <f t="shared" si="17"/>
        <v>2630.1413670000002</v>
      </c>
      <c r="F7" s="9">
        <f t="shared" si="17"/>
        <v>3306.699302</v>
      </c>
      <c r="G7" s="9">
        <f t="shared" si="17"/>
        <v>3415.3080909999999</v>
      </c>
      <c r="H7" s="9">
        <f t="shared" si="17"/>
        <v>3079.9228069999999</v>
      </c>
      <c r="I7" s="9">
        <f t="shared" si="17"/>
        <v>2429.236347</v>
      </c>
      <c r="J7" s="9">
        <f t="shared" si="17"/>
        <v>3291.5507510000002</v>
      </c>
      <c r="K7" s="9">
        <f t="shared" si="17"/>
        <v>3399.2012669999999</v>
      </c>
      <c r="L7" s="9">
        <f t="shared" si="17"/>
        <v>3107.3674730000002</v>
      </c>
      <c r="M7" s="9">
        <f t="shared" si="17"/>
        <v>1961.2938940000001</v>
      </c>
      <c r="N7" s="9">
        <f t="shared" si="17"/>
        <v>1709.1714220000001</v>
      </c>
      <c r="O7" s="9">
        <f t="shared" si="17"/>
        <v>1881.2327099999998</v>
      </c>
      <c r="Q7" s="9">
        <f t="shared" ref="Q7:AB7" si="18">SUM(Q8:Q15)</f>
        <v>1765.8429649999998</v>
      </c>
      <c r="R7" s="9">
        <f t="shared" si="18"/>
        <v>2909.5752220000004</v>
      </c>
      <c r="S7" s="9">
        <f t="shared" si="18"/>
        <v>3544.4318509999998</v>
      </c>
      <c r="T7" s="9">
        <f t="shared" si="18"/>
        <v>3388.2480999999998</v>
      </c>
      <c r="U7" s="9">
        <f t="shared" si="18"/>
        <v>3542.2883710000001</v>
      </c>
      <c r="V7" s="9">
        <f t="shared" si="18"/>
        <v>3416.6564320000002</v>
      </c>
      <c r="W7" s="9">
        <f t="shared" si="18"/>
        <v>3833.9702679999996</v>
      </c>
      <c r="X7" s="9">
        <f t="shared" si="18"/>
        <v>4056.125759</v>
      </c>
      <c r="Y7" s="9">
        <f t="shared" si="18"/>
        <v>3864.8566719999994</v>
      </c>
      <c r="Z7" s="9">
        <f t="shared" si="18"/>
        <v>3982.2893320000003</v>
      </c>
      <c r="AA7" s="9">
        <f t="shared" si="18"/>
        <v>3698.0536749999997</v>
      </c>
      <c r="AB7" s="9">
        <f t="shared" si="18"/>
        <v>3436.7903729999998</v>
      </c>
      <c r="AD7" s="9">
        <f t="shared" ref="AD7:AO7" si="19">SUM(AD8:AD15)</f>
        <v>2371.259247</v>
      </c>
      <c r="AE7" s="9">
        <f t="shared" si="19"/>
        <v>3296.3459110000003</v>
      </c>
      <c r="AF7" s="9">
        <f t="shared" si="19"/>
        <v>3930.8774170000002</v>
      </c>
      <c r="AG7" s="9">
        <f t="shared" si="19"/>
        <v>3847.7566160000001</v>
      </c>
      <c r="AH7" s="9">
        <f t="shared" si="19"/>
        <v>3429.0013069999995</v>
      </c>
      <c r="AI7" s="9">
        <f t="shared" si="19"/>
        <v>3883.4537560000003</v>
      </c>
      <c r="AJ7" s="9">
        <f t="shared" si="19"/>
        <v>4388.8786599999994</v>
      </c>
      <c r="AK7" s="9">
        <f t="shared" si="19"/>
        <v>4601.7311319999999</v>
      </c>
      <c r="AL7" s="9">
        <f t="shared" si="19"/>
        <v>4376.6666740000001</v>
      </c>
      <c r="AM7" s="9">
        <f t="shared" si="19"/>
        <v>3989.1657180000002</v>
      </c>
      <c r="AN7" s="9">
        <f t="shared" si="19"/>
        <v>4366.8188250000003</v>
      </c>
      <c r="AO7" s="9">
        <f t="shared" si="19"/>
        <v>3968.1036999899998</v>
      </c>
      <c r="AQ7" s="9">
        <f t="shared" ref="AQ7:BB7" si="20">SUM(AQ8:AQ15)</f>
        <v>3267.6626490000003</v>
      </c>
      <c r="AR7" s="9">
        <f t="shared" si="20"/>
        <v>3309.9938980000002</v>
      </c>
      <c r="AS7" s="9">
        <f t="shared" si="20"/>
        <v>4242.7224850000002</v>
      </c>
      <c r="AT7" s="9">
        <f t="shared" si="20"/>
        <v>3739.0375179999996</v>
      </c>
      <c r="AU7" s="9">
        <f t="shared" si="20"/>
        <v>3398.2012110000001</v>
      </c>
      <c r="AV7" s="9">
        <f t="shared" si="20"/>
        <v>4672.8211410000004</v>
      </c>
      <c r="AW7" s="9">
        <f t="shared" si="20"/>
        <v>5223.6102599999986</v>
      </c>
      <c r="AX7" s="9">
        <f t="shared" si="20"/>
        <v>4856.410637</v>
      </c>
      <c r="AY7" s="9">
        <f t="shared" si="20"/>
        <v>4383.4815069999995</v>
      </c>
      <c r="AZ7" s="9">
        <f t="shared" si="20"/>
        <v>4611.0663530000002</v>
      </c>
      <c r="BA7" s="9">
        <f t="shared" si="20"/>
        <v>4657.3388800000012</v>
      </c>
      <c r="BB7" s="9">
        <f t="shared" si="20"/>
        <v>2970.3097669999997</v>
      </c>
      <c r="BD7" s="9">
        <f t="shared" ref="BD7:BO7" si="21">SUM(BD8:BD15)</f>
        <v>2694.404837</v>
      </c>
      <c r="BE7" s="9">
        <f t="shared" si="21"/>
        <v>4083.3392359999993</v>
      </c>
      <c r="BF7" s="9">
        <f t="shared" si="21"/>
        <v>3090.6636189999999</v>
      </c>
      <c r="BG7" s="9">
        <f t="shared" si="21"/>
        <v>4589.8081590000002</v>
      </c>
      <c r="BH7" s="9">
        <f t="shared" si="21"/>
        <v>4936.9692230000001</v>
      </c>
      <c r="BI7" s="9">
        <f t="shared" si="21"/>
        <v>4589.564899</v>
      </c>
      <c r="BJ7" s="9">
        <f t="shared" si="21"/>
        <v>5208.3583769999996</v>
      </c>
      <c r="BK7" s="9">
        <f t="shared" si="21"/>
        <v>4830.9814809999998</v>
      </c>
      <c r="BL7" s="9">
        <f t="shared" si="21"/>
        <v>4590.2796209999997</v>
      </c>
      <c r="BM7" s="9">
        <f t="shared" si="21"/>
        <v>4689.8363610000006</v>
      </c>
      <c r="BN7" s="9">
        <f t="shared" si="21"/>
        <v>4354.1079959999997</v>
      </c>
      <c r="BO7" s="9">
        <f t="shared" si="21"/>
        <v>4171.5787549999995</v>
      </c>
      <c r="BP7" s="9"/>
      <c r="BQ7" s="9">
        <f t="shared" ref="BQ7" si="22">SUM(BQ8:BQ15)</f>
        <v>1898.69363795</v>
      </c>
      <c r="BR7" s="9">
        <f t="shared" ref="BR7" si="23">SUM(BR8:BR15)</f>
        <v>0</v>
      </c>
      <c r="BS7" s="9">
        <f t="shared" ref="BS7" si="24">SUM(BS8:BS15)</f>
        <v>0</v>
      </c>
      <c r="BT7" s="9">
        <f t="shared" ref="BT7" si="25">SUM(BT8:BT15)</f>
        <v>0</v>
      </c>
      <c r="BU7" s="9">
        <f t="shared" ref="BU7" si="26">SUM(BU8:BU15)</f>
        <v>0</v>
      </c>
      <c r="BV7" s="9">
        <f t="shared" ref="BV7" si="27">SUM(BV8:BV15)</f>
        <v>0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5" x14ac:dyDescent="0.35">
      <c r="B8" s="10" t="s">
        <v>113</v>
      </c>
      <c r="D8" s="11">
        <f>'Volume RTK North'!D8+'Volume RTK South'!D8</f>
        <v>169.62053900000001</v>
      </c>
      <c r="E8" s="11">
        <f>'Volume RTK North'!E8+'Volume RTK South'!E8</f>
        <v>1911.1475579999999</v>
      </c>
      <c r="F8" s="11">
        <f>'Volume RTK North'!F8+'Volume RTK South'!F8</f>
        <v>2616.1029749999998</v>
      </c>
      <c r="G8" s="11">
        <f>'Volume RTK North'!G8+'Volume RTK South'!G8</f>
        <v>2649.878494</v>
      </c>
      <c r="H8" s="11">
        <f>'Volume RTK North'!H8+'Volume RTK South'!H8</f>
        <v>2055.7222339999998</v>
      </c>
      <c r="I8" s="11">
        <f>'Volume RTK North'!I8+'Volume RTK South'!I8</f>
        <v>947.54224599999998</v>
      </c>
      <c r="J8" s="11">
        <f>'Volume RTK North'!J8+'Volume RTK South'!J8</f>
        <v>361.05799500000001</v>
      </c>
      <c r="K8" s="11">
        <f>'Volume RTK North'!K8+'Volume RTK South'!K8</f>
        <v>182.78065100000001</v>
      </c>
      <c r="L8" s="11">
        <f>'Volume RTK North'!L8+'Volume RTK South'!L8</f>
        <v>130.11925199999999</v>
      </c>
      <c r="M8" s="11">
        <f>'Volume RTK North'!M8+'Volume RTK South'!M8</f>
        <v>95.372065000000006</v>
      </c>
      <c r="N8" s="11">
        <f>'Volume RTK North'!N8+'Volume RTK South'!N8</f>
        <v>86.039562000000004</v>
      </c>
      <c r="O8" s="11">
        <f>'Volume RTK North'!O8+'Volume RTK South'!O8</f>
        <v>175.43123600000001</v>
      </c>
      <c r="Q8" s="11">
        <f>'Volume RTK North'!Q8+'Volume RTK South'!Q8</f>
        <v>851.44972099999995</v>
      </c>
      <c r="R8" s="11">
        <f>'Volume RTK North'!R8+'Volume RTK South'!R8</f>
        <v>2272.319356</v>
      </c>
      <c r="S8" s="11">
        <f>'Volume RTK North'!S8+'Volume RTK South'!S8</f>
        <v>2878.502645</v>
      </c>
      <c r="T8" s="11">
        <f>'Volume RTK North'!T8+'Volume RTK South'!T8</f>
        <v>2514.9683219999997</v>
      </c>
      <c r="U8" s="11">
        <f>'Volume RTK North'!U8+'Volume RTK South'!U8</f>
        <v>2413.0258960000001</v>
      </c>
      <c r="V8" s="11">
        <f>'Volume RTK North'!V8+'Volume RTK South'!V8</f>
        <v>1272.4665500000001</v>
      </c>
      <c r="W8" s="11">
        <f>'Volume RTK North'!W8+'Volume RTK South'!W8</f>
        <v>619.45914999999991</v>
      </c>
      <c r="X8" s="11">
        <f>'Volume RTK North'!X8+'Volume RTK South'!X8</f>
        <v>447.99955199999999</v>
      </c>
      <c r="Y8" s="11">
        <f>'Volume RTK North'!Y8+'Volume RTK South'!Y8</f>
        <v>178.126689</v>
      </c>
      <c r="Z8" s="11">
        <f>'Volume RTK North'!Z8+'Volume RTK South'!Z8</f>
        <v>208.222522</v>
      </c>
      <c r="AA8" s="11">
        <f>'Volume RTK North'!AA8+'Volume RTK South'!AA8</f>
        <v>364.80664300000001</v>
      </c>
      <c r="AB8" s="11">
        <f>'Volume RTK North'!AB8+'Volume RTK South'!AB8</f>
        <v>398.06726200000003</v>
      </c>
      <c r="AD8" s="11">
        <f>'Volume RTK North'!AD8+'Volume RTK South'!AD8</f>
        <v>934.13200199999994</v>
      </c>
      <c r="AE8" s="11">
        <f>'Volume RTK North'!AE8+'Volume RTK South'!AE8</f>
        <v>2459.6752190000002</v>
      </c>
      <c r="AF8" s="11">
        <f>'Volume RTK North'!AF8+'Volume RTK South'!AF8</f>
        <v>3176.9322240000001</v>
      </c>
      <c r="AG8" s="11">
        <f>'Volume RTK North'!AG8+'Volume RTK South'!AG8</f>
        <v>3000.9347459999999</v>
      </c>
      <c r="AH8" s="11">
        <f>'Volume RTK North'!AH8+'Volume RTK South'!AH8</f>
        <v>2370.9591909999999</v>
      </c>
      <c r="AI8" s="11">
        <f>'Volume RTK North'!AI8+'Volume RTK South'!AI8</f>
        <v>2397.7762889999999</v>
      </c>
      <c r="AJ8" s="11">
        <f>'Volume RTK North'!AJ8+'Volume RTK South'!AJ8</f>
        <v>965.91916400000002</v>
      </c>
      <c r="AK8" s="11">
        <f>'Volume RTK North'!AK8+'Volume RTK South'!AK8</f>
        <v>734.69754999999998</v>
      </c>
      <c r="AL8" s="11">
        <f>'Volume RTK North'!AL8+'Volume RTK South'!AL8</f>
        <v>612.75609500000007</v>
      </c>
      <c r="AM8" s="11">
        <f>'Volume RTK North'!AM8+'Volume RTK South'!AM8</f>
        <v>691.1591830000001</v>
      </c>
      <c r="AN8" s="11">
        <f>'Volume RTK North'!AN8+'Volume RTK South'!AN8</f>
        <v>537.88782000000003</v>
      </c>
      <c r="AO8" s="11">
        <f>'Volume RTK North'!AO8+'Volume RTK South'!AO8</f>
        <v>255.257497</v>
      </c>
      <c r="AQ8" s="11">
        <f>'Volume RTK North'!AQ8+'Volume RTK South'!AQ8</f>
        <v>1942.1827910000002</v>
      </c>
      <c r="AR8" s="11">
        <f>'Volume RTK North'!AR8+'Volume RTK South'!AR8</f>
        <v>2532.9592590000002</v>
      </c>
      <c r="AS8" s="11">
        <f>'Volume RTK North'!AS8+'Volume RTK South'!AS8</f>
        <v>3268.2451529999998</v>
      </c>
      <c r="AT8" s="11">
        <f>'Volume RTK North'!AT8+'Volume RTK South'!AT8</f>
        <v>2598.366622</v>
      </c>
      <c r="AU8" s="11">
        <f>'Volume RTK North'!AU8+'Volume RTK South'!AU8</f>
        <v>2021.1266760000001</v>
      </c>
      <c r="AV8" s="11">
        <f>'Volume RTK North'!AV8+'Volume RTK South'!AV8</f>
        <v>852.43902800000001</v>
      </c>
      <c r="AW8" s="11">
        <f>'Volume RTK North'!AW8+'Volume RTK South'!AW8</f>
        <v>484.97769</v>
      </c>
      <c r="AX8" s="11">
        <f>'Volume RTK North'!AX8+'Volume RTK South'!AX8</f>
        <v>453.43381999999997</v>
      </c>
      <c r="AY8" s="11">
        <f>'Volume RTK North'!AY8+'Volume RTK South'!AY8</f>
        <v>433.34607699999998</v>
      </c>
      <c r="AZ8" s="11">
        <f>'Volume RTK North'!AZ8+'Volume RTK South'!AZ8</f>
        <v>739.71218799999997</v>
      </c>
      <c r="BA8" s="11">
        <f>'Volume RTK North'!BA8+'Volume RTK South'!BA8</f>
        <v>819.29821200000004</v>
      </c>
      <c r="BB8" s="11">
        <f>'Volume RTK North'!BB8+'Volume RTK South'!BB8</f>
        <v>299.03800200000001</v>
      </c>
      <c r="BD8" s="11">
        <f>'Volume RTK North'!BD8+'Volume RTK South'!BD8</f>
        <v>1585.000395</v>
      </c>
      <c r="BE8" s="11">
        <f>'Volume RTK North'!BE8+'Volume RTK South'!BE8</f>
        <v>2995.1420249999996</v>
      </c>
      <c r="BF8" s="11">
        <f>'Volume RTK North'!BF8+'Volume RTK South'!BF8</f>
        <v>2230.278953</v>
      </c>
      <c r="BG8" s="11">
        <f>'Volume RTK North'!BG8+'Volume RTK South'!BG8</f>
        <v>3336.9885670000003</v>
      </c>
      <c r="BH8" s="11">
        <f>'Volume RTK North'!BH8+'Volume RTK South'!BH8</f>
        <v>3426.042813</v>
      </c>
      <c r="BI8" s="11">
        <f>'Volume RTK North'!BI8+'Volume RTK South'!BI8</f>
        <v>1734.5160249999999</v>
      </c>
      <c r="BJ8" s="11">
        <f>'Volume RTK North'!BJ8+'Volume RTK South'!BJ8</f>
        <v>1014.458214</v>
      </c>
      <c r="BK8" s="11">
        <f>'Volume RTK North'!BK8+'Volume RTK South'!BK8</f>
        <v>530.45997</v>
      </c>
      <c r="BL8" s="11">
        <f>'Volume RTK North'!BL8+'Volume RTK South'!BL8</f>
        <v>327.51763400000004</v>
      </c>
      <c r="BM8" s="11">
        <f>'Volume RTK North'!BM8+'Volume RTK South'!BM8</f>
        <v>149.427977</v>
      </c>
      <c r="BN8" s="11">
        <f>'Volume RTK North'!BN8+'Volume RTK South'!BN8</f>
        <v>69.608677999999998</v>
      </c>
      <c r="BO8" s="11">
        <f>'Volume RTK North'!BO8+'Volume RTK South'!BO8</f>
        <v>53.633718000000002</v>
      </c>
      <c r="BQ8" s="11">
        <f>'Volume RTK North'!BQ8+'Volume RTK South'!BQ8</f>
        <v>389.86341640000001</v>
      </c>
      <c r="BR8" s="11">
        <f>'Volume RTK North'!BR8+'Volume RTK South'!BR8</f>
        <v>0</v>
      </c>
      <c r="BS8" s="11">
        <f>'Volume RTK North'!BS8+'Volume RTK South'!BS8</f>
        <v>0</v>
      </c>
      <c r="BT8" s="11">
        <f>'Volume RTK North'!BT8+'Volume RTK South'!BT8</f>
        <v>0</v>
      </c>
      <c r="BU8" s="11">
        <f>'Volume RTK North'!BU8+'Volume RTK South'!BU8</f>
        <v>0</v>
      </c>
      <c r="BV8" s="11">
        <f>'Volume RTK North'!BV8+'Volume RTK South'!BV8</f>
        <v>0</v>
      </c>
      <c r="BW8" s="11">
        <f>'Volume RTK North'!BW8+'Volume RTK South'!BW8</f>
        <v>0</v>
      </c>
      <c r="BX8" s="11">
        <f>'Volume RTK North'!BX8+'Volume RTK South'!BX8</f>
        <v>0</v>
      </c>
      <c r="BY8" s="11">
        <f>'Volume RTK North'!BY8+'Volume RTK South'!BY8</f>
        <v>0</v>
      </c>
      <c r="BZ8" s="11">
        <f>'Volume RTK North'!BZ8+'Volume RTK South'!BZ8</f>
        <v>0</v>
      </c>
      <c r="CA8" s="11">
        <f>'Volume RTK North'!CA8+'Volume RTK South'!CA8</f>
        <v>0</v>
      </c>
      <c r="CB8" s="11">
        <f>'Volume RTK North'!CB8+'Volume RTK South'!CB8</f>
        <v>0</v>
      </c>
    </row>
    <row r="9" spans="2:80" ht="15.5" x14ac:dyDescent="0.35">
      <c r="B9" s="10" t="s">
        <v>118</v>
      </c>
      <c r="D9" s="11">
        <f>'Volume RTK North'!D9+'Volume RTK South'!D9</f>
        <v>216.26351600000001</v>
      </c>
      <c r="E9" s="11">
        <f>'Volume RTK North'!E9+'Volume RTK South'!E9</f>
        <v>395.03700500000002</v>
      </c>
      <c r="F9" s="11">
        <f>'Volume RTK North'!F9+'Volume RTK South'!F9</f>
        <v>487.85619700000001</v>
      </c>
      <c r="G9" s="11">
        <f>'Volume RTK North'!G9+'Volume RTK South'!G9</f>
        <v>535.26649299999997</v>
      </c>
      <c r="H9" s="11">
        <f>'Volume RTK North'!H9+'Volume RTK South'!H9</f>
        <v>526.415615</v>
      </c>
      <c r="I9" s="11">
        <f>'Volume RTK North'!I9+'Volume RTK South'!I9</f>
        <v>472.96597700000001</v>
      </c>
      <c r="J9" s="11">
        <f>'Volume RTK North'!J9+'Volume RTK South'!J9</f>
        <v>354.22674899999998</v>
      </c>
      <c r="K9" s="11">
        <f>'Volume RTK North'!K9+'Volume RTK South'!K9</f>
        <v>316.308402</v>
      </c>
      <c r="L9" s="11">
        <f>'Volume RTK North'!L9+'Volume RTK South'!L9</f>
        <v>322.78646500000002</v>
      </c>
      <c r="M9" s="11">
        <f>'Volume RTK North'!M9+'Volume RTK South'!M9</f>
        <v>377.761324</v>
      </c>
      <c r="N9" s="11">
        <f>'Volume RTK North'!N9+'Volume RTK South'!N9</f>
        <v>438.98752899999999</v>
      </c>
      <c r="O9" s="11">
        <f>'Volume RTK North'!O9+'Volume RTK South'!O9</f>
        <v>404.86467299999998</v>
      </c>
      <c r="Q9" s="11">
        <f>'Volume RTK North'!Q9+'Volume RTK South'!Q9</f>
        <v>402.66225500000002</v>
      </c>
      <c r="R9" s="11">
        <f>'Volume RTK North'!R9+'Volume RTK South'!R9</f>
        <v>407.24751400000002</v>
      </c>
      <c r="S9" s="11">
        <f>'Volume RTK North'!S9+'Volume RTK South'!S9</f>
        <v>517.98906099999999</v>
      </c>
      <c r="T9" s="11">
        <f>'Volume RTK North'!T9+'Volume RTK South'!T9</f>
        <v>588.47038999999995</v>
      </c>
      <c r="U9" s="11">
        <f>'Volume RTK North'!U9+'Volume RTK South'!U9</f>
        <v>519.95525399999997</v>
      </c>
      <c r="V9" s="11">
        <f>'Volume RTK North'!V9+'Volume RTK South'!V9</f>
        <v>437.873199</v>
      </c>
      <c r="W9" s="11">
        <f>'Volume RTK North'!W9+'Volume RTK South'!W9</f>
        <v>520.80395099999998</v>
      </c>
      <c r="X9" s="11">
        <f>'Volume RTK North'!X9+'Volume RTK South'!X9</f>
        <v>428.81667199999998</v>
      </c>
      <c r="Y9" s="11">
        <f>'Volume RTK North'!Y9+'Volume RTK South'!Y9</f>
        <v>434.41904599999998</v>
      </c>
      <c r="Z9" s="11">
        <f>'Volume RTK North'!Z9+'Volume RTK South'!Z9</f>
        <v>529.76868999999999</v>
      </c>
      <c r="AA9" s="11">
        <f>'Volume RTK North'!AA9+'Volume RTK South'!AA9</f>
        <v>506.08288199999998</v>
      </c>
      <c r="AB9" s="11">
        <f>'Volume RTK North'!AB9+'Volume RTK South'!AB9</f>
        <v>529.05604299999993</v>
      </c>
      <c r="AD9" s="11">
        <f>'Volume RTK North'!AD9+'Volume RTK South'!AD9</f>
        <v>446.26511599999998</v>
      </c>
      <c r="AE9" s="11">
        <f>'Volume RTK North'!AE9+'Volume RTK South'!AE9</f>
        <v>515.19917800000007</v>
      </c>
      <c r="AF9" s="11">
        <f>'Volume RTK North'!AF9+'Volume RTK South'!AF9</f>
        <v>578.46220200000005</v>
      </c>
      <c r="AG9" s="11">
        <f>'Volume RTK North'!AG9+'Volume RTK South'!AG9</f>
        <v>632.17424999999992</v>
      </c>
      <c r="AH9" s="11">
        <f>'Volume RTK North'!AH9+'Volume RTK South'!AH9</f>
        <v>499.67931599999997</v>
      </c>
      <c r="AI9" s="11">
        <f>'Volume RTK North'!AI9+'Volume RTK South'!AI9</f>
        <v>584.67244099999994</v>
      </c>
      <c r="AJ9" s="11">
        <f>'Volume RTK North'!AJ9+'Volume RTK South'!AJ9</f>
        <v>509.672392</v>
      </c>
      <c r="AK9" s="11">
        <f>'Volume RTK North'!AK9+'Volume RTK South'!AK9</f>
        <v>486.21389099999999</v>
      </c>
      <c r="AL9" s="11">
        <f>'Volume RTK North'!AL9+'Volume RTK South'!AL9</f>
        <v>524.42046400000004</v>
      </c>
      <c r="AM9" s="11">
        <f>'Volume RTK North'!AM9+'Volume RTK South'!AM9</f>
        <v>475.60856999999999</v>
      </c>
      <c r="AN9" s="11">
        <f>'Volume RTK North'!AN9+'Volume RTK South'!AN9</f>
        <v>515.80616099999997</v>
      </c>
      <c r="AO9" s="11">
        <f>'Volume RTK North'!AO9+'Volume RTK South'!AO9</f>
        <v>603.39547999000001</v>
      </c>
      <c r="AQ9" s="11">
        <f>'Volume RTK North'!AQ9+'Volume RTK South'!AQ9</f>
        <v>461.21155999999996</v>
      </c>
      <c r="AR9" s="11">
        <f>'Volume RTK North'!AR9+'Volume RTK South'!AR9</f>
        <v>446.22970900000001</v>
      </c>
      <c r="AS9" s="11">
        <f>'Volume RTK North'!AS9+'Volume RTK South'!AS9</f>
        <v>622.22288100000003</v>
      </c>
      <c r="AT9" s="11">
        <f>'Volume RTK North'!AT9+'Volume RTK South'!AT9</f>
        <v>631.90065200000004</v>
      </c>
      <c r="AU9" s="11">
        <f>'Volume RTK North'!AU9+'Volume RTK South'!AU9</f>
        <v>579.33901800000001</v>
      </c>
      <c r="AV9" s="11">
        <f>'Volume RTK North'!AV9+'Volume RTK South'!AV9</f>
        <v>629.96867399999996</v>
      </c>
      <c r="AW9" s="11">
        <f>'Volume RTK North'!AW9+'Volume RTK South'!AW9</f>
        <v>597.87030299999992</v>
      </c>
      <c r="AX9" s="11">
        <f>'Volume RTK North'!AX9+'Volume RTK South'!AX9</f>
        <v>494.52903199999997</v>
      </c>
      <c r="AY9" s="11">
        <f>'Volume RTK North'!AY9+'Volume RTK South'!AY9</f>
        <v>542.620092</v>
      </c>
      <c r="AZ9" s="11">
        <f>'Volume RTK North'!AZ9+'Volume RTK South'!AZ9</f>
        <v>593.32155399999999</v>
      </c>
      <c r="BA9" s="11">
        <f>'Volume RTK North'!BA9+'Volume RTK South'!BA9</f>
        <v>664.73641800000007</v>
      </c>
      <c r="BB9" s="11">
        <f>'Volume RTK North'!BB9+'Volume RTK South'!BB9</f>
        <v>597.08485999999994</v>
      </c>
      <c r="BD9" s="11">
        <f>'Volume RTK North'!BD9+'Volume RTK South'!BD9</f>
        <v>402.38085100000001</v>
      </c>
      <c r="BE9" s="11">
        <f>'Volume RTK North'!BE9+'Volume RTK South'!BE9</f>
        <v>540.97648300000003</v>
      </c>
      <c r="BF9" s="11">
        <f>'Volume RTK North'!BF9+'Volume RTK South'!BF9</f>
        <v>561.96058399999993</v>
      </c>
      <c r="BG9" s="11">
        <f>'Volume RTK North'!BG9+'Volume RTK South'!BG9</f>
        <v>663.53443799999991</v>
      </c>
      <c r="BH9" s="11">
        <f>'Volume RTK North'!BH9+'Volume RTK South'!BH9</f>
        <v>631.76501800000005</v>
      </c>
      <c r="BI9" s="11">
        <f>'Volume RTK North'!BI9+'Volume RTK South'!BI9</f>
        <v>649.35974299999998</v>
      </c>
      <c r="BJ9" s="11">
        <f>'Volume RTK North'!BJ9+'Volume RTK South'!BJ9</f>
        <v>707.36651200000006</v>
      </c>
      <c r="BK9" s="11">
        <f>'Volume RTK North'!BK9+'Volume RTK South'!BK9</f>
        <v>710.34897100000001</v>
      </c>
      <c r="BL9" s="11">
        <f>'Volume RTK North'!BL9+'Volume RTK South'!BL9</f>
        <v>661.59083900000007</v>
      </c>
      <c r="BM9" s="11">
        <f>'Volume RTK North'!BM9+'Volume RTK South'!BM9</f>
        <v>712.14167599999996</v>
      </c>
      <c r="BN9" s="11">
        <f>'Volume RTK North'!BN9+'Volume RTK South'!BN9</f>
        <v>614.37646899999993</v>
      </c>
      <c r="BO9" s="11">
        <f>'Volume RTK North'!BO9+'Volume RTK South'!BO9</f>
        <v>674.16906200000005</v>
      </c>
      <c r="BQ9" s="11">
        <f>'Volume RTK North'!BQ9+'Volume RTK South'!BQ9</f>
        <v>517.0990951</v>
      </c>
      <c r="BR9" s="11">
        <f>'Volume RTK North'!BR9+'Volume RTK South'!BR9</f>
        <v>0</v>
      </c>
      <c r="BS9" s="11">
        <f>'Volume RTK North'!BS9+'Volume RTK South'!BS9</f>
        <v>0</v>
      </c>
      <c r="BT9" s="11">
        <f>'Volume RTK North'!BT9+'Volume RTK South'!BT9</f>
        <v>0</v>
      </c>
      <c r="BU9" s="11">
        <f>'Volume RTK North'!BU9+'Volume RTK South'!BU9</f>
        <v>0</v>
      </c>
      <c r="BV9" s="11">
        <f>'Volume RTK North'!BV9+'Volume RTK South'!BV9</f>
        <v>0</v>
      </c>
      <c r="BW9" s="11">
        <f>'Volume RTK North'!BW9+'Volume RTK South'!BW9</f>
        <v>0</v>
      </c>
      <c r="BX9" s="11">
        <f>'Volume RTK North'!BX9+'Volume RTK South'!BX9</f>
        <v>0</v>
      </c>
      <c r="BY9" s="11">
        <f>'Volume RTK North'!BY9+'Volume RTK South'!BY9</f>
        <v>0</v>
      </c>
      <c r="BZ9" s="11">
        <f>'Volume RTK North'!BZ9+'Volume RTK South'!BZ9</f>
        <v>0</v>
      </c>
      <c r="CA9" s="11">
        <f>'Volume RTK North'!CA9+'Volume RTK South'!CA9</f>
        <v>0</v>
      </c>
      <c r="CB9" s="11">
        <f>'Volume RTK North'!CB9+'Volume RTK South'!CB9</f>
        <v>0</v>
      </c>
    </row>
    <row r="10" spans="2:80" ht="15.5" x14ac:dyDescent="0.35">
      <c r="B10" s="10" t="s">
        <v>115</v>
      </c>
      <c r="D10" s="11">
        <f>'Volume RTK North'!D10+'Volume RTK South'!D10</f>
        <v>1708.5253399999999</v>
      </c>
      <c r="E10" s="11">
        <f>'Volume RTK North'!E10+'Volume RTK South'!E10</f>
        <v>147.13315</v>
      </c>
      <c r="F10" s="11">
        <f>'Volume RTK North'!F10+'Volume RTK South'!F10</f>
        <v>1.4444429999999999</v>
      </c>
      <c r="G10" s="11">
        <f>'Volume RTK North'!G10+'Volume RTK South'!G10</f>
        <v>0</v>
      </c>
      <c r="H10" s="11">
        <f>'Volume RTK North'!H10+'Volume RTK South'!H10</f>
        <v>0</v>
      </c>
      <c r="I10" s="11">
        <f>'Volume RTK North'!I10+'Volume RTK South'!I10</f>
        <v>343.22599500000001</v>
      </c>
      <c r="J10" s="11">
        <f>'Volume RTK North'!J10+'Volume RTK South'!J10</f>
        <v>1978.4570480000002</v>
      </c>
      <c r="K10" s="11">
        <f>'Volume RTK North'!K10+'Volume RTK South'!K10</f>
        <v>2230.6509569999998</v>
      </c>
      <c r="L10" s="11">
        <f>'Volume RTK North'!L10+'Volume RTK South'!L10</f>
        <v>1944.8390009999998</v>
      </c>
      <c r="M10" s="11">
        <f>'Volume RTK North'!M10+'Volume RTK South'!M10</f>
        <v>705.93716900000004</v>
      </c>
      <c r="N10" s="11">
        <f>'Volume RTK North'!N10+'Volume RTK South'!N10</f>
        <v>482.40183500000001</v>
      </c>
      <c r="O10" s="11">
        <f>'Volume RTK North'!O10+'Volume RTK South'!O10</f>
        <v>672.78239299999996</v>
      </c>
      <c r="Q10" s="11">
        <f>'Volume RTK North'!Q10+'Volume RTK South'!Q10</f>
        <v>113.381199</v>
      </c>
      <c r="R10" s="11">
        <f>'Volume RTK North'!R10+'Volume RTK South'!R10</f>
        <v>6.8058079999999999</v>
      </c>
      <c r="S10" s="11">
        <f>'Volume RTK North'!S10+'Volume RTK South'!S10</f>
        <v>0</v>
      </c>
      <c r="T10" s="11">
        <f>'Volume RTK North'!T10+'Volume RTK South'!T10</f>
        <v>0</v>
      </c>
      <c r="U10" s="11">
        <f>'Volume RTK North'!U10+'Volume RTK South'!U10</f>
        <v>8.6108010000000004</v>
      </c>
      <c r="V10" s="11">
        <f>'Volume RTK North'!V10+'Volume RTK South'!V10</f>
        <v>1234.8126540000001</v>
      </c>
      <c r="W10" s="11">
        <f>'Volume RTK North'!W10+'Volume RTK South'!W10</f>
        <v>2256.6577749999997</v>
      </c>
      <c r="X10" s="11">
        <f>'Volume RTK North'!X10+'Volume RTK South'!X10</f>
        <v>2716.6200590000003</v>
      </c>
      <c r="Y10" s="11">
        <f>'Volume RTK North'!Y10+'Volume RTK South'!Y10</f>
        <v>2771.58122</v>
      </c>
      <c r="Z10" s="11">
        <f>'Volume RTK North'!Z10+'Volume RTK South'!Z10</f>
        <v>2787.873497</v>
      </c>
      <c r="AA10" s="11">
        <f>'Volume RTK North'!AA10+'Volume RTK South'!AA10</f>
        <v>2379.4008269999999</v>
      </c>
      <c r="AB10" s="11">
        <f>'Volume RTK North'!AB10+'Volume RTK South'!AB10</f>
        <v>2139.0831269999999</v>
      </c>
      <c r="AD10" s="11">
        <f>'Volume RTK North'!AD10+'Volume RTK South'!AD10</f>
        <v>609.522875</v>
      </c>
      <c r="AE10" s="11">
        <f>'Volume RTK North'!AE10+'Volume RTK South'!AE10</f>
        <v>73.753831000000005</v>
      </c>
      <c r="AF10" s="11">
        <f>'Volume RTK North'!AF10+'Volume RTK South'!AF10</f>
        <v>0</v>
      </c>
      <c r="AG10" s="11">
        <f>'Volume RTK North'!AG10+'Volume RTK South'!AG10</f>
        <v>0</v>
      </c>
      <c r="AH10" s="11">
        <f>'Volume RTK North'!AH10+'Volume RTK South'!AH10</f>
        <v>33.737178</v>
      </c>
      <c r="AI10" s="11">
        <f>'Volume RTK North'!AI10+'Volume RTK South'!AI10</f>
        <v>327.83418499999999</v>
      </c>
      <c r="AJ10" s="11">
        <f>'Volume RTK North'!AJ10+'Volume RTK South'!AJ10</f>
        <v>2341.4123610000001</v>
      </c>
      <c r="AK10" s="11">
        <f>'Volume RTK North'!AK10+'Volume RTK South'!AK10</f>
        <v>2803.5282269999998</v>
      </c>
      <c r="AL10" s="11">
        <f>'Volume RTK North'!AL10+'Volume RTK South'!AL10</f>
        <v>2731.4375569999997</v>
      </c>
      <c r="AM10" s="11">
        <f>'Volume RTK North'!AM10+'Volume RTK South'!AM10</f>
        <v>2248.7981380000001</v>
      </c>
      <c r="AN10" s="11">
        <f>'Volume RTK North'!AN10+'Volume RTK South'!AN10</f>
        <v>2798.0980220000001</v>
      </c>
      <c r="AO10" s="11">
        <f>'Volume RTK North'!AO10+'Volume RTK South'!AO10</f>
        <v>2464.9139299999997</v>
      </c>
      <c r="AQ10" s="11">
        <f>'Volume RTK North'!AQ10+'Volume RTK South'!AQ10</f>
        <v>415.34414500000003</v>
      </c>
      <c r="AR10" s="11">
        <f>'Volume RTK North'!AR10+'Volume RTK South'!AR10</f>
        <v>74.140707000000006</v>
      </c>
      <c r="AS10" s="11">
        <f>'Volume RTK North'!AS10+'Volume RTK South'!AS10</f>
        <v>15.008298</v>
      </c>
      <c r="AT10" s="11">
        <f>'Volume RTK North'!AT10+'Volume RTK South'!AT10</f>
        <v>34.903503000000001</v>
      </c>
      <c r="AU10" s="11">
        <f>'Volume RTK North'!AU10+'Volume RTK South'!AU10</f>
        <v>111.762523</v>
      </c>
      <c r="AV10" s="11">
        <f>'Volume RTK North'!AV10+'Volume RTK South'!AV10</f>
        <v>2575.9046579999999</v>
      </c>
      <c r="AW10" s="11">
        <f>'Volume RTK North'!AW10+'Volume RTK South'!AW10</f>
        <v>3444.6614289999998</v>
      </c>
      <c r="AX10" s="11">
        <f>'Volume RTK North'!AX10+'Volume RTK South'!AX10</f>
        <v>3342.4637790000002</v>
      </c>
      <c r="AY10" s="11">
        <f>'Volume RTK North'!AY10+'Volume RTK South'!AY10</f>
        <v>2963.3850929999999</v>
      </c>
      <c r="AZ10" s="11">
        <f>'Volume RTK North'!AZ10+'Volume RTK South'!AZ10</f>
        <v>2757.6521639999996</v>
      </c>
      <c r="BA10" s="11">
        <f>'Volume RTK North'!BA10+'Volume RTK South'!BA10</f>
        <v>2568.9127830000002</v>
      </c>
      <c r="BB10" s="11">
        <f>'Volume RTK North'!BB10+'Volume RTK South'!BB10</f>
        <v>1241.6888319999998</v>
      </c>
      <c r="BD10" s="11">
        <f>'Volume RTK North'!BD10+'Volume RTK South'!BD10</f>
        <v>60.46875</v>
      </c>
      <c r="BE10" s="11">
        <f>'Volume RTK North'!BE10+'Volume RTK South'!BE10</f>
        <v>73.095562000000001</v>
      </c>
      <c r="BF10" s="11">
        <f>'Volume RTK North'!BF10+'Volume RTK South'!BF10</f>
        <v>14.966994</v>
      </c>
      <c r="BG10" s="11">
        <f>'Volume RTK North'!BG10+'Volume RTK South'!BG10</f>
        <v>0</v>
      </c>
      <c r="BH10" s="11">
        <f>'Volume RTK North'!BH10+'Volume RTK South'!BH10</f>
        <v>3.0471000000000002E-2</v>
      </c>
      <c r="BI10" s="11">
        <f>'Volume RTK North'!BI10+'Volume RTK South'!BI10</f>
        <v>1431.483015</v>
      </c>
      <c r="BJ10" s="11">
        <f>'Volume RTK North'!BJ10+'Volume RTK South'!BJ10</f>
        <v>2707.269495</v>
      </c>
      <c r="BK10" s="11">
        <f>'Volume RTK North'!BK10+'Volume RTK South'!BK10</f>
        <v>2787.6122889999997</v>
      </c>
      <c r="BL10" s="11">
        <f>'Volume RTK North'!BL10+'Volume RTK South'!BL10</f>
        <v>2601.258773</v>
      </c>
      <c r="BM10" s="11">
        <f>'Volume RTK North'!BM10+'Volume RTK South'!BM10</f>
        <v>2608.0810799999999</v>
      </c>
      <c r="BN10" s="11">
        <f>'Volume RTK North'!BN10+'Volume RTK South'!BN10</f>
        <v>2469.4026359999998</v>
      </c>
      <c r="BO10" s="11">
        <f>'Volume RTK North'!BO10+'Volume RTK South'!BO10</f>
        <v>2419.7877570000001</v>
      </c>
      <c r="BQ10" s="11">
        <f>'Volume RTK North'!BQ10+'Volume RTK South'!BQ10</f>
        <v>133.01903945000001</v>
      </c>
      <c r="BR10" s="11">
        <f>'Volume RTK North'!BR10+'Volume RTK South'!BR10</f>
        <v>0</v>
      </c>
      <c r="BS10" s="11">
        <f>'Volume RTK North'!BS10+'Volume RTK South'!BS10</f>
        <v>0</v>
      </c>
      <c r="BT10" s="11">
        <f>'Volume RTK North'!BT10+'Volume RTK South'!BT10</f>
        <v>0</v>
      </c>
      <c r="BU10" s="11">
        <f>'Volume RTK North'!BU10+'Volume RTK South'!BU10</f>
        <v>0</v>
      </c>
      <c r="BV10" s="11">
        <f>'Volume RTK North'!BV10+'Volume RTK South'!BV10</f>
        <v>0</v>
      </c>
      <c r="BW10" s="11">
        <f>'Volume RTK North'!BW10+'Volume RTK South'!BW10</f>
        <v>0</v>
      </c>
      <c r="BX10" s="11">
        <f>'Volume RTK North'!BX10+'Volume RTK South'!BX10</f>
        <v>0</v>
      </c>
      <c r="BY10" s="11">
        <f>'Volume RTK North'!BY10+'Volume RTK South'!BY10</f>
        <v>0</v>
      </c>
      <c r="BZ10" s="11">
        <f>'Volume RTK North'!BZ10+'Volume RTK South'!BZ10</f>
        <v>0</v>
      </c>
      <c r="CA10" s="11">
        <f>'Volume RTK North'!CA10+'Volume RTK South'!CA10</f>
        <v>0</v>
      </c>
      <c r="CB10" s="11">
        <f>'Volume RTK North'!CB10+'Volume RTK South'!CB10</f>
        <v>0</v>
      </c>
    </row>
    <row r="11" spans="2:80" ht="15.5" x14ac:dyDescent="0.35">
      <c r="B11" s="10" t="s">
        <v>121</v>
      </c>
      <c r="D11" s="11">
        <f>'Volume RTK North'!D11+'Volume RTK South'!D11</f>
        <v>234.45612699999998</v>
      </c>
      <c r="E11" s="11">
        <f>'Volume RTK North'!E11+'Volume RTK South'!E11</f>
        <v>157.457807</v>
      </c>
      <c r="F11" s="11">
        <f>'Volume RTK North'!F11+'Volume RTK South'!F11</f>
        <v>178.380923</v>
      </c>
      <c r="G11" s="11">
        <f>'Volume RTK North'!G11+'Volume RTK South'!G11</f>
        <v>207.666213</v>
      </c>
      <c r="H11" s="11">
        <f>'Volume RTK North'!H11+'Volume RTK South'!H11</f>
        <v>435.86198899999999</v>
      </c>
      <c r="I11" s="11">
        <f>'Volume RTK North'!I11+'Volume RTK South'!I11</f>
        <v>586.08299099999999</v>
      </c>
      <c r="J11" s="11">
        <f>'Volume RTK North'!J11+'Volume RTK South'!J11</f>
        <v>506.29377799999997</v>
      </c>
      <c r="K11" s="11">
        <f>'Volume RTK North'!K11+'Volume RTK South'!K11</f>
        <v>574.42666499999996</v>
      </c>
      <c r="L11" s="11">
        <f>'Volume RTK North'!L11+'Volume RTK South'!L11</f>
        <v>585.80212000000006</v>
      </c>
      <c r="M11" s="11">
        <f>'Volume RTK North'!M11+'Volume RTK South'!M11</f>
        <v>682.56985400000008</v>
      </c>
      <c r="N11" s="11">
        <f>'Volume RTK North'!N11+'Volume RTK South'!N11</f>
        <v>588.72278299999994</v>
      </c>
      <c r="O11" s="11">
        <f>'Volume RTK North'!O11+'Volume RTK South'!O11</f>
        <v>535.00260300000002</v>
      </c>
      <c r="Q11" s="11">
        <f>'Volume RTK North'!Q11+'Volume RTK South'!Q11</f>
        <v>282.02767900000003</v>
      </c>
      <c r="R11" s="11">
        <f>'Volume RTK North'!R11+'Volume RTK South'!R11</f>
        <v>118.95804099999999</v>
      </c>
      <c r="S11" s="11">
        <f>'Volume RTK North'!S11+'Volume RTK South'!S11</f>
        <v>104.33481999999999</v>
      </c>
      <c r="T11" s="11">
        <f>'Volume RTK North'!T11+'Volume RTK South'!T11</f>
        <v>214.854646</v>
      </c>
      <c r="U11" s="11">
        <f>'Volume RTK North'!U11+'Volume RTK South'!U11</f>
        <v>531.04533199999992</v>
      </c>
      <c r="V11" s="11">
        <f>'Volume RTK North'!V11+'Volume RTK South'!V11</f>
        <v>422.40993100000003</v>
      </c>
      <c r="W11" s="11">
        <f>'Volume RTK North'!W11+'Volume RTK South'!W11</f>
        <v>385.76944000000003</v>
      </c>
      <c r="X11" s="11">
        <f>'Volume RTK North'!X11+'Volume RTK South'!X11</f>
        <v>407.30095599999999</v>
      </c>
      <c r="Y11" s="11">
        <f>'Volume RTK North'!Y11+'Volume RTK South'!Y11</f>
        <v>420.54707599999995</v>
      </c>
      <c r="Z11" s="11">
        <f>'Volume RTK North'!Z11+'Volume RTK South'!Z11</f>
        <v>385.73089800000002</v>
      </c>
      <c r="AA11" s="11">
        <f>'Volume RTK North'!AA11+'Volume RTK South'!AA11</f>
        <v>379.15147200000001</v>
      </c>
      <c r="AB11" s="11">
        <f>'Volume RTK North'!AB11+'Volume RTK South'!AB11</f>
        <v>301.82092999999998</v>
      </c>
      <c r="AD11" s="11">
        <f>'Volume RTK North'!AD11+'Volume RTK South'!AD11</f>
        <v>294.65521999999999</v>
      </c>
      <c r="AE11" s="11">
        <f>'Volume RTK North'!AE11+'Volume RTK South'!AE11</f>
        <v>193.81917799999999</v>
      </c>
      <c r="AF11" s="11">
        <f>'Volume RTK North'!AF11+'Volume RTK South'!AF11</f>
        <v>140.573881</v>
      </c>
      <c r="AG11" s="11">
        <f>'Volume RTK North'!AG11+'Volume RTK South'!AG11</f>
        <v>165.99626899999998</v>
      </c>
      <c r="AH11" s="11">
        <f>'Volume RTK North'!AH11+'Volume RTK South'!AH11</f>
        <v>412.85533299999997</v>
      </c>
      <c r="AI11" s="11">
        <f>'Volume RTK North'!AI11+'Volume RTK South'!AI11</f>
        <v>435.27574900000002</v>
      </c>
      <c r="AJ11" s="11">
        <f>'Volume RTK North'!AJ11+'Volume RTK South'!AJ11</f>
        <v>322.824073</v>
      </c>
      <c r="AK11" s="11">
        <f>'Volume RTK North'!AK11+'Volume RTK South'!AK11</f>
        <v>326.51097500000003</v>
      </c>
      <c r="AL11" s="11">
        <f>'Volume RTK North'!AL11+'Volume RTK South'!AL11</f>
        <v>356.32162600000004</v>
      </c>
      <c r="AM11" s="11">
        <f>'Volume RTK North'!AM11+'Volume RTK South'!AM11</f>
        <v>400.66425800000002</v>
      </c>
      <c r="AN11" s="11">
        <f>'Volume RTK North'!AN11+'Volume RTK South'!AN11</f>
        <v>229.23934</v>
      </c>
      <c r="AO11" s="11">
        <f>'Volume RTK North'!AO11+'Volume RTK South'!AO11</f>
        <v>250.45360599999998</v>
      </c>
      <c r="AQ11" s="11">
        <f>'Volume RTK North'!AQ11+'Volume RTK South'!AQ11</f>
        <v>154.011202</v>
      </c>
      <c r="AR11" s="11">
        <f>'Volume RTK North'!AR11+'Volume RTK South'!AR11</f>
        <v>86.190191999999996</v>
      </c>
      <c r="AS11" s="11">
        <f>'Volume RTK North'!AS11+'Volume RTK South'!AS11</f>
        <v>142.31992099999999</v>
      </c>
      <c r="AT11" s="11">
        <f>'Volume RTK North'!AT11+'Volume RTK South'!AT11</f>
        <v>225.74797799999999</v>
      </c>
      <c r="AU11" s="11">
        <f>'Volume RTK North'!AU11+'Volume RTK South'!AU11</f>
        <v>317.02488100000005</v>
      </c>
      <c r="AV11" s="11">
        <f>'Volume RTK North'!AV11+'Volume RTK South'!AV11</f>
        <v>262.38109599999996</v>
      </c>
      <c r="AW11" s="11">
        <f>'Volume RTK North'!AW11+'Volume RTK South'!AW11</f>
        <v>295.55798000000004</v>
      </c>
      <c r="AX11" s="11">
        <f>'Volume RTK North'!AX11+'Volume RTK South'!AX11</f>
        <v>238.205073</v>
      </c>
      <c r="AY11" s="11">
        <f>'Volume RTK North'!AY11+'Volume RTK South'!AY11</f>
        <v>262.97824100000003</v>
      </c>
      <c r="AZ11" s="11">
        <f>'Volume RTK North'!AZ11+'Volume RTK South'!AZ11</f>
        <v>239.16172299999999</v>
      </c>
      <c r="BA11" s="11">
        <f>'Volume RTK North'!BA11+'Volume RTK South'!BA11</f>
        <v>267.34636399999999</v>
      </c>
      <c r="BB11" s="11">
        <f>'Volume RTK North'!BB11+'Volume RTK South'!BB11</f>
        <v>356.17253400000004</v>
      </c>
      <c r="BD11" s="11">
        <f>'Volume RTK North'!BD11+'Volume RTK South'!BD11</f>
        <v>237.73846399999999</v>
      </c>
      <c r="BE11" s="11">
        <f>'Volume RTK North'!BE11+'Volume RTK South'!BE11</f>
        <v>175.34279700000002</v>
      </c>
      <c r="BF11" s="11">
        <f>'Volume RTK North'!BF11+'Volume RTK South'!BF11</f>
        <v>147.83055400000001</v>
      </c>
      <c r="BG11" s="11">
        <f>'Volume RTK North'!BG11+'Volume RTK South'!BG11</f>
        <v>249.28712999999999</v>
      </c>
      <c r="BH11" s="11">
        <f>'Volume RTK North'!BH11+'Volume RTK South'!BH11</f>
        <v>436.87468699999999</v>
      </c>
      <c r="BI11" s="11">
        <f>'Volume RTK North'!BI11+'Volume RTK South'!BI11</f>
        <v>365.36444800000004</v>
      </c>
      <c r="BJ11" s="11">
        <f>'Volume RTK North'!BJ11+'Volume RTK South'!BJ11</f>
        <v>337.39315699999997</v>
      </c>
      <c r="BK11" s="11">
        <f>'Volume RTK North'!BK11+'Volume RTK South'!BK11</f>
        <v>494.16551600000003</v>
      </c>
      <c r="BL11" s="11">
        <f>'Volume RTK North'!BL11+'Volume RTK South'!BL11</f>
        <v>664.78082599999993</v>
      </c>
      <c r="BM11" s="11">
        <f>'Volume RTK North'!BM11+'Volume RTK South'!BM11</f>
        <v>735.31807900000001</v>
      </c>
      <c r="BN11" s="11">
        <f>'Volume RTK North'!BN11+'Volume RTK South'!BN11</f>
        <v>660.15419500000007</v>
      </c>
      <c r="BO11" s="11">
        <f>'Volume RTK North'!BO11+'Volume RTK South'!BO11</f>
        <v>506.31174799999997</v>
      </c>
      <c r="BQ11" s="11">
        <f>'Volume RTK North'!BQ11+'Volume RTK South'!BQ11</f>
        <v>369.38857300000001</v>
      </c>
      <c r="BR11" s="11">
        <f>'Volume RTK North'!BR11+'Volume RTK South'!BR11</f>
        <v>0</v>
      </c>
      <c r="BS11" s="11">
        <f>'Volume RTK North'!BS11+'Volume RTK South'!BS11</f>
        <v>0</v>
      </c>
      <c r="BT11" s="11">
        <f>'Volume RTK North'!BT11+'Volume RTK South'!BT11</f>
        <v>0</v>
      </c>
      <c r="BU11" s="11">
        <f>'Volume RTK North'!BU11+'Volume RTK South'!BU11</f>
        <v>0</v>
      </c>
      <c r="BV11" s="11">
        <f>'Volume RTK North'!BV11+'Volume RTK South'!BV11</f>
        <v>0</v>
      </c>
      <c r="BW11" s="11">
        <f>'Volume RTK North'!BW11+'Volume RTK South'!BW11</f>
        <v>0</v>
      </c>
      <c r="BX11" s="11">
        <f>'Volume RTK North'!BX11+'Volume RTK South'!BX11</f>
        <v>0</v>
      </c>
      <c r="BY11" s="11">
        <f>'Volume RTK North'!BY11+'Volume RTK South'!BY11</f>
        <v>0</v>
      </c>
      <c r="BZ11" s="11">
        <f>'Volume RTK North'!BZ11+'Volume RTK South'!BZ11</f>
        <v>0</v>
      </c>
      <c r="CA11" s="11">
        <f>'Volume RTK North'!CA11+'Volume RTK South'!CA11</f>
        <v>0</v>
      </c>
      <c r="CB11" s="11">
        <f>'Volume RTK North'!CB11+'Volume RTK South'!CB11</f>
        <v>0</v>
      </c>
    </row>
    <row r="12" spans="2:80" ht="15.5" x14ac:dyDescent="0.35">
      <c r="B12" s="10" t="s">
        <v>119</v>
      </c>
      <c r="D12" s="11">
        <f>'Volume RTK North'!D12+'Volume RTK South'!D12</f>
        <v>28.277885999999999</v>
      </c>
      <c r="E12" s="11">
        <f>'Volume RTK North'!E12+'Volume RTK South'!E12</f>
        <v>17.986273000000001</v>
      </c>
      <c r="F12" s="11">
        <f>'Volume RTK North'!F12+'Volume RTK South'!F12</f>
        <v>20.430346</v>
      </c>
      <c r="G12" s="11">
        <f>'Volume RTK North'!G12+'Volume RTK South'!G12</f>
        <v>22.496891000000002</v>
      </c>
      <c r="H12" s="11">
        <f>'Volume RTK North'!H12+'Volume RTK South'!H12</f>
        <v>61.922969000000002</v>
      </c>
      <c r="I12" s="11">
        <f>'Volume RTK North'!I12+'Volume RTK South'!I12</f>
        <v>79.419138000000004</v>
      </c>
      <c r="J12" s="11">
        <f>'Volume RTK North'!J12+'Volume RTK South'!J12</f>
        <v>91.515180999999998</v>
      </c>
      <c r="K12" s="11">
        <f>'Volume RTK North'!K12+'Volume RTK South'!K12</f>
        <v>95.034592000000004</v>
      </c>
      <c r="L12" s="11">
        <f>'Volume RTK North'!L12+'Volume RTK South'!L12</f>
        <v>123.820635</v>
      </c>
      <c r="M12" s="11">
        <f>'Volume RTK North'!M12+'Volume RTK South'!M12</f>
        <v>98.535258999999996</v>
      </c>
      <c r="N12" s="11">
        <f>'Volume RTK North'!N12+'Volume RTK South'!N12</f>
        <v>98.943488000000002</v>
      </c>
      <c r="O12" s="11">
        <f>'Volume RTK North'!O12+'Volume RTK South'!O12</f>
        <v>76.556442000000004</v>
      </c>
      <c r="Q12" s="11">
        <f>'Volume RTK North'!Q12+'Volume RTK South'!Q12</f>
        <v>67.081149999999994</v>
      </c>
      <c r="R12" s="11">
        <f>'Volume RTK North'!R12+'Volume RTK South'!R12</f>
        <v>37.347427000000003</v>
      </c>
      <c r="S12" s="11">
        <f>'Volume RTK North'!S12+'Volume RTK South'!S12</f>
        <v>30.187373999999998</v>
      </c>
      <c r="T12" s="11">
        <f>'Volume RTK North'!T12+'Volume RTK South'!T12</f>
        <v>69.954741999999996</v>
      </c>
      <c r="U12" s="11">
        <f>'Volume RTK North'!U12+'Volume RTK South'!U12</f>
        <v>69.651088000000001</v>
      </c>
      <c r="V12" s="11">
        <f>'Volume RTK North'!V12+'Volume RTK South'!V12</f>
        <v>49.094098000000002</v>
      </c>
      <c r="W12" s="11">
        <f>'Volume RTK North'!W12+'Volume RTK South'!W12</f>
        <v>51.279952000000002</v>
      </c>
      <c r="X12" s="11">
        <f>'Volume RTK North'!X12+'Volume RTK South'!X12</f>
        <v>55.38852</v>
      </c>
      <c r="Y12" s="11">
        <f>'Volume RTK North'!Y12+'Volume RTK South'!Y12</f>
        <v>60.182640999999997</v>
      </c>
      <c r="Z12" s="11">
        <f>'Volume RTK North'!Z12+'Volume RTK South'!Z12</f>
        <v>70.693725000000001</v>
      </c>
      <c r="AA12" s="11">
        <f>'Volume RTK North'!AA12+'Volume RTK South'!AA12</f>
        <v>63.823445999999997</v>
      </c>
      <c r="AB12" s="11">
        <f>'Volume RTK North'!AB12+'Volume RTK South'!AB12</f>
        <v>58.969529999999999</v>
      </c>
      <c r="AD12" s="11">
        <f>'Volume RTK North'!AD12+'Volume RTK South'!AD12</f>
        <v>67.919033999999996</v>
      </c>
      <c r="AE12" s="11">
        <f>'Volume RTK North'!AE12+'Volume RTK South'!AE12</f>
        <v>48.889296000000002</v>
      </c>
      <c r="AF12" s="11">
        <f>'Volume RTK North'!AF12+'Volume RTK South'!AF12</f>
        <v>34.909109999999998</v>
      </c>
      <c r="AG12" s="11">
        <f>'Volume RTK North'!AG12+'Volume RTK South'!AG12</f>
        <v>48.651350999999998</v>
      </c>
      <c r="AH12" s="11">
        <f>'Volume RTK North'!AH12+'Volume RTK South'!AH12</f>
        <v>111.77028899999999</v>
      </c>
      <c r="AI12" s="11">
        <f>'Volume RTK North'!AI12+'Volume RTK South'!AI12</f>
        <v>137.89509200000001</v>
      </c>
      <c r="AJ12" s="11">
        <f>'Volume RTK North'!AJ12+'Volume RTK South'!AJ12</f>
        <v>249.05067000000003</v>
      </c>
      <c r="AK12" s="11">
        <f>'Volume RTK North'!AK12+'Volume RTK South'!AK12</f>
        <v>250.78048899999999</v>
      </c>
      <c r="AL12" s="11">
        <f>'Volume RTK North'!AL12+'Volume RTK South'!AL12</f>
        <v>151.730932</v>
      </c>
      <c r="AM12" s="11">
        <f>'Volume RTK North'!AM12+'Volume RTK South'!AM12</f>
        <v>172.93556899999999</v>
      </c>
      <c r="AN12" s="11">
        <f>'Volume RTK North'!AN12+'Volume RTK South'!AN12</f>
        <v>249.32306199999999</v>
      </c>
      <c r="AO12" s="11">
        <f>'Volume RTK North'!AO12+'Volume RTK South'!AO12</f>
        <v>337.74815699999999</v>
      </c>
      <c r="AQ12" s="11">
        <f>'Volume RTK North'!AQ12+'Volume RTK South'!AQ12</f>
        <v>264.33585700000003</v>
      </c>
      <c r="AR12" s="11">
        <f>'Volume RTK North'!AR12+'Volume RTK South'!AR12</f>
        <v>166.74120099999999</v>
      </c>
      <c r="AS12" s="11">
        <f>'Volume RTK North'!AS12+'Volume RTK South'!AS12</f>
        <v>194.926232</v>
      </c>
      <c r="AT12" s="11">
        <f>'Volume RTK North'!AT12+'Volume RTK South'!AT12</f>
        <v>248.118763</v>
      </c>
      <c r="AU12" s="11">
        <f>'Volume RTK North'!AU12+'Volume RTK South'!AU12</f>
        <v>368.94811300000003</v>
      </c>
      <c r="AV12" s="11">
        <f>'Volume RTK North'!AV12+'Volume RTK South'!AV12</f>
        <v>352.12768499999999</v>
      </c>
      <c r="AW12" s="11">
        <f>'Volume RTK North'!AW12+'Volume RTK South'!AW12</f>
        <v>400.54285799999997</v>
      </c>
      <c r="AX12" s="11">
        <f>'Volume RTK North'!AX12+'Volume RTK South'!AX12</f>
        <v>327.77893299999999</v>
      </c>
      <c r="AY12" s="11">
        <f>'Volume RTK North'!AY12+'Volume RTK South'!AY12</f>
        <v>181.15200399999998</v>
      </c>
      <c r="AZ12" s="11">
        <f>'Volume RTK North'!AZ12+'Volume RTK South'!AZ12</f>
        <v>281.21872400000001</v>
      </c>
      <c r="BA12" s="11">
        <f>'Volume RTK North'!BA12+'Volume RTK South'!BA12</f>
        <v>331.25701299999997</v>
      </c>
      <c r="BB12" s="11">
        <f>'Volume RTK North'!BB12+'Volume RTK South'!BB12</f>
        <v>419.96638799999999</v>
      </c>
      <c r="BD12" s="11">
        <f>'Volume RTK North'!BD12+'Volume RTK South'!BD12</f>
        <v>367.050116</v>
      </c>
      <c r="BE12" s="11">
        <f>'Volume RTK North'!BE12+'Volume RTK South'!BE12</f>
        <v>296.982213</v>
      </c>
      <c r="BF12" s="11">
        <f>'Volume RTK North'!BF12+'Volume RTK South'!BF12</f>
        <v>135.62653399999999</v>
      </c>
      <c r="BG12" s="11">
        <f>'Volume RTK North'!BG12+'Volume RTK South'!BG12</f>
        <v>339.99802399999999</v>
      </c>
      <c r="BH12" s="11">
        <f>'Volume RTK North'!BH12+'Volume RTK South'!BH12</f>
        <v>442.25623399999995</v>
      </c>
      <c r="BI12" s="11">
        <f>'Volume RTK North'!BI12+'Volume RTK South'!BI12</f>
        <v>408.84166800000003</v>
      </c>
      <c r="BJ12" s="11">
        <f>'Volume RTK North'!BJ12+'Volume RTK South'!BJ12</f>
        <v>441.87099899999998</v>
      </c>
      <c r="BK12" s="11">
        <f>'Volume RTK North'!BK12+'Volume RTK South'!BK12</f>
        <v>308.39473499999997</v>
      </c>
      <c r="BL12" s="11">
        <f>'Volume RTK North'!BL12+'Volume RTK South'!BL12</f>
        <v>335.13154900000001</v>
      </c>
      <c r="BM12" s="11">
        <f>'Volume RTK North'!BM12+'Volume RTK South'!BM12</f>
        <v>472.40617600000002</v>
      </c>
      <c r="BN12" s="11">
        <f>'Volume RTK North'!BN12+'Volume RTK South'!BN12</f>
        <v>464.46574500000003</v>
      </c>
      <c r="BO12" s="11">
        <f>'Volume RTK North'!BO12+'Volume RTK South'!BO12</f>
        <v>451.50585000000001</v>
      </c>
      <c r="BQ12" s="11">
        <f>'Volume RTK North'!BQ12+'Volume RTK South'!BQ12</f>
        <v>485.66634299999998</v>
      </c>
      <c r="BR12" s="11">
        <f>'Volume RTK North'!BR12+'Volume RTK South'!BR12</f>
        <v>0</v>
      </c>
      <c r="BS12" s="11">
        <f>'Volume RTK North'!BS12+'Volume RTK South'!BS12</f>
        <v>0</v>
      </c>
      <c r="BT12" s="11">
        <f>'Volume RTK North'!BT12+'Volume RTK South'!BT12</f>
        <v>0</v>
      </c>
      <c r="BU12" s="11">
        <f>'Volume RTK North'!BU12+'Volume RTK South'!BU12</f>
        <v>0</v>
      </c>
      <c r="BV12" s="11">
        <f>'Volume RTK North'!BV12+'Volume RTK South'!BV12</f>
        <v>0</v>
      </c>
      <c r="BW12" s="11">
        <f>'Volume RTK North'!BW12+'Volume RTK South'!BW12</f>
        <v>0</v>
      </c>
      <c r="BX12" s="11">
        <f>'Volume RTK North'!BX12+'Volume RTK South'!BX12</f>
        <v>0</v>
      </c>
      <c r="BY12" s="11">
        <f>'Volume RTK North'!BY12+'Volume RTK South'!BY12</f>
        <v>0</v>
      </c>
      <c r="BZ12" s="11">
        <f>'Volume RTK North'!BZ12+'Volume RTK South'!BZ12</f>
        <v>0</v>
      </c>
      <c r="CA12" s="11">
        <f>'Volume RTK North'!CA12+'Volume RTK South'!CA12</f>
        <v>0</v>
      </c>
      <c r="CB12" s="11">
        <f>'Volume RTK North'!CB12+'Volume RTK South'!CB12</f>
        <v>0</v>
      </c>
    </row>
    <row r="13" spans="2:80" ht="15.5" x14ac:dyDescent="0.35">
      <c r="B13" s="10" t="s">
        <v>114</v>
      </c>
      <c r="D13" s="11">
        <f>'Volume RTK North'!D13+'Volume RTK South'!D13</f>
        <v>41.988754</v>
      </c>
      <c r="E13" s="11">
        <f>'Volume RTK North'!E13+'Volume RTK South'!E13</f>
        <v>1.3795740000000001</v>
      </c>
      <c r="F13" s="11">
        <f>'Volume RTK North'!F13+'Volume RTK South'!F13</f>
        <v>2.4844179999999998</v>
      </c>
      <c r="G13" s="11">
        <f>'Volume RTK North'!G13+'Volume RTK South'!G13</f>
        <v>0</v>
      </c>
      <c r="H13" s="11">
        <f>'Volume RTK North'!H13+'Volume RTK South'!H13</f>
        <v>0</v>
      </c>
      <c r="I13" s="11">
        <f>'Volume RTK North'!I13+'Volume RTK South'!I13</f>
        <v>0</v>
      </c>
      <c r="J13" s="11">
        <f>'Volume RTK North'!J13+'Volume RTK South'!J13</f>
        <v>0</v>
      </c>
      <c r="K13" s="11">
        <f>'Volume RTK North'!K13+'Volume RTK South'!K13</f>
        <v>0</v>
      </c>
      <c r="L13" s="11">
        <f>'Volume RTK North'!L13+'Volume RTK South'!L13</f>
        <v>0</v>
      </c>
      <c r="M13" s="11">
        <f>'Volume RTK North'!M13+'Volume RTK South'!M13</f>
        <v>0</v>
      </c>
      <c r="N13" s="11">
        <f>'Volume RTK North'!N13+'Volume RTK South'!N13</f>
        <v>14.076225000000001</v>
      </c>
      <c r="O13" s="11">
        <f>'Volume RTK North'!O13+'Volume RTK South'!O13</f>
        <v>16.595362999999999</v>
      </c>
      <c r="Q13" s="11">
        <f>'Volume RTK North'!Q13+'Volume RTK South'!Q13</f>
        <v>49.240960999999999</v>
      </c>
      <c r="R13" s="11">
        <f>'Volume RTK North'!R13+'Volume RTK South'!R13</f>
        <v>66.897075999999998</v>
      </c>
      <c r="S13" s="11">
        <f>'Volume RTK North'!S13+'Volume RTK South'!S13</f>
        <v>13.417951</v>
      </c>
      <c r="T13" s="11">
        <f>'Volume RTK North'!T13+'Volume RTK South'!T13</f>
        <v>0</v>
      </c>
      <c r="U13" s="11">
        <f>'Volume RTK North'!U13+'Volume RTK South'!U13</f>
        <v>0</v>
      </c>
      <c r="V13" s="11">
        <f>'Volume RTK North'!V13+'Volume RTK South'!V13</f>
        <v>0</v>
      </c>
      <c r="W13" s="11">
        <f>'Volume RTK North'!W13+'Volume RTK South'!W13</f>
        <v>0</v>
      </c>
      <c r="X13" s="11">
        <f>'Volume RTK North'!X13+'Volume RTK South'!X13</f>
        <v>0</v>
      </c>
      <c r="Y13" s="11">
        <f>'Volume RTK North'!Y13+'Volume RTK South'!Y13</f>
        <v>0</v>
      </c>
      <c r="Z13" s="11">
        <f>'Volume RTK North'!Z13+'Volume RTK South'!Z13</f>
        <v>0</v>
      </c>
      <c r="AA13" s="11">
        <f>'Volume RTK North'!AA13+'Volume RTK South'!AA13</f>
        <v>4.788405</v>
      </c>
      <c r="AB13" s="11">
        <f>'Volume RTK North'!AB13+'Volume RTK South'!AB13</f>
        <v>9.7934809999999999</v>
      </c>
      <c r="AD13" s="11">
        <f>'Volume RTK North'!AD13+'Volume RTK South'!AD13</f>
        <v>18.765000000000001</v>
      </c>
      <c r="AE13" s="11">
        <f>'Volume RTK North'!AE13+'Volume RTK South'!AE13</f>
        <v>5.0092090000000002</v>
      </c>
      <c r="AF13" s="11">
        <f>'Volume RTK North'!AF13+'Volume RTK South'!AF13</f>
        <v>0</v>
      </c>
      <c r="AG13" s="11">
        <f>'Volume RTK North'!AG13+'Volume RTK South'!AG13</f>
        <v>0</v>
      </c>
      <c r="AH13" s="11">
        <f>'Volume RTK North'!AH13+'Volume RTK South'!AH13</f>
        <v>0</v>
      </c>
      <c r="AI13" s="11">
        <f>'Volume RTK North'!AI13+'Volume RTK South'!AI13</f>
        <v>0</v>
      </c>
      <c r="AJ13" s="11">
        <f>'Volume RTK North'!AJ13+'Volume RTK South'!AJ13</f>
        <v>0</v>
      </c>
      <c r="AK13" s="11">
        <f>'Volume RTK North'!AK13+'Volume RTK South'!AK13</f>
        <v>0</v>
      </c>
      <c r="AL13" s="11">
        <f>'Volume RTK North'!AL13+'Volume RTK South'!AL13</f>
        <v>0</v>
      </c>
      <c r="AM13" s="11">
        <f>'Volume RTK North'!AM13+'Volume RTK South'!AM13</f>
        <v>0</v>
      </c>
      <c r="AN13" s="11">
        <f>'Volume RTK North'!AN13+'Volume RTK South'!AN13</f>
        <v>36.464419999999997</v>
      </c>
      <c r="AO13" s="11">
        <f>'Volume RTK North'!AO13+'Volume RTK South'!AO13</f>
        <v>56.335030000000003</v>
      </c>
      <c r="AQ13" s="11">
        <f>'Volume RTK North'!AQ13+'Volume RTK South'!AQ13</f>
        <v>30.577093999999999</v>
      </c>
      <c r="AR13" s="11">
        <f>'Volume RTK North'!AR13+'Volume RTK South'!AR13</f>
        <v>3.7328299999999999</v>
      </c>
      <c r="AS13" s="11">
        <f>'Volume RTK North'!AS13+'Volume RTK South'!AS13</f>
        <v>0</v>
      </c>
      <c r="AT13" s="11">
        <f>'Volume RTK North'!AT13+'Volume RTK South'!AT13</f>
        <v>0</v>
      </c>
      <c r="AU13" s="11">
        <f>'Volume RTK North'!AU13+'Volume RTK South'!AU13</f>
        <v>0</v>
      </c>
      <c r="AV13" s="11">
        <f>'Volume RTK North'!AV13+'Volume RTK South'!AV13</f>
        <v>0</v>
      </c>
      <c r="AW13" s="11">
        <f>'Volume RTK North'!AW13+'Volume RTK South'!AW13</f>
        <v>0</v>
      </c>
      <c r="AX13" s="11">
        <f>'Volume RTK North'!AX13+'Volume RTK South'!AX13</f>
        <v>0</v>
      </c>
      <c r="AY13" s="11">
        <f>'Volume RTK North'!AY13+'Volume RTK South'!AY13</f>
        <v>0</v>
      </c>
      <c r="AZ13" s="11">
        <f>'Volume RTK North'!AZ13+'Volume RTK South'!AZ13</f>
        <v>0</v>
      </c>
      <c r="BA13" s="11">
        <f>'Volume RTK North'!BA13+'Volume RTK South'!BA13</f>
        <v>5.7880900000000004</v>
      </c>
      <c r="BB13" s="11">
        <f>'Volume RTK North'!BB13+'Volume RTK South'!BB13</f>
        <v>35.620631000000003</v>
      </c>
      <c r="BD13" s="11">
        <f>'Volume RTK North'!BD13+'Volume RTK South'!BD13</f>
        <v>23.660722</v>
      </c>
      <c r="BE13" s="11">
        <f>'Volume RTK North'!BE13+'Volume RTK South'!BE13</f>
        <v>1.8001560000000001</v>
      </c>
      <c r="BF13" s="11">
        <f>'Volume RTK North'!BF13+'Volume RTK South'!BF13</f>
        <v>0</v>
      </c>
      <c r="BG13" s="11">
        <f>'Volume RTK North'!BG13+'Volume RTK South'!BG13</f>
        <v>0</v>
      </c>
      <c r="BH13" s="11">
        <f>'Volume RTK North'!BH13+'Volume RTK South'!BH13</f>
        <v>0</v>
      </c>
      <c r="BI13" s="11">
        <f>'Volume RTK North'!BI13+'Volume RTK South'!BI13</f>
        <v>0</v>
      </c>
      <c r="BJ13" s="11">
        <f>'Volume RTK North'!BJ13+'Volume RTK South'!BJ13</f>
        <v>0</v>
      </c>
      <c r="BK13" s="11">
        <f>'Volume RTK North'!BK13+'Volume RTK South'!BK13</f>
        <v>0</v>
      </c>
      <c r="BL13" s="11">
        <f>'Volume RTK North'!BL13+'Volume RTK South'!BL13</f>
        <v>0</v>
      </c>
      <c r="BM13" s="11">
        <f>'Volume RTK North'!BM13+'Volume RTK South'!BM13</f>
        <v>12.461373</v>
      </c>
      <c r="BN13" s="11">
        <f>'Volume RTK North'!BN13+'Volume RTK South'!BN13</f>
        <v>76.100273000000001</v>
      </c>
      <c r="BO13" s="11">
        <f>'Volume RTK North'!BO13+'Volume RTK South'!BO13</f>
        <v>66.17062</v>
      </c>
      <c r="BQ13" s="11">
        <f>'Volume RTK North'!BQ13+'Volume RTK South'!BQ13</f>
        <v>3.6571709999999999</v>
      </c>
      <c r="BR13" s="11">
        <f>'Volume RTK North'!BR13+'Volume RTK South'!BR13</f>
        <v>0</v>
      </c>
      <c r="BS13" s="11">
        <f>'Volume RTK North'!BS13+'Volume RTK South'!BS13</f>
        <v>0</v>
      </c>
      <c r="BT13" s="11">
        <f>'Volume RTK North'!BT13+'Volume RTK South'!BT13</f>
        <v>0</v>
      </c>
      <c r="BU13" s="11">
        <f>'Volume RTK North'!BU13+'Volume RTK South'!BU13</f>
        <v>0</v>
      </c>
      <c r="BV13" s="11">
        <f>'Volume RTK North'!BV13+'Volume RTK South'!BV13</f>
        <v>0</v>
      </c>
      <c r="BW13" s="11">
        <f>'Volume RTK North'!BW13+'Volume RTK South'!BW13</f>
        <v>0</v>
      </c>
      <c r="BX13" s="11">
        <f>'Volume RTK North'!BX13+'Volume RTK South'!BX13</f>
        <v>0</v>
      </c>
      <c r="BY13" s="11">
        <f>'Volume RTK North'!BY13+'Volume RTK South'!BY13</f>
        <v>0</v>
      </c>
      <c r="BZ13" s="11">
        <f>'Volume RTK North'!BZ13+'Volume RTK South'!BZ13</f>
        <v>0</v>
      </c>
      <c r="CA13" s="11">
        <f>'Volume RTK North'!CA13+'Volume RTK South'!CA13</f>
        <v>0</v>
      </c>
      <c r="CB13" s="11">
        <f>'Volume RTK North'!CB13+'Volume RTK South'!CB13</f>
        <v>0</v>
      </c>
    </row>
    <row r="14" spans="2:80" ht="15.5" x14ac:dyDescent="0.35">
      <c r="B14" s="10" t="s">
        <v>116</v>
      </c>
      <c r="D14" s="11">
        <f>'Volume RTK North'!D14+'Volume RTK South'!D14</f>
        <v>0</v>
      </c>
      <c r="E14" s="11">
        <f>'Volume RTK North'!E14+'Volume RTK South'!E14</f>
        <v>0</v>
      </c>
      <c r="F14" s="11">
        <f>'Volume RTK North'!F14+'Volume RTK South'!F14</f>
        <v>0</v>
      </c>
      <c r="G14" s="11">
        <f>'Volume RTK North'!G14+'Volume RTK South'!G14</f>
        <v>0</v>
      </c>
      <c r="H14" s="11">
        <f>'Volume RTK North'!H14+'Volume RTK South'!H14</f>
        <v>0</v>
      </c>
      <c r="I14" s="11">
        <f>'Volume RTK North'!I14+'Volume RTK South'!I14</f>
        <v>0</v>
      </c>
      <c r="J14" s="11">
        <f>'Volume RTK North'!J14+'Volume RTK South'!J14</f>
        <v>0</v>
      </c>
      <c r="K14" s="11">
        <f>'Volume RTK North'!K14+'Volume RTK South'!K14</f>
        <v>0</v>
      </c>
      <c r="L14" s="11">
        <f>'Volume RTK North'!L14+'Volume RTK South'!L14</f>
        <v>0</v>
      </c>
      <c r="M14" s="11">
        <f>'Volume RTK North'!M14+'Volume RTK South'!M14</f>
        <v>1.118223</v>
      </c>
      <c r="N14" s="11">
        <f>'Volume RTK North'!N14+'Volume RTK South'!N14</f>
        <v>0</v>
      </c>
      <c r="O14" s="11">
        <f>'Volume RTK North'!O14+'Volume RTK South'!O14</f>
        <v>0</v>
      </c>
      <c r="Q14" s="11">
        <f>'Volume RTK North'!Q14+'Volume RTK South'!Q14</f>
        <v>0</v>
      </c>
      <c r="R14" s="11">
        <f>'Volume RTK North'!R14+'Volume RTK South'!R14</f>
        <v>0</v>
      </c>
      <c r="S14" s="11">
        <f>'Volume RTK North'!S14+'Volume RTK South'!S14</f>
        <v>0</v>
      </c>
      <c r="T14" s="11">
        <f>'Volume RTK North'!T14+'Volume RTK South'!T14</f>
        <v>0</v>
      </c>
      <c r="U14" s="11">
        <f>'Volume RTK North'!U14+'Volume RTK South'!U14</f>
        <v>0</v>
      </c>
      <c r="V14" s="11">
        <f>'Volume RTK North'!V14+'Volume RTK South'!V14</f>
        <v>0</v>
      </c>
      <c r="W14" s="11">
        <f>'Volume RTK North'!W14+'Volume RTK South'!W14</f>
        <v>0</v>
      </c>
      <c r="X14" s="11">
        <f>'Volume RTK North'!X14+'Volume RTK South'!X14</f>
        <v>0</v>
      </c>
      <c r="Y14" s="11">
        <f>'Volume RTK North'!Y14+'Volume RTK South'!Y14</f>
        <v>0</v>
      </c>
      <c r="Z14" s="11">
        <f>'Volume RTK North'!Z14+'Volume RTK South'!Z14</f>
        <v>0</v>
      </c>
      <c r="AA14" s="11">
        <f>'Volume RTK North'!AA14+'Volume RTK South'!AA14</f>
        <v>0</v>
      </c>
      <c r="AB14" s="11">
        <f>'Volume RTK North'!AB14+'Volume RTK South'!AB14</f>
        <v>0</v>
      </c>
      <c r="AD14" s="11">
        <f>'Volume RTK North'!AD14+'Volume RTK South'!AD14</f>
        <v>0</v>
      </c>
      <c r="AE14" s="11">
        <f>'Volume RTK North'!AE14+'Volume RTK South'!AE14</f>
        <v>0</v>
      </c>
      <c r="AF14" s="11">
        <f>'Volume RTK North'!AF14+'Volume RTK South'!AF14</f>
        <v>0</v>
      </c>
      <c r="AG14" s="11">
        <f>'Volume RTK North'!AG14+'Volume RTK South'!AG14</f>
        <v>0</v>
      </c>
      <c r="AH14" s="11">
        <f>'Volume RTK North'!AH14+'Volume RTK South'!AH14</f>
        <v>0</v>
      </c>
      <c r="AI14" s="11">
        <f>'Volume RTK North'!AI14+'Volume RTK South'!AI14</f>
        <v>0</v>
      </c>
      <c r="AJ14" s="11">
        <f>'Volume RTK North'!AJ14+'Volume RTK South'!AJ14</f>
        <v>0</v>
      </c>
      <c r="AK14" s="11">
        <f>'Volume RTK North'!AK14+'Volume RTK South'!AK14</f>
        <v>0</v>
      </c>
      <c r="AL14" s="11">
        <f>'Volume RTK North'!AL14+'Volume RTK South'!AL14</f>
        <v>0</v>
      </c>
      <c r="AM14" s="11">
        <f>'Volume RTK North'!AM14+'Volume RTK South'!AM14</f>
        <v>0</v>
      </c>
      <c r="AN14" s="11">
        <f>'Volume RTK North'!AN14+'Volume RTK South'!AN14</f>
        <v>0</v>
      </c>
      <c r="AO14" s="11">
        <f>'Volume RTK North'!AO14+'Volume RTK South'!AO14</f>
        <v>0</v>
      </c>
      <c r="AQ14" s="11">
        <f>'Volume RTK North'!AQ14+'Volume RTK South'!AQ14</f>
        <v>0</v>
      </c>
      <c r="AR14" s="11">
        <f>'Volume RTK North'!AR14+'Volume RTK South'!AR14</f>
        <v>0</v>
      </c>
      <c r="AS14" s="11">
        <f>'Volume RTK North'!AS14+'Volume RTK South'!AS14</f>
        <v>0</v>
      </c>
      <c r="AT14" s="11">
        <f>'Volume RTK North'!AT14+'Volume RTK South'!AT14</f>
        <v>0</v>
      </c>
      <c r="AU14" s="11">
        <f>'Volume RTK North'!AU14+'Volume RTK South'!AU14</f>
        <v>0</v>
      </c>
      <c r="AV14" s="11">
        <f>'Volume RTK North'!AV14+'Volume RTK South'!AV14</f>
        <v>0</v>
      </c>
      <c r="AW14" s="11">
        <f>'Volume RTK North'!AW14+'Volume RTK South'!AW14</f>
        <v>0</v>
      </c>
      <c r="AX14" s="11">
        <f>'Volume RTK North'!AX14+'Volume RTK South'!AX14</f>
        <v>0</v>
      </c>
      <c r="AY14" s="11">
        <f>'Volume RTK North'!AY14+'Volume RTK South'!AY14</f>
        <v>0</v>
      </c>
      <c r="AZ14" s="11">
        <f>'Volume RTK North'!AZ14+'Volume RTK South'!AZ14</f>
        <v>0</v>
      </c>
      <c r="BA14" s="11">
        <f>'Volume RTK North'!BA14+'Volume RTK South'!BA14</f>
        <v>0</v>
      </c>
      <c r="BB14" s="11">
        <f>'Volume RTK North'!BB14+'Volume RTK South'!BB14</f>
        <v>0</v>
      </c>
      <c r="BD14" s="11">
        <f>'Volume RTK North'!BD14+'Volume RTK South'!BD14</f>
        <v>0</v>
      </c>
      <c r="BE14" s="11">
        <f>'Volume RTK North'!BE14+'Volume RTK South'!BE14</f>
        <v>0</v>
      </c>
      <c r="BF14" s="11">
        <f>'Volume RTK North'!BF14+'Volume RTK South'!BF14</f>
        <v>0</v>
      </c>
      <c r="BG14" s="11">
        <f>'Volume RTK North'!BG14+'Volume RTK South'!BG14</f>
        <v>0</v>
      </c>
      <c r="BH14" s="11">
        <f>'Volume RTK North'!BH14+'Volume RTK South'!BH14</f>
        <v>0</v>
      </c>
      <c r="BI14" s="11">
        <f>'Volume RTK North'!BI14+'Volume RTK South'!BI14</f>
        <v>0</v>
      </c>
      <c r="BJ14" s="11">
        <f>'Volume RTK North'!BJ14+'Volume RTK South'!BJ14</f>
        <v>0</v>
      </c>
      <c r="BK14" s="11">
        <f>'Volume RTK North'!BK14+'Volume RTK South'!BK14</f>
        <v>0</v>
      </c>
      <c r="BL14" s="11">
        <f>'Volume RTK North'!BL14+'Volume RTK South'!BL14</f>
        <v>0</v>
      </c>
      <c r="BM14" s="11">
        <f>'Volume RTK North'!BM14+'Volume RTK South'!BM14</f>
        <v>0</v>
      </c>
      <c r="BN14" s="11">
        <f>'Volume RTK North'!BN14+'Volume RTK South'!BN14</f>
        <v>0</v>
      </c>
      <c r="BO14" s="11">
        <f>'Volume RTK North'!BO14+'Volume RTK South'!BO14</f>
        <v>0</v>
      </c>
      <c r="BQ14" s="11">
        <f>'Volume RTK North'!BQ14+'Volume RTK South'!BQ14</f>
        <v>0</v>
      </c>
      <c r="BR14" s="11">
        <f>'Volume RTK North'!BR14+'Volume RTK South'!BR14</f>
        <v>0</v>
      </c>
      <c r="BS14" s="11">
        <f>'Volume RTK North'!BS14+'Volume RTK South'!BS14</f>
        <v>0</v>
      </c>
      <c r="BT14" s="11">
        <f>'Volume RTK North'!BT14+'Volume RTK South'!BT14</f>
        <v>0</v>
      </c>
      <c r="BU14" s="11">
        <f>'Volume RTK North'!BU14+'Volume RTK South'!BU14</f>
        <v>0</v>
      </c>
      <c r="BV14" s="11">
        <f>'Volume RTK North'!BV14+'Volume RTK South'!BV14</f>
        <v>0</v>
      </c>
      <c r="BW14" s="11">
        <f>'Volume RTK North'!BW14+'Volume RTK South'!BW14</f>
        <v>0</v>
      </c>
      <c r="BX14" s="11">
        <f>'Volume RTK North'!BX14+'Volume RTK South'!BX14</f>
        <v>0</v>
      </c>
      <c r="BY14" s="11">
        <f>'Volume RTK North'!BY14+'Volume RTK South'!BY14</f>
        <v>0</v>
      </c>
      <c r="BZ14" s="11">
        <f>'Volume RTK North'!BZ14+'Volume RTK South'!BZ14</f>
        <v>0</v>
      </c>
      <c r="CA14" s="11">
        <f>'Volume RTK North'!CA14+'Volume RTK South'!CA14</f>
        <v>0</v>
      </c>
      <c r="CB14" s="11">
        <f>'Volume RTK North'!CB14+'Volume RTK South'!CB14</f>
        <v>0</v>
      </c>
    </row>
    <row r="15" spans="2:80" ht="15.5" x14ac:dyDescent="0.35">
      <c r="B15" s="10" t="s">
        <v>117</v>
      </c>
      <c r="D15" s="11">
        <f>'Volume RTK North'!D15+'Volume RTK South'!D15</f>
        <v>0</v>
      </c>
      <c r="E15" s="11">
        <f>'Volume RTK North'!E15+'Volume RTK South'!E15</f>
        <v>0</v>
      </c>
      <c r="F15" s="11">
        <f>'Volume RTK North'!F15+'Volume RTK South'!F15</f>
        <v>0</v>
      </c>
      <c r="G15" s="11">
        <f>'Volume RTK North'!G15+'Volume RTK South'!G15</f>
        <v>0</v>
      </c>
      <c r="H15" s="11">
        <f>'Volume RTK North'!H15+'Volume RTK South'!H15</f>
        <v>0</v>
      </c>
      <c r="I15" s="11">
        <f>'Volume RTK North'!I15+'Volume RTK South'!I15</f>
        <v>0</v>
      </c>
      <c r="J15" s="11">
        <f>'Volume RTK North'!J15+'Volume RTK South'!J15</f>
        <v>0</v>
      </c>
      <c r="K15" s="11">
        <f>'Volume RTK North'!K15+'Volume RTK South'!K15</f>
        <v>0</v>
      </c>
      <c r="L15" s="11">
        <f>'Volume RTK North'!L15+'Volume RTK South'!L15</f>
        <v>0</v>
      </c>
      <c r="M15" s="11">
        <f>'Volume RTK North'!M15+'Volume RTK South'!M15</f>
        <v>0</v>
      </c>
      <c r="N15" s="11">
        <f>'Volume RTK North'!N15+'Volume RTK South'!N15</f>
        <v>0</v>
      </c>
      <c r="O15" s="11">
        <f>'Volume RTK North'!O15+'Volume RTK South'!O15</f>
        <v>0</v>
      </c>
      <c r="Q15" s="11">
        <f>'Volume RTK North'!Q15+'Volume RTK South'!Q15</f>
        <v>0</v>
      </c>
      <c r="R15" s="11">
        <f>'Volume RTK North'!R15+'Volume RTK South'!R15</f>
        <v>0</v>
      </c>
      <c r="S15" s="11">
        <f>'Volume RTK North'!S15+'Volume RTK South'!S15</f>
        <v>0</v>
      </c>
      <c r="T15" s="11">
        <f>'Volume RTK North'!T15+'Volume RTK South'!T15</f>
        <v>0</v>
      </c>
      <c r="U15" s="11">
        <f>'Volume RTK North'!U15+'Volume RTK South'!U15</f>
        <v>0</v>
      </c>
      <c r="V15" s="11">
        <f>'Volume RTK North'!V15+'Volume RTK South'!V15</f>
        <v>0</v>
      </c>
      <c r="W15" s="11">
        <f>'Volume RTK North'!W15+'Volume RTK South'!W15</f>
        <v>0</v>
      </c>
      <c r="X15" s="11">
        <f>'Volume RTK North'!X15+'Volume RTK South'!X15</f>
        <v>0</v>
      </c>
      <c r="Y15" s="11">
        <f>'Volume RTK North'!Y15+'Volume RTK South'!Y15</f>
        <v>0</v>
      </c>
      <c r="Z15" s="11">
        <f>'Volume RTK North'!Z15+'Volume RTK South'!Z15</f>
        <v>0</v>
      </c>
      <c r="AA15" s="11">
        <f>'Volume RTK North'!AA15+'Volume RTK South'!AA15</f>
        <v>0</v>
      </c>
      <c r="AB15" s="11">
        <f>'Volume RTK North'!AB15+'Volume RTK South'!AB15</f>
        <v>0</v>
      </c>
      <c r="AD15" s="11">
        <f>'Volume RTK North'!AD15+'Volume RTK South'!AD15</f>
        <v>0</v>
      </c>
      <c r="AE15" s="11">
        <f>'Volume RTK North'!AE15+'Volume RTK South'!AE15</f>
        <v>0</v>
      </c>
      <c r="AF15" s="11">
        <f>'Volume RTK North'!AF15+'Volume RTK South'!AF15</f>
        <v>0</v>
      </c>
      <c r="AG15" s="11">
        <f>'Volume RTK North'!AG15+'Volume RTK South'!AG15</f>
        <v>0</v>
      </c>
      <c r="AH15" s="11">
        <f>'Volume RTK North'!AH15+'Volume RTK South'!AH15</f>
        <v>0</v>
      </c>
      <c r="AI15" s="11">
        <f>'Volume RTK North'!AI15+'Volume RTK South'!AI15</f>
        <v>0</v>
      </c>
      <c r="AJ15" s="11">
        <f>'Volume RTK North'!AJ15+'Volume RTK South'!AJ15</f>
        <v>0</v>
      </c>
      <c r="AK15" s="11">
        <f>'Volume RTK North'!AK15+'Volume RTK South'!AK15</f>
        <v>0</v>
      </c>
      <c r="AL15" s="11">
        <f>'Volume RTK North'!AL15+'Volume RTK South'!AL15</f>
        <v>0</v>
      </c>
      <c r="AM15" s="11">
        <f>'Volume RTK North'!AM15+'Volume RTK South'!AM15</f>
        <v>0</v>
      </c>
      <c r="AN15" s="11">
        <f>'Volume RTK North'!AN15+'Volume RTK South'!AN15</f>
        <v>0</v>
      </c>
      <c r="AO15" s="11">
        <f>'Volume RTK North'!AO15+'Volume RTK South'!AO15</f>
        <v>0</v>
      </c>
      <c r="AQ15" s="11">
        <f>'Volume RTK North'!AQ15+'Volume RTK South'!AQ15</f>
        <v>0</v>
      </c>
      <c r="AR15" s="11">
        <f>'Volume RTK North'!AR15+'Volume RTK South'!AR15</f>
        <v>0</v>
      </c>
      <c r="AS15" s="11">
        <f>'Volume RTK North'!AS15+'Volume RTK South'!AS15</f>
        <v>0</v>
      </c>
      <c r="AT15" s="11">
        <f>'Volume RTK North'!AT15+'Volume RTK South'!AT15</f>
        <v>0</v>
      </c>
      <c r="AU15" s="11">
        <f>'Volume RTK North'!AU15+'Volume RTK South'!AU15</f>
        <v>0</v>
      </c>
      <c r="AV15" s="11">
        <f>'Volume RTK North'!AV15+'Volume RTK South'!AV15</f>
        <v>0</v>
      </c>
      <c r="AW15" s="11">
        <f>'Volume RTK North'!AW15+'Volume RTK South'!AW15</f>
        <v>0</v>
      </c>
      <c r="AX15" s="11">
        <f>'Volume RTK North'!AX15+'Volume RTK South'!AX15</f>
        <v>0</v>
      </c>
      <c r="AY15" s="11">
        <f>'Volume RTK North'!AY15+'Volume RTK South'!AY15</f>
        <v>0</v>
      </c>
      <c r="AZ15" s="11">
        <f>'Volume RTK North'!AZ15+'Volume RTK South'!AZ15</f>
        <v>0</v>
      </c>
      <c r="BA15" s="11">
        <f>'Volume RTK North'!BA15+'Volume RTK South'!BA15</f>
        <v>0</v>
      </c>
      <c r="BB15" s="11">
        <f>'Volume RTK North'!BB15+'Volume RTK South'!BB15</f>
        <v>20.738520000000001</v>
      </c>
      <c r="BD15" s="11">
        <f>'Volume RTK North'!BD15+'Volume RTK South'!BD15</f>
        <v>18.105539</v>
      </c>
      <c r="BE15" s="11">
        <f>'Volume RTK North'!BE15+'Volume RTK South'!BE15</f>
        <v>0</v>
      </c>
      <c r="BF15" s="11">
        <f>'Volume RTK North'!BF15+'Volume RTK South'!BF15</f>
        <v>0</v>
      </c>
      <c r="BG15" s="11">
        <f>'Volume RTK North'!BG15+'Volume RTK South'!BG15</f>
        <v>0</v>
      </c>
      <c r="BH15" s="11">
        <f>'Volume RTK North'!BH15+'Volume RTK South'!BH15</f>
        <v>0</v>
      </c>
      <c r="BI15" s="11">
        <f>'Volume RTK North'!BI15+'Volume RTK South'!BI15</f>
        <v>0</v>
      </c>
      <c r="BJ15" s="11">
        <f>'Volume RTK North'!BJ15+'Volume RTK South'!BJ15</f>
        <v>0</v>
      </c>
      <c r="BK15" s="11">
        <f>'Volume RTK North'!BK15+'Volume RTK South'!BK15</f>
        <v>0</v>
      </c>
      <c r="BL15" s="11">
        <f>'Volume RTK North'!BL15+'Volume RTK South'!BL15</f>
        <v>0</v>
      </c>
      <c r="BM15" s="11">
        <f>'Volume RTK North'!BM15+'Volume RTK South'!BM15</f>
        <v>0</v>
      </c>
      <c r="BN15" s="11">
        <f>'Volume RTK North'!BN15+'Volume RTK South'!BN15</f>
        <v>0</v>
      </c>
      <c r="BO15" s="11">
        <f>'Volume RTK North'!BO15+'Volume RTK South'!BO15</f>
        <v>0</v>
      </c>
      <c r="BQ15" s="11">
        <f>'Volume RTK North'!BQ15+'Volume RTK South'!BQ15</f>
        <v>0</v>
      </c>
      <c r="BR15" s="11">
        <f>'Volume RTK North'!BR15+'Volume RTK South'!BR15</f>
        <v>0</v>
      </c>
      <c r="BS15" s="11">
        <f>'Volume RTK North'!BS15+'Volume RTK South'!BS15</f>
        <v>0</v>
      </c>
      <c r="BT15" s="11">
        <f>'Volume RTK North'!BT15+'Volume RTK South'!BT15</f>
        <v>0</v>
      </c>
      <c r="BU15" s="11">
        <f>'Volume RTK North'!BU15+'Volume RTK South'!BU15</f>
        <v>0</v>
      </c>
      <c r="BV15" s="11">
        <f>'Volume RTK North'!BV15+'Volume RTK South'!BV15</f>
        <v>0</v>
      </c>
      <c r="BW15" s="11">
        <f>'Volume RTK North'!BW15+'Volume RTK South'!BW15</f>
        <v>0</v>
      </c>
      <c r="BX15" s="11">
        <f>'Volume RTK North'!BX15+'Volume RTK South'!BX15</f>
        <v>0</v>
      </c>
      <c r="BY15" s="11">
        <f>'Volume RTK North'!BY15+'Volume RTK South'!BY15</f>
        <v>0</v>
      </c>
      <c r="BZ15" s="11">
        <f>'Volume RTK North'!BZ15+'Volume RTK South'!BZ15</f>
        <v>0</v>
      </c>
      <c r="CA15" s="11">
        <f>'Volume RTK North'!CA15+'Volume RTK South'!CA15</f>
        <v>0</v>
      </c>
      <c r="CB15" s="11">
        <f>'Volume RTK North'!CB15+'Volume RTK South'!CB15</f>
        <v>0</v>
      </c>
    </row>
    <row r="16" spans="2:80" ht="15.5" x14ac:dyDescent="0.35">
      <c r="B16" s="8" t="s">
        <v>120</v>
      </c>
      <c r="D16" s="9">
        <f>'Volume RTK North'!D16+'Volume RTK South'!D16</f>
        <v>130.967792</v>
      </c>
      <c r="E16" s="9">
        <f>'Volume RTK North'!E16+'Volume RTK South'!E16</f>
        <v>148.67437899999999</v>
      </c>
      <c r="F16" s="9">
        <f>'Volume RTK North'!F16+'Volume RTK South'!F16</f>
        <v>165.83138600000001</v>
      </c>
      <c r="G16" s="9">
        <f>'Volume RTK North'!G16+'Volume RTK South'!G16</f>
        <v>156.251329</v>
      </c>
      <c r="H16" s="9">
        <f>'Volume RTK North'!H16+'Volume RTK South'!H16</f>
        <v>155.73593499999998</v>
      </c>
      <c r="I16" s="9">
        <f>'Volume RTK North'!I16+'Volume RTK South'!I16</f>
        <v>145.13212000000001</v>
      </c>
      <c r="J16" s="9">
        <f>'Volume RTK North'!J16+'Volume RTK South'!J16</f>
        <v>137.973975</v>
      </c>
      <c r="K16" s="9">
        <f>'Volume RTK North'!K16+'Volume RTK South'!K16</f>
        <v>123.861135</v>
      </c>
      <c r="L16" s="9">
        <f>'Volume RTK North'!L16+'Volume RTK South'!L16</f>
        <v>117.61641800000001</v>
      </c>
      <c r="M16" s="9">
        <f>'Volume RTK North'!M16+'Volume RTK South'!M16</f>
        <v>122.481666</v>
      </c>
      <c r="N16" s="9">
        <f>'Volume RTK North'!N16+'Volume RTK South'!N16</f>
        <v>123.08285000000001</v>
      </c>
      <c r="O16" s="9">
        <f>'Volume RTK North'!O16+'Volume RTK South'!O16</f>
        <v>110.763047</v>
      </c>
      <c r="Q16" s="9">
        <f>'Volume RTK North'!Q16+'Volume RTK South'!Q16</f>
        <v>130.92851999999999</v>
      </c>
      <c r="R16" s="9">
        <f>'Volume RTK North'!R16+'Volume RTK South'!R16</f>
        <v>102.66399200000001</v>
      </c>
      <c r="S16" s="9">
        <f>'Volume RTK North'!S16+'Volume RTK South'!S16</f>
        <v>114.83493900000001</v>
      </c>
      <c r="T16" s="9">
        <f>'Volume RTK North'!T16+'Volume RTK South'!T16</f>
        <v>127.973428</v>
      </c>
      <c r="U16" s="9">
        <f>'Volume RTK North'!U16+'Volume RTK South'!U16</f>
        <v>157.62689900000001</v>
      </c>
      <c r="V16" s="9">
        <f>'Volume RTK North'!V16+'Volume RTK South'!V16</f>
        <v>166.33850899999999</v>
      </c>
      <c r="W16" s="9">
        <f>'Volume RTK North'!W16+'Volume RTK South'!W16</f>
        <v>168.29987200000002</v>
      </c>
      <c r="X16" s="9">
        <f>'Volume RTK North'!X16+'Volume RTK South'!X16</f>
        <v>190.253514</v>
      </c>
      <c r="Y16" s="9">
        <f>'Volume RTK North'!Y16+'Volume RTK South'!Y16</f>
        <v>165.76872</v>
      </c>
      <c r="Z16" s="9">
        <f>'Volume RTK North'!Z16+'Volume RTK South'!Z16</f>
        <v>169.785212</v>
      </c>
      <c r="AA16" s="9">
        <f>'Volume RTK North'!AA16+'Volume RTK South'!AA16</f>
        <v>139.96673200000001</v>
      </c>
      <c r="AB16" s="9">
        <f>'Volume RTK North'!AB16+'Volume RTK South'!AB16</f>
        <v>130.18180599999999</v>
      </c>
      <c r="AD16" s="9">
        <f>'Volume RTK North'!AD16+'Volume RTK South'!AD16</f>
        <v>73.832041000000004</v>
      </c>
      <c r="AE16" s="9">
        <f>'Volume RTK North'!AE16+'Volume RTK South'!AE16</f>
        <v>203.24272100000002</v>
      </c>
      <c r="AF16" s="9">
        <f>'Volume RTK North'!AF16+'Volume RTK South'!AF16</f>
        <v>201.001869</v>
      </c>
      <c r="AG16" s="9">
        <f>'Volume RTK North'!AG16+'Volume RTK South'!AG16</f>
        <v>211.05626999999998</v>
      </c>
      <c r="AH16" s="9">
        <f>'Volume RTK North'!AH16+'Volume RTK South'!AH16</f>
        <v>167.60248200000001</v>
      </c>
      <c r="AI16" s="9">
        <f>'Volume RTK North'!AI16+'Volume RTK South'!AI16</f>
        <v>179.18171599999999</v>
      </c>
      <c r="AJ16" s="9">
        <f>'Volume RTK North'!AJ16+'Volume RTK South'!AJ16</f>
        <v>228.942881</v>
      </c>
      <c r="AK16" s="9">
        <f>'Volume RTK North'!AK16+'Volume RTK South'!AK16</f>
        <v>234.10743000000002</v>
      </c>
      <c r="AL16" s="9">
        <f>'Volume RTK North'!AL16+'Volume RTK South'!AL16</f>
        <v>214.03690500000002</v>
      </c>
      <c r="AM16" s="9">
        <f>'Volume RTK North'!AM16+'Volume RTK South'!AM16</f>
        <v>203.000901</v>
      </c>
      <c r="AN16" s="9">
        <f>'Volume RTK North'!AN16+'Volume RTK South'!AN16</f>
        <v>191.951165</v>
      </c>
      <c r="AO16" s="9">
        <f>'Volume RTK North'!AO16+'Volume RTK South'!AO16</f>
        <v>197.46974399999999</v>
      </c>
      <c r="AQ16" s="9">
        <f>'Volume RTK North'!AQ16+'Volume RTK South'!AQ16</f>
        <v>184.37900500000001</v>
      </c>
      <c r="AR16" s="9">
        <f>'Volume RTK North'!AR16+'Volume RTK South'!AR16</f>
        <v>170.01694700000002</v>
      </c>
      <c r="AS16" s="9">
        <f>'Volume RTK North'!AS16+'Volume RTK South'!AS16</f>
        <v>236.75034099999999</v>
      </c>
      <c r="AT16" s="9">
        <f>'Volume RTK North'!AT16+'Volume RTK South'!AT16</f>
        <v>231.422933</v>
      </c>
      <c r="AU16" s="9">
        <f>'Volume RTK North'!AU16+'Volume RTK South'!AU16</f>
        <v>228.74962600000001</v>
      </c>
      <c r="AV16" s="9">
        <f>'Volume RTK North'!AV16+'Volume RTK South'!AV16</f>
        <v>208.66352699999999</v>
      </c>
      <c r="AW16" s="9">
        <f>'Volume RTK North'!AW16+'Volume RTK South'!AW16</f>
        <v>240.80342000000002</v>
      </c>
      <c r="AX16" s="9">
        <f>'Volume RTK North'!AX16+'Volume RTK South'!AX16</f>
        <v>259.77802399999996</v>
      </c>
      <c r="AY16" s="9">
        <f>'Volume RTK North'!AY16+'Volume RTK South'!AY16</f>
        <v>257.76329600000003</v>
      </c>
      <c r="AZ16" s="9">
        <f>'Volume RTK North'!AZ16+'Volume RTK South'!AZ16</f>
        <v>243.62838400000001</v>
      </c>
      <c r="BA16" s="9">
        <f>'Volume RTK North'!BA16+'Volume RTK South'!BA16</f>
        <v>261.91399799999999</v>
      </c>
      <c r="BB16" s="9">
        <f>'Volume RTK North'!BB16+'Volume RTK South'!BB16</f>
        <v>242.428133</v>
      </c>
      <c r="BD16" s="9">
        <f>'Volume RTK North'!BD16+'Volume RTK South'!BD16</f>
        <v>228.10707199999999</v>
      </c>
      <c r="BE16" s="9">
        <f>'Volume RTK North'!BE16+'Volume RTK South'!BE16</f>
        <v>226.05254100000002</v>
      </c>
      <c r="BF16" s="9">
        <f>'Volume RTK North'!BF16+'Volume RTK South'!BF16</f>
        <v>232.81847499999998</v>
      </c>
      <c r="BG16" s="9">
        <f>'Volume RTK North'!BG16+'Volume RTK South'!BG16</f>
        <v>199.00543199999998</v>
      </c>
      <c r="BH16" s="9">
        <f>'Volume RTK North'!BH16+'Volume RTK South'!BH16</f>
        <v>189.00292000000002</v>
      </c>
      <c r="BI16" s="9">
        <f>'Volume RTK North'!BI16+'Volume RTK South'!BI16</f>
        <v>252.88504899999998</v>
      </c>
      <c r="BJ16" s="9">
        <f>'Volume RTK North'!BJ16+'Volume RTK South'!BJ16</f>
        <v>265.49753700000002</v>
      </c>
      <c r="BK16" s="9">
        <f>'Volume RTK North'!BK16+'Volume RTK South'!BK16</f>
        <v>257.95027600000003</v>
      </c>
      <c r="BL16" s="9">
        <f>'Volume RTK North'!BL16+'Volume RTK South'!BL16</f>
        <v>272.91652099999999</v>
      </c>
      <c r="BM16" s="9">
        <f>'Volume RTK North'!BM16+'Volume RTK South'!BM16</f>
        <v>272.50305500000002</v>
      </c>
      <c r="BN16" s="9">
        <f>'Volume RTK North'!BN16+'Volume RTK South'!BN16</f>
        <v>291.26242500000001</v>
      </c>
      <c r="BO16" s="9">
        <f>'Volume RTK North'!BO16+'Volume RTK South'!BO16</f>
        <v>268.49725799999999</v>
      </c>
      <c r="BQ16" s="9">
        <f>'Volume RTK North'!BQ16+'Volume RTK South'!BQ16</f>
        <v>244.131778</v>
      </c>
      <c r="BR16" s="9">
        <f>'Volume RTK North'!BR16+'Volume RTK South'!BR16</f>
        <v>0</v>
      </c>
      <c r="BS16" s="9">
        <f>'Volume RTK North'!BS16+'Volume RTK South'!BS16</f>
        <v>0</v>
      </c>
      <c r="BT16" s="9">
        <f>'Volume RTK North'!BT16+'Volume RTK South'!BT16</f>
        <v>0</v>
      </c>
      <c r="BU16" s="9">
        <f>'Volume RTK North'!BU16+'Volume RTK South'!BU16</f>
        <v>0</v>
      </c>
      <c r="BV16" s="9">
        <f>'Volume RTK North'!BV16+'Volume RTK South'!BV16</f>
        <v>0</v>
      </c>
      <c r="BW16" s="9">
        <f>'Volume RTK North'!BW16+'Volume RTK South'!BW16</f>
        <v>0</v>
      </c>
      <c r="BX16" s="9">
        <f>'Volume RTK North'!BX16+'Volume RTK South'!BX16</f>
        <v>0</v>
      </c>
      <c r="BY16" s="9">
        <f>'Volume RTK North'!BY16+'Volume RTK South'!BY16</f>
        <v>0</v>
      </c>
      <c r="BZ16" s="9">
        <f>'Volume RTK North'!BZ16+'Volume RTK South'!BZ16</f>
        <v>0</v>
      </c>
      <c r="CA16" s="9">
        <f>'Volume RTK North'!CA16+'Volume RTK South'!CA16</f>
        <v>0</v>
      </c>
      <c r="CB16" s="9">
        <f>'Volume RTK North'!CB16+'Volume RTK South'!CB16</f>
        <v>0</v>
      </c>
    </row>
    <row r="17" spans="2:80" ht="15.5" x14ac:dyDescent="0.35">
      <c r="B17" s="8" t="s">
        <v>139</v>
      </c>
      <c r="D17" s="9">
        <f t="shared" ref="D17:O17" si="34">SUM(D18:D21)</f>
        <v>405.75994899999995</v>
      </c>
      <c r="E17" s="9">
        <f t="shared" si="34"/>
        <v>427.39980600000001</v>
      </c>
      <c r="F17" s="9">
        <f t="shared" si="34"/>
        <v>461.732461</v>
      </c>
      <c r="G17" s="9">
        <f t="shared" si="34"/>
        <v>447.86786400000005</v>
      </c>
      <c r="H17" s="9">
        <f t="shared" si="34"/>
        <v>481.92067400000008</v>
      </c>
      <c r="I17" s="9">
        <f t="shared" si="34"/>
        <v>523.93499499999996</v>
      </c>
      <c r="J17" s="9">
        <f t="shared" si="34"/>
        <v>562.40372400000001</v>
      </c>
      <c r="K17" s="9">
        <f t="shared" si="34"/>
        <v>578.06959299999994</v>
      </c>
      <c r="L17" s="9">
        <f t="shared" si="34"/>
        <v>580.24479699999995</v>
      </c>
      <c r="M17" s="9">
        <f t="shared" si="34"/>
        <v>574.193039</v>
      </c>
      <c r="N17" s="9">
        <f t="shared" si="34"/>
        <v>501.08232400000003</v>
      </c>
      <c r="O17" s="9">
        <f t="shared" si="34"/>
        <v>476.035934</v>
      </c>
      <c r="Q17" s="9">
        <f t="shared" ref="Q17:AB17" si="35">SUM(Q18:Q21)</f>
        <v>503.92276200000003</v>
      </c>
      <c r="R17" s="9">
        <f t="shared" si="35"/>
        <v>445.08587199999999</v>
      </c>
      <c r="S17" s="9">
        <f t="shared" si="35"/>
        <v>503.91255699999994</v>
      </c>
      <c r="T17" s="9">
        <f t="shared" si="35"/>
        <v>462.79054799999994</v>
      </c>
      <c r="U17" s="9">
        <f t="shared" si="35"/>
        <v>530.54511200000002</v>
      </c>
      <c r="V17" s="9">
        <f t="shared" si="35"/>
        <v>521.77646000000004</v>
      </c>
      <c r="W17" s="9">
        <f t="shared" si="35"/>
        <v>581.96878800000002</v>
      </c>
      <c r="X17" s="9">
        <f t="shared" si="35"/>
        <v>586.73494900000003</v>
      </c>
      <c r="Y17" s="9">
        <f t="shared" si="35"/>
        <v>553.73817199999996</v>
      </c>
      <c r="Z17" s="9">
        <f t="shared" si="35"/>
        <v>644.66259100000002</v>
      </c>
      <c r="AA17" s="9">
        <f t="shared" si="35"/>
        <v>566.49763600000006</v>
      </c>
      <c r="AB17" s="9">
        <f t="shared" si="35"/>
        <v>582.14752799999997</v>
      </c>
      <c r="AD17" s="9">
        <f t="shared" ref="AD17:AO17" si="36">SUM(AD18:AD21)</f>
        <v>579.52826300000004</v>
      </c>
      <c r="AE17" s="9">
        <f t="shared" si="36"/>
        <v>576.812814</v>
      </c>
      <c r="AF17" s="9">
        <f t="shared" si="36"/>
        <v>594.30088699999999</v>
      </c>
      <c r="AG17" s="9">
        <f t="shared" si="36"/>
        <v>518.84129400000006</v>
      </c>
      <c r="AH17" s="9">
        <f t="shared" si="36"/>
        <v>541.74682499999994</v>
      </c>
      <c r="AI17" s="9">
        <f t="shared" si="36"/>
        <v>686.14562499999988</v>
      </c>
      <c r="AJ17" s="9">
        <f t="shared" si="36"/>
        <v>681.51758599999994</v>
      </c>
      <c r="AK17" s="9">
        <f t="shared" si="36"/>
        <v>710.64779800000008</v>
      </c>
      <c r="AL17" s="9">
        <f t="shared" si="36"/>
        <v>694.20421899999997</v>
      </c>
      <c r="AM17" s="9">
        <f t="shared" si="36"/>
        <v>699.03641599999992</v>
      </c>
      <c r="AN17" s="9">
        <f t="shared" si="36"/>
        <v>666.08224100000007</v>
      </c>
      <c r="AO17" s="9">
        <f t="shared" si="36"/>
        <v>661.50651099999993</v>
      </c>
      <c r="AQ17" s="9">
        <f t="shared" ref="AQ17:BB17" si="37">SUM(AQ18:AQ21)</f>
        <v>661.83619900000008</v>
      </c>
      <c r="AR17" s="9">
        <f t="shared" si="37"/>
        <v>597.82006699999999</v>
      </c>
      <c r="AS17" s="9">
        <f t="shared" si="37"/>
        <v>634.58769699999993</v>
      </c>
      <c r="AT17" s="9">
        <f t="shared" si="37"/>
        <v>607.92270900000005</v>
      </c>
      <c r="AU17" s="9">
        <f t="shared" si="37"/>
        <v>656.08387600000003</v>
      </c>
      <c r="AV17" s="9">
        <f t="shared" si="37"/>
        <v>673.22187399999996</v>
      </c>
      <c r="AW17" s="9">
        <f t="shared" si="37"/>
        <v>712.25155999999993</v>
      </c>
      <c r="AX17" s="9">
        <f t="shared" si="37"/>
        <v>730.75640500000009</v>
      </c>
      <c r="AY17" s="9">
        <f t="shared" si="37"/>
        <v>712.05585099999996</v>
      </c>
      <c r="AZ17" s="9">
        <f t="shared" si="37"/>
        <v>738.25541799999996</v>
      </c>
      <c r="BA17" s="9">
        <f t="shared" si="37"/>
        <v>653.92671599999994</v>
      </c>
      <c r="BB17" s="9">
        <f t="shared" si="37"/>
        <v>618.48736600000007</v>
      </c>
      <c r="BD17" s="9">
        <f t="shared" ref="BD17:BO17" si="38">SUM(BD18:BD21)</f>
        <v>645.28491199999996</v>
      </c>
      <c r="BE17" s="9">
        <f t="shared" si="38"/>
        <v>599.85529199999996</v>
      </c>
      <c r="BF17" s="9">
        <f t="shared" si="38"/>
        <v>496.94969000000003</v>
      </c>
      <c r="BG17" s="9">
        <f t="shared" si="38"/>
        <v>441.38303200000001</v>
      </c>
      <c r="BH17" s="9">
        <f t="shared" si="38"/>
        <v>618.31375999999989</v>
      </c>
      <c r="BI17" s="9">
        <f t="shared" si="38"/>
        <v>599.64282200000002</v>
      </c>
      <c r="BJ17" s="9">
        <f t="shared" si="38"/>
        <v>683.11599799999999</v>
      </c>
      <c r="BK17" s="9">
        <f t="shared" si="38"/>
        <v>693.10083299999997</v>
      </c>
      <c r="BL17" s="9">
        <f t="shared" si="38"/>
        <v>744.73870799999997</v>
      </c>
      <c r="BM17" s="9">
        <f t="shared" si="38"/>
        <v>773.05656399999998</v>
      </c>
      <c r="BN17" s="9">
        <f t="shared" si="38"/>
        <v>743.33961699999998</v>
      </c>
      <c r="BO17" s="9">
        <f t="shared" si="38"/>
        <v>633.23953100000006</v>
      </c>
      <c r="BP17" s="9"/>
      <c r="BQ17" s="9">
        <f t="shared" ref="BQ17" si="39">SUM(BQ18:BQ21)</f>
        <v>696.11033300000008</v>
      </c>
      <c r="BR17" s="9">
        <f t="shared" ref="BR17" si="40">SUM(BR18:BR21)</f>
        <v>0</v>
      </c>
      <c r="BS17" s="9">
        <f t="shared" ref="BS17" si="41">SUM(BS18:BS21)</f>
        <v>0</v>
      </c>
      <c r="BT17" s="9">
        <f t="shared" ref="BT17" si="42">SUM(BT18:BT21)</f>
        <v>0</v>
      </c>
      <c r="BU17" s="9">
        <f t="shared" ref="BU17" si="43">SUM(BU18:BU21)</f>
        <v>0</v>
      </c>
      <c r="BV17" s="9">
        <f t="shared" ref="BV17" si="44">SUM(BV18:BV21)</f>
        <v>0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5" x14ac:dyDescent="0.35">
      <c r="B18" s="10" t="s">
        <v>109</v>
      </c>
      <c r="D18" s="11">
        <f>'Volume RTK North'!D18+'Volume RTK South'!D18</f>
        <v>304.52819199999999</v>
      </c>
      <c r="E18" s="11">
        <f>'Volume RTK North'!E18+'Volume RTK South'!E18</f>
        <v>313.67363999999998</v>
      </c>
      <c r="F18" s="11">
        <f>'Volume RTK North'!F18+'Volume RTK South'!F18</f>
        <v>344.90845300000001</v>
      </c>
      <c r="G18" s="11">
        <f>'Volume RTK North'!G18+'Volume RTK South'!G18</f>
        <v>326.61296600000003</v>
      </c>
      <c r="H18" s="11">
        <f>'Volume RTK North'!H18+'Volume RTK South'!H18</f>
        <v>352.50188500000002</v>
      </c>
      <c r="I18" s="11">
        <f>'Volume RTK North'!I18+'Volume RTK South'!I18</f>
        <v>383.09212300000002</v>
      </c>
      <c r="J18" s="11">
        <f>'Volume RTK North'!J18+'Volume RTK South'!J18</f>
        <v>390.00318400000003</v>
      </c>
      <c r="K18" s="11">
        <f>'Volume RTK North'!K18+'Volume RTK South'!K18</f>
        <v>402.93736799999999</v>
      </c>
      <c r="L18" s="11">
        <f>'Volume RTK North'!L18+'Volume RTK South'!L18</f>
        <v>418.99125100000003</v>
      </c>
      <c r="M18" s="11">
        <f>'Volume RTK North'!M18+'Volume RTK South'!M18</f>
        <v>410.54898300000002</v>
      </c>
      <c r="N18" s="11">
        <f>'Volume RTK North'!N18+'Volume RTK South'!N18</f>
        <v>346.34845100000001</v>
      </c>
      <c r="O18" s="11">
        <f>'Volume RTK North'!O18+'Volume RTK South'!O18</f>
        <v>335.85117200000002</v>
      </c>
      <c r="Q18" s="11">
        <f>'Volume RTK North'!Q18+'Volume RTK South'!Q18</f>
        <v>359.972756</v>
      </c>
      <c r="R18" s="11">
        <f>'Volume RTK North'!R18+'Volume RTK South'!R18</f>
        <v>333.18139300000001</v>
      </c>
      <c r="S18" s="11">
        <f>'Volume RTK North'!S18+'Volume RTK South'!S18</f>
        <v>354.09324700000002</v>
      </c>
      <c r="T18" s="11">
        <f>'Volume RTK North'!T18+'Volume RTK South'!T18</f>
        <v>310.52348999999998</v>
      </c>
      <c r="U18" s="11">
        <f>'Volume RTK North'!U18+'Volume RTK South'!U18</f>
        <v>351.23970400000002</v>
      </c>
      <c r="V18" s="11">
        <f>'Volume RTK North'!V18+'Volume RTK South'!V18</f>
        <v>359.25178800000003</v>
      </c>
      <c r="W18" s="11">
        <f>'Volume RTK North'!W18+'Volume RTK South'!W18</f>
        <v>405.10714000000002</v>
      </c>
      <c r="X18" s="11">
        <f>'Volume RTK North'!X18+'Volume RTK South'!X18</f>
        <v>405.437501</v>
      </c>
      <c r="Y18" s="11">
        <f>'Volume RTK North'!Y18+'Volume RTK South'!Y18</f>
        <v>373.22959100000003</v>
      </c>
      <c r="Z18" s="11">
        <f>'Volume RTK North'!Z18+'Volume RTK South'!Z18</f>
        <v>435.92045000000002</v>
      </c>
      <c r="AA18" s="11">
        <f>'Volume RTK North'!AA18+'Volume RTK South'!AA18</f>
        <v>343.30442800000003</v>
      </c>
      <c r="AB18" s="11">
        <f>'Volume RTK North'!AB18+'Volume RTK South'!AB18</f>
        <v>333.03288099999997</v>
      </c>
      <c r="AD18" s="11">
        <f>'Volume RTK North'!AD18+'Volume RTK South'!AD18</f>
        <v>343.26751899999999</v>
      </c>
      <c r="AE18" s="11">
        <f>'Volume RTK North'!AE18+'Volume RTK South'!AE18</f>
        <v>358.307727</v>
      </c>
      <c r="AF18" s="11">
        <f>'Volume RTK North'!AF18+'Volume RTK South'!AF18</f>
        <v>366.14099799999997</v>
      </c>
      <c r="AG18" s="11">
        <f>'Volume RTK North'!AG18+'Volume RTK South'!AG18</f>
        <v>317.02023600000001</v>
      </c>
      <c r="AH18" s="11">
        <f>'Volume RTK North'!AH18+'Volume RTK South'!AH18</f>
        <v>323.02858900000001</v>
      </c>
      <c r="AI18" s="11">
        <f>'Volume RTK North'!AI18+'Volume RTK South'!AI18</f>
        <v>419.61775899999998</v>
      </c>
      <c r="AJ18" s="11">
        <f>'Volume RTK North'!AJ18+'Volume RTK South'!AJ18</f>
        <v>424.87210500000003</v>
      </c>
      <c r="AK18" s="11">
        <f>'Volume RTK North'!AK18+'Volume RTK South'!AK18</f>
        <v>414.19682499999999</v>
      </c>
      <c r="AL18" s="11">
        <f>'Volume RTK North'!AL18+'Volume RTK South'!AL18</f>
        <v>420.47837400000003</v>
      </c>
      <c r="AM18" s="11">
        <f>'Volume RTK North'!AM18+'Volume RTK South'!AM18</f>
        <v>395.86320699999999</v>
      </c>
      <c r="AN18" s="11">
        <f>'Volume RTK North'!AN18+'Volume RTK South'!AN18</f>
        <v>375.87934000000001</v>
      </c>
      <c r="AO18" s="11">
        <f>'Volume RTK North'!AO18+'Volume RTK South'!AO18</f>
        <v>381.11847499999999</v>
      </c>
      <c r="AQ18" s="11">
        <f>'Volume RTK North'!AQ18+'Volume RTK South'!AQ18</f>
        <v>385.14574600000003</v>
      </c>
      <c r="AR18" s="11">
        <f>'Volume RTK North'!AR18+'Volume RTK South'!AR18</f>
        <v>368.10520700000001</v>
      </c>
      <c r="AS18" s="11">
        <f>'Volume RTK North'!AS18+'Volume RTK South'!AS18</f>
        <v>364.21156399999995</v>
      </c>
      <c r="AT18" s="11">
        <f>'Volume RTK North'!AT18+'Volume RTK South'!AT18</f>
        <v>347.685044</v>
      </c>
      <c r="AU18" s="11">
        <f>'Volume RTK North'!AU18+'Volume RTK South'!AU18</f>
        <v>383.32874800000002</v>
      </c>
      <c r="AV18" s="11">
        <f>'Volume RTK North'!AV18+'Volume RTK South'!AV18</f>
        <v>396.56389799999999</v>
      </c>
      <c r="AW18" s="11">
        <f>'Volume RTK North'!AW18+'Volume RTK South'!AW18</f>
        <v>438.70598199999995</v>
      </c>
      <c r="AX18" s="11">
        <f>'Volume RTK North'!AX18+'Volume RTK South'!AX18</f>
        <v>443.07127500000001</v>
      </c>
      <c r="AY18" s="11">
        <f>'Volume RTK North'!AY18+'Volume RTK South'!AY18</f>
        <v>422.16513500000002</v>
      </c>
      <c r="AZ18" s="11">
        <f>'Volume RTK North'!AZ18+'Volume RTK South'!AZ18</f>
        <v>427.61664199999996</v>
      </c>
      <c r="BA18" s="11">
        <f>'Volume RTK North'!BA18+'Volume RTK South'!BA18</f>
        <v>370.226675</v>
      </c>
      <c r="BB18" s="11">
        <f>'Volume RTK North'!BB18+'Volume RTK South'!BB18</f>
        <v>341.523799</v>
      </c>
      <c r="BD18" s="11">
        <f>'Volume RTK North'!BD18+'Volume RTK South'!BD18</f>
        <v>357.43398000000002</v>
      </c>
      <c r="BE18" s="11">
        <f>'Volume RTK North'!BE18+'Volume RTK South'!BE18</f>
        <v>358.49185199999999</v>
      </c>
      <c r="BF18" s="11">
        <f>'Volume RTK North'!BF18+'Volume RTK South'!BF18</f>
        <v>276.22320300000001</v>
      </c>
      <c r="BG18" s="11">
        <f>'Volume RTK North'!BG18+'Volume RTK South'!BG18</f>
        <v>202.531893</v>
      </c>
      <c r="BH18" s="11">
        <f>'Volume RTK North'!BH18+'Volume RTK South'!BH18</f>
        <v>342.91432299999997</v>
      </c>
      <c r="BI18" s="11">
        <f>'Volume RTK North'!BI18+'Volume RTK South'!BI18</f>
        <v>335.57100200000002</v>
      </c>
      <c r="BJ18" s="11">
        <f>'Volume RTK North'!BJ18+'Volume RTK South'!BJ18</f>
        <v>386.149519</v>
      </c>
      <c r="BK18" s="11">
        <f>'Volume RTK North'!BK18+'Volume RTK South'!BK18</f>
        <v>384.69130199999995</v>
      </c>
      <c r="BL18" s="11">
        <f>'Volume RTK North'!BL18+'Volume RTK South'!BL18</f>
        <v>428.047414</v>
      </c>
      <c r="BM18" s="11">
        <f>'Volume RTK North'!BM18+'Volume RTK South'!BM18</f>
        <v>456.42952500000001</v>
      </c>
      <c r="BN18" s="11">
        <f>'Volume RTK North'!BN18+'Volume RTK South'!BN18</f>
        <v>428.881688</v>
      </c>
      <c r="BO18" s="11">
        <f>'Volume RTK North'!BO18+'Volume RTK South'!BO18</f>
        <v>409.908275</v>
      </c>
      <c r="BQ18" s="11">
        <f>'Volume RTK North'!BQ18+'Volume RTK South'!BQ18</f>
        <v>413.44762200000002</v>
      </c>
      <c r="BR18" s="11">
        <f>'Volume RTK North'!BR18+'Volume RTK South'!BR18</f>
        <v>0</v>
      </c>
      <c r="BS18" s="11">
        <f>'Volume RTK North'!BS18+'Volume RTK South'!BS18</f>
        <v>0</v>
      </c>
      <c r="BT18" s="11">
        <f>'Volume RTK North'!BT18+'Volume RTK South'!BT18</f>
        <v>0</v>
      </c>
      <c r="BU18" s="11">
        <f>'Volume RTK North'!BU18+'Volume RTK South'!BU18</f>
        <v>0</v>
      </c>
      <c r="BV18" s="11">
        <f>'Volume RTK North'!BV18+'Volume RTK South'!BV18</f>
        <v>0</v>
      </c>
      <c r="BW18" s="11">
        <f>'Volume RTK North'!BW18+'Volume RTK South'!BW18</f>
        <v>0</v>
      </c>
      <c r="BX18" s="11">
        <f>'Volume RTK North'!BX18+'Volume RTK South'!BX18</f>
        <v>0</v>
      </c>
      <c r="BY18" s="11">
        <f>'Volume RTK North'!BY18+'Volume RTK South'!BY18</f>
        <v>0</v>
      </c>
      <c r="BZ18" s="11">
        <f>'Volume RTK North'!BZ18+'Volume RTK South'!BZ18</f>
        <v>0</v>
      </c>
      <c r="CA18" s="11">
        <f>'Volume RTK North'!CA18+'Volume RTK South'!CA18</f>
        <v>0</v>
      </c>
      <c r="CB18" s="11">
        <f>'Volume RTK North'!CB18+'Volume RTK South'!CB18</f>
        <v>0</v>
      </c>
    </row>
    <row r="19" spans="2:80" ht="15.5" x14ac:dyDescent="0.35">
      <c r="B19" s="10" t="s">
        <v>111</v>
      </c>
      <c r="D19" s="11">
        <f>'Volume RTK North'!D19+'Volume RTK South'!D19</f>
        <v>53.103093999999999</v>
      </c>
      <c r="E19" s="11">
        <f>'Volume RTK North'!E19+'Volume RTK South'!E19</f>
        <v>54.916126999999996</v>
      </c>
      <c r="F19" s="11">
        <f>'Volume RTK North'!F19+'Volume RTK South'!F19</f>
        <v>53.520448999999999</v>
      </c>
      <c r="G19" s="11">
        <f>'Volume RTK North'!G19+'Volume RTK South'!G19</f>
        <v>56.006704999999997</v>
      </c>
      <c r="H19" s="11">
        <f>'Volume RTK North'!H19+'Volume RTK South'!H19</f>
        <v>68.264671000000007</v>
      </c>
      <c r="I19" s="11">
        <f>'Volume RTK North'!I19+'Volume RTK South'!I19</f>
        <v>68.705703999999997</v>
      </c>
      <c r="J19" s="11">
        <f>'Volume RTK North'!J19+'Volume RTK South'!J19</f>
        <v>90.784820999999994</v>
      </c>
      <c r="K19" s="11">
        <f>'Volume RTK North'!K19+'Volume RTK South'!K19</f>
        <v>89.140709000000001</v>
      </c>
      <c r="L19" s="11">
        <f>'Volume RTK North'!L19+'Volume RTK South'!L19</f>
        <v>82.280722999999995</v>
      </c>
      <c r="M19" s="11">
        <f>'Volume RTK North'!M19+'Volume RTK South'!M19</f>
        <v>86.509163999999998</v>
      </c>
      <c r="N19" s="11">
        <f>'Volume RTK North'!N19+'Volume RTK South'!N19</f>
        <v>81.662906000000007</v>
      </c>
      <c r="O19" s="11">
        <f>'Volume RTK North'!O19+'Volume RTK South'!O19</f>
        <v>71.449663999999999</v>
      </c>
      <c r="Q19" s="11">
        <f>'Volume RTK North'!Q19+'Volume RTK South'!Q19</f>
        <v>66.679985000000002</v>
      </c>
      <c r="R19" s="11">
        <f>'Volume RTK North'!R19+'Volume RTK South'!R19</f>
        <v>42.680686999999999</v>
      </c>
      <c r="S19" s="11">
        <f>'Volume RTK North'!S19+'Volume RTK South'!S19</f>
        <v>74.238529999999997</v>
      </c>
      <c r="T19" s="11">
        <f>'Volume RTK North'!T19+'Volume RTK South'!T19</f>
        <v>78.450040000000001</v>
      </c>
      <c r="U19" s="11">
        <f>'Volume RTK North'!U19+'Volume RTK South'!U19</f>
        <v>92.155349000000001</v>
      </c>
      <c r="V19" s="11">
        <f>'Volume RTK North'!V19+'Volume RTK South'!V19</f>
        <v>89.135938999999993</v>
      </c>
      <c r="W19" s="11">
        <f>'Volume RTK North'!W19+'Volume RTK South'!W19</f>
        <v>90.885902999999999</v>
      </c>
      <c r="X19" s="11">
        <f>'Volume RTK North'!X19+'Volume RTK South'!X19</f>
        <v>95.005221000000006</v>
      </c>
      <c r="Y19" s="11">
        <f>'Volume RTK North'!Y19+'Volume RTK South'!Y19</f>
        <v>96.33475</v>
      </c>
      <c r="Z19" s="11">
        <f>'Volume RTK North'!Z19+'Volume RTK South'!Z19</f>
        <v>121.526374</v>
      </c>
      <c r="AA19" s="11">
        <f>'Volume RTK North'!AA19+'Volume RTK South'!AA19</f>
        <v>150.15562199999999</v>
      </c>
      <c r="AB19" s="11">
        <f>'Volume RTK North'!AB19+'Volume RTK South'!AB19</f>
        <v>173.271929</v>
      </c>
      <c r="AD19" s="11">
        <f>'Volume RTK North'!AD19+'Volume RTK South'!AD19</f>
        <v>162.08110499999998</v>
      </c>
      <c r="AE19" s="11">
        <f>'Volume RTK North'!AE19+'Volume RTK South'!AE19</f>
        <v>153.46985599999999</v>
      </c>
      <c r="AF19" s="11">
        <f>'Volume RTK North'!AF19+'Volume RTK South'!AF19</f>
        <v>151.655644</v>
      </c>
      <c r="AG19" s="11">
        <f>'Volume RTK North'!AG19+'Volume RTK South'!AG19</f>
        <v>130.45853099999999</v>
      </c>
      <c r="AH19" s="11">
        <f>'Volume RTK North'!AH19+'Volume RTK South'!AH19</f>
        <v>140.73136299999999</v>
      </c>
      <c r="AI19" s="11">
        <f>'Volume RTK North'!AI19+'Volume RTK South'!AI19</f>
        <v>190.28760600000001</v>
      </c>
      <c r="AJ19" s="11">
        <f>'Volume RTK North'!AJ19+'Volume RTK South'!AJ19</f>
        <v>179.95953399999999</v>
      </c>
      <c r="AK19" s="11">
        <f>'Volume RTK North'!AK19+'Volume RTK South'!AK19</f>
        <v>223.792225</v>
      </c>
      <c r="AL19" s="11">
        <f>'Volume RTK North'!AL19+'Volume RTK South'!AL19</f>
        <v>199.13561799999999</v>
      </c>
      <c r="AM19" s="11">
        <f>'Volume RTK North'!AM19+'Volume RTK South'!AM19</f>
        <v>221.55706599999999</v>
      </c>
      <c r="AN19" s="11">
        <f>'Volume RTK North'!AN19+'Volume RTK South'!AN19</f>
        <v>209.92206400000001</v>
      </c>
      <c r="AO19" s="11">
        <f>'Volume RTK North'!AO19+'Volume RTK South'!AO19</f>
        <v>215.90257800000001</v>
      </c>
      <c r="AQ19" s="11">
        <f>'Volume RTK North'!AQ19+'Volume RTK South'!AQ19</f>
        <v>205.204474</v>
      </c>
      <c r="AR19" s="11">
        <f>'Volume RTK North'!AR19+'Volume RTK South'!AR19</f>
        <v>162.20054500000001</v>
      </c>
      <c r="AS19" s="11">
        <f>'Volume RTK North'!AS19+'Volume RTK South'!AS19</f>
        <v>204.809718</v>
      </c>
      <c r="AT19" s="11">
        <f>'Volume RTK North'!AT19+'Volume RTK South'!AT19</f>
        <v>198.715056</v>
      </c>
      <c r="AU19" s="11">
        <f>'Volume RTK North'!AU19+'Volume RTK South'!AU19</f>
        <v>199.98194599999999</v>
      </c>
      <c r="AV19" s="11">
        <f>'Volume RTK North'!AV19+'Volume RTK South'!AV19</f>
        <v>194.433325</v>
      </c>
      <c r="AW19" s="11">
        <f>'Volume RTK North'!AW19+'Volume RTK South'!AW19</f>
        <v>192.61517599999999</v>
      </c>
      <c r="AX19" s="11">
        <f>'Volume RTK North'!AX19+'Volume RTK South'!AX19</f>
        <v>200.06072499999999</v>
      </c>
      <c r="AY19" s="11">
        <f>'Volume RTK North'!AY19+'Volume RTK South'!AY19</f>
        <v>211.58550300000002</v>
      </c>
      <c r="AZ19" s="11">
        <f>'Volume RTK North'!AZ19+'Volume RTK South'!AZ19</f>
        <v>227.075549</v>
      </c>
      <c r="BA19" s="11">
        <f>'Volume RTK North'!BA19+'Volume RTK South'!BA19</f>
        <v>218.87440700000002</v>
      </c>
      <c r="BB19" s="11">
        <f>'Volume RTK North'!BB19+'Volume RTK South'!BB19</f>
        <v>225.428674</v>
      </c>
      <c r="BD19" s="11">
        <f>'Volume RTK North'!BD19+'Volume RTK South'!BD19</f>
        <v>221.46524199999999</v>
      </c>
      <c r="BE19" s="11">
        <f>'Volume RTK North'!BE19+'Volume RTK South'!BE19</f>
        <v>175.57527899999999</v>
      </c>
      <c r="BF19" s="11">
        <f>'Volume RTK North'!BF19+'Volume RTK South'!BF19</f>
        <v>162.755064</v>
      </c>
      <c r="BG19" s="11">
        <f>'Volume RTK North'!BG19+'Volume RTK South'!BG19</f>
        <v>165.610028</v>
      </c>
      <c r="BH19" s="11">
        <f>'Volume RTK North'!BH19+'Volume RTK South'!BH19</f>
        <v>201.26526700000002</v>
      </c>
      <c r="BI19" s="11">
        <f>'Volume RTK North'!BI19+'Volume RTK South'!BI19</f>
        <v>198.20855</v>
      </c>
      <c r="BJ19" s="11">
        <f>'Volume RTK North'!BJ19+'Volume RTK South'!BJ19</f>
        <v>229.47214600000001</v>
      </c>
      <c r="BK19" s="11">
        <f>'Volume RTK North'!BK19+'Volume RTK South'!BK19</f>
        <v>236.64035100000001</v>
      </c>
      <c r="BL19" s="11">
        <f>'Volume RTK North'!BL19+'Volume RTK South'!BL19</f>
        <v>246.48908</v>
      </c>
      <c r="BM19" s="11">
        <f>'Volume RTK North'!BM19+'Volume RTK South'!BM19</f>
        <v>244.84748300000001</v>
      </c>
      <c r="BN19" s="11">
        <f>'Volume RTK North'!BN19+'Volume RTK South'!BN19</f>
        <v>247.891368</v>
      </c>
      <c r="BO19" s="11">
        <f>'Volume RTK North'!BO19+'Volume RTK South'!BO19</f>
        <v>158.18536699999999</v>
      </c>
      <c r="BQ19" s="11">
        <f>'Volume RTK North'!BQ19+'Volume RTK South'!BQ19</f>
        <v>215.921055</v>
      </c>
      <c r="BR19" s="11">
        <f>'Volume RTK North'!BR19+'Volume RTK South'!BR19</f>
        <v>0</v>
      </c>
      <c r="BS19" s="11">
        <f>'Volume RTK North'!BS19+'Volume RTK South'!BS19</f>
        <v>0</v>
      </c>
      <c r="BT19" s="11">
        <f>'Volume RTK North'!BT19+'Volume RTK South'!BT19</f>
        <v>0</v>
      </c>
      <c r="BU19" s="11">
        <f>'Volume RTK North'!BU19+'Volume RTK South'!BU19</f>
        <v>0</v>
      </c>
      <c r="BV19" s="11">
        <f>'Volume RTK North'!BV19+'Volume RTK South'!BV19</f>
        <v>0</v>
      </c>
      <c r="BW19" s="11">
        <f>'Volume RTK North'!BW19+'Volume RTK South'!BW19</f>
        <v>0</v>
      </c>
      <c r="BX19" s="11">
        <f>'Volume RTK North'!BX19+'Volume RTK South'!BX19</f>
        <v>0</v>
      </c>
      <c r="BY19" s="11">
        <f>'Volume RTK North'!BY19+'Volume RTK South'!BY19</f>
        <v>0</v>
      </c>
      <c r="BZ19" s="11">
        <f>'Volume RTK North'!BZ19+'Volume RTK South'!BZ19</f>
        <v>0</v>
      </c>
      <c r="CA19" s="11">
        <f>'Volume RTK North'!CA19+'Volume RTK South'!CA19</f>
        <v>0</v>
      </c>
      <c r="CB19" s="11">
        <f>'Volume RTK North'!CB19+'Volume RTK South'!CB19</f>
        <v>0</v>
      </c>
    </row>
    <row r="20" spans="2:80" ht="15.5" x14ac:dyDescent="0.35">
      <c r="B20" s="10" t="s">
        <v>112</v>
      </c>
      <c r="D20" s="11">
        <f>'Volume RTK North'!D20+'Volume RTK South'!D20</f>
        <v>36.146979999999999</v>
      </c>
      <c r="E20" s="11">
        <f>'Volume RTK North'!E20+'Volume RTK South'!E20</f>
        <v>45.827058999999998</v>
      </c>
      <c r="F20" s="11">
        <f>'Volume RTK North'!F20+'Volume RTK South'!F20</f>
        <v>51.114310000000003</v>
      </c>
      <c r="G20" s="11">
        <f>'Volume RTK North'!G20+'Volume RTK South'!G20</f>
        <v>52.249645000000001</v>
      </c>
      <c r="H20" s="11">
        <f>'Volume RTK North'!H20+'Volume RTK South'!H20</f>
        <v>49.190775000000002</v>
      </c>
      <c r="I20" s="11">
        <f>'Volume RTK North'!I20+'Volume RTK South'!I20</f>
        <v>60.071762</v>
      </c>
      <c r="J20" s="11">
        <f>'Volume RTK North'!J20+'Volume RTK South'!J20</f>
        <v>64.777552</v>
      </c>
      <c r="K20" s="11">
        <f>'Volume RTK North'!K20+'Volume RTK South'!K20</f>
        <v>69.127803999999998</v>
      </c>
      <c r="L20" s="11">
        <f>'Volume RTK North'!L20+'Volume RTK South'!L20</f>
        <v>65.878789999999995</v>
      </c>
      <c r="M20" s="11">
        <f>'Volume RTK North'!M20+'Volume RTK South'!M20</f>
        <v>61.566234999999999</v>
      </c>
      <c r="N20" s="11">
        <f>'Volume RTK North'!N20+'Volume RTK South'!N20</f>
        <v>61.028593000000001</v>
      </c>
      <c r="O20" s="11">
        <f>'Volume RTK North'!O20+'Volume RTK South'!O20</f>
        <v>57.386997999999998</v>
      </c>
      <c r="Q20" s="11">
        <f>'Volume RTK North'!Q20+'Volume RTK South'!Q20</f>
        <v>65.66601</v>
      </c>
      <c r="R20" s="11">
        <f>'Volume RTK North'!R20+'Volume RTK South'!R20</f>
        <v>55.575082000000002</v>
      </c>
      <c r="S20" s="11">
        <f>'Volume RTK North'!S20+'Volume RTK South'!S20</f>
        <v>59.600560999999999</v>
      </c>
      <c r="T20" s="11">
        <f>'Volume RTK North'!T20+'Volume RTK South'!T20</f>
        <v>56.194758</v>
      </c>
      <c r="U20" s="11">
        <f>'Volume RTK North'!U20+'Volume RTK South'!U20</f>
        <v>65.604108999999994</v>
      </c>
      <c r="V20" s="11">
        <f>'Volume RTK North'!V20+'Volume RTK South'!V20</f>
        <v>50.665117000000002</v>
      </c>
      <c r="W20" s="11">
        <f>'Volume RTK North'!W20+'Volume RTK South'!W20</f>
        <v>63.763026000000004</v>
      </c>
      <c r="X20" s="11">
        <f>'Volume RTK North'!X20+'Volume RTK South'!X20</f>
        <v>62.402293999999998</v>
      </c>
      <c r="Y20" s="11">
        <f>'Volume RTK North'!Y20+'Volume RTK South'!Y20</f>
        <v>60.580528999999999</v>
      </c>
      <c r="Z20" s="11">
        <f>'Volume RTK North'!Z20+'Volume RTK South'!Z20</f>
        <v>64.152682999999996</v>
      </c>
      <c r="AA20" s="11">
        <f>'Volume RTK North'!AA20+'Volume RTK South'!AA20</f>
        <v>51.531522000000002</v>
      </c>
      <c r="AB20" s="11">
        <f>'Volume RTK North'!AB20+'Volume RTK South'!AB20</f>
        <v>55.288829</v>
      </c>
      <c r="AD20" s="11">
        <f>'Volume RTK North'!AD20+'Volume RTK South'!AD20</f>
        <v>52.730674999999998</v>
      </c>
      <c r="AE20" s="11">
        <f>'Volume RTK North'!AE20+'Volume RTK South'!AE20</f>
        <v>48.090178999999999</v>
      </c>
      <c r="AF20" s="11">
        <f>'Volume RTK North'!AF20+'Volume RTK South'!AF20</f>
        <v>56.033644000000002</v>
      </c>
      <c r="AG20" s="11">
        <f>'Volume RTK North'!AG20+'Volume RTK South'!AG20</f>
        <v>50.322405000000003</v>
      </c>
      <c r="AH20" s="11">
        <f>'Volume RTK North'!AH20+'Volume RTK South'!AH20</f>
        <v>51.599339000000001</v>
      </c>
      <c r="AI20" s="11">
        <f>'Volume RTK North'!AI20+'Volume RTK South'!AI20</f>
        <v>52.036932</v>
      </c>
      <c r="AJ20" s="11">
        <f>'Volume RTK North'!AJ20+'Volume RTK South'!AJ20</f>
        <v>49.466149999999999</v>
      </c>
      <c r="AK20" s="11">
        <f>'Volume RTK North'!AK20+'Volume RTK South'!AK20</f>
        <v>46.488675999999998</v>
      </c>
      <c r="AL20" s="11">
        <f>'Volume RTK North'!AL20+'Volume RTK South'!AL20</f>
        <v>54.157528999999997</v>
      </c>
      <c r="AM20" s="11">
        <f>'Volume RTK North'!AM20+'Volume RTK South'!AM20</f>
        <v>61.839779</v>
      </c>
      <c r="AN20" s="11">
        <f>'Volume RTK North'!AN20+'Volume RTK South'!AN20</f>
        <v>59.668979999999998</v>
      </c>
      <c r="AO20" s="11">
        <f>'Volume RTK North'!AO20+'Volume RTK South'!AO20</f>
        <v>42.025801999999999</v>
      </c>
      <c r="AQ20" s="11">
        <f>'Volume RTK North'!AQ20+'Volume RTK South'!AQ20</f>
        <v>54.429172000000001</v>
      </c>
      <c r="AR20" s="11">
        <f>'Volume RTK North'!AR20+'Volume RTK South'!AR20</f>
        <v>51.728222000000002</v>
      </c>
      <c r="AS20" s="11">
        <f>'Volume RTK North'!AS20+'Volume RTK South'!AS20</f>
        <v>53.895175000000002</v>
      </c>
      <c r="AT20" s="11">
        <f>'Volume RTK North'!AT20+'Volume RTK South'!AT20</f>
        <v>43.234752999999998</v>
      </c>
      <c r="AU20" s="11">
        <f>'Volume RTK North'!AU20+'Volume RTK South'!AU20</f>
        <v>52.935913999999997</v>
      </c>
      <c r="AV20" s="11">
        <f>'Volume RTK North'!AV20+'Volume RTK South'!AV20</f>
        <v>57.029544999999999</v>
      </c>
      <c r="AW20" s="11">
        <f>'Volume RTK North'!AW20+'Volume RTK South'!AW20</f>
        <v>56.869478000000001</v>
      </c>
      <c r="AX20" s="11">
        <f>'Volume RTK North'!AX20+'Volume RTK South'!AX20</f>
        <v>62.587448999999999</v>
      </c>
      <c r="AY20" s="11">
        <f>'Volume RTK North'!AY20+'Volume RTK South'!AY20</f>
        <v>56.165497999999999</v>
      </c>
      <c r="AZ20" s="11">
        <f>'Volume RTK North'!AZ20+'Volume RTK South'!AZ20</f>
        <v>59.440604</v>
      </c>
      <c r="BA20" s="11">
        <f>'Volume RTK North'!BA20+'Volume RTK South'!BA20</f>
        <v>48.727550999999998</v>
      </c>
      <c r="BB20" s="11">
        <f>'Volume RTK North'!BB20+'Volume RTK South'!BB20</f>
        <v>47.119295999999999</v>
      </c>
      <c r="BD20" s="11">
        <f>'Volume RTK North'!BD20+'Volume RTK South'!BD20</f>
        <v>52.785445000000003</v>
      </c>
      <c r="BE20" s="11">
        <f>'Volume RTK North'!BE20+'Volume RTK South'!BE20</f>
        <v>55.624032</v>
      </c>
      <c r="BF20" s="11">
        <f>'Volume RTK North'!BF20+'Volume RTK South'!BF20</f>
        <v>40.774196000000003</v>
      </c>
      <c r="BG20" s="11">
        <f>'Volume RTK North'!BG20+'Volume RTK South'!BG20</f>
        <v>52.201680000000003</v>
      </c>
      <c r="BH20" s="11">
        <f>'Volume RTK North'!BH20+'Volume RTK South'!BH20</f>
        <v>63.436933000000003</v>
      </c>
      <c r="BI20" s="11">
        <f>'Volume RTK North'!BI20+'Volume RTK South'!BI20</f>
        <v>54.593823</v>
      </c>
      <c r="BJ20" s="11">
        <f>'Volume RTK North'!BJ20+'Volume RTK South'!BJ20</f>
        <v>51.830165999999998</v>
      </c>
      <c r="BK20" s="11">
        <f>'Volume RTK North'!BK20+'Volume RTK South'!BK20</f>
        <v>58.609205000000003</v>
      </c>
      <c r="BL20" s="11">
        <f>'Volume RTK North'!BL20+'Volume RTK South'!BL20</f>
        <v>56.657111999999998</v>
      </c>
      <c r="BM20" s="11">
        <f>'Volume RTK North'!BM20+'Volume RTK South'!BM20</f>
        <v>70.559619999999995</v>
      </c>
      <c r="BN20" s="11">
        <f>'Volume RTK North'!BN20+'Volume RTK South'!BN20</f>
        <v>61.878512999999998</v>
      </c>
      <c r="BO20" s="11">
        <f>'Volume RTK North'!BO20+'Volume RTK South'!BO20</f>
        <v>54.786934000000002</v>
      </c>
      <c r="BQ20" s="11">
        <f>'Volume RTK North'!BQ20+'Volume RTK South'!BQ20</f>
        <v>57.909204000000003</v>
      </c>
      <c r="BR20" s="11">
        <f>'Volume RTK North'!BR20+'Volume RTK South'!BR20</f>
        <v>0</v>
      </c>
      <c r="BS20" s="11">
        <f>'Volume RTK North'!BS20+'Volume RTK South'!BS20</f>
        <v>0</v>
      </c>
      <c r="BT20" s="11">
        <f>'Volume RTK North'!BT20+'Volume RTK South'!BT20</f>
        <v>0</v>
      </c>
      <c r="BU20" s="11">
        <f>'Volume RTK North'!BU20+'Volume RTK South'!BU20</f>
        <v>0</v>
      </c>
      <c r="BV20" s="11">
        <f>'Volume RTK North'!BV20+'Volume RTK South'!BV20</f>
        <v>0</v>
      </c>
      <c r="BW20" s="11">
        <f>'Volume RTK North'!BW20+'Volume RTK South'!BW20</f>
        <v>0</v>
      </c>
      <c r="BX20" s="11">
        <f>'Volume RTK North'!BX20+'Volume RTK South'!BX20</f>
        <v>0</v>
      </c>
      <c r="BY20" s="11">
        <f>'Volume RTK North'!BY20+'Volume RTK South'!BY20</f>
        <v>0</v>
      </c>
      <c r="BZ20" s="11">
        <f>'Volume RTK North'!BZ20+'Volume RTK South'!BZ20</f>
        <v>0</v>
      </c>
      <c r="CA20" s="11">
        <f>'Volume RTK North'!CA20+'Volume RTK South'!CA20</f>
        <v>0</v>
      </c>
      <c r="CB20" s="11">
        <f>'Volume RTK North'!CB20+'Volume RTK South'!CB20</f>
        <v>0</v>
      </c>
    </row>
    <row r="21" spans="2:80" ht="15.5" x14ac:dyDescent="0.35">
      <c r="B21" s="10" t="s">
        <v>110</v>
      </c>
      <c r="D21" s="11">
        <f>'Volume RTK North'!D21+'Volume RTK South'!D21</f>
        <v>11.981683</v>
      </c>
      <c r="E21" s="11">
        <f>'Volume RTK North'!E21+'Volume RTK South'!E21</f>
        <v>12.982980000000001</v>
      </c>
      <c r="F21" s="11">
        <f>'Volume RTK North'!F21+'Volume RTK South'!F21</f>
        <v>12.189249</v>
      </c>
      <c r="G21" s="11">
        <f>'Volume RTK North'!G21+'Volume RTK South'!G21</f>
        <v>12.998548</v>
      </c>
      <c r="H21" s="11">
        <f>'Volume RTK North'!H21+'Volume RTK South'!H21</f>
        <v>11.963343</v>
      </c>
      <c r="I21" s="11">
        <f>'Volume RTK North'!I21+'Volume RTK South'!I21</f>
        <v>12.065405999999999</v>
      </c>
      <c r="J21" s="11">
        <f>'Volume RTK North'!J21+'Volume RTK South'!J21</f>
        <v>16.838166999999999</v>
      </c>
      <c r="K21" s="11">
        <f>'Volume RTK North'!K21+'Volume RTK South'!K21</f>
        <v>16.863712</v>
      </c>
      <c r="L21" s="11">
        <f>'Volume RTK North'!L21+'Volume RTK South'!L21</f>
        <v>13.094033</v>
      </c>
      <c r="M21" s="11">
        <f>'Volume RTK North'!M21+'Volume RTK South'!M21</f>
        <v>15.568657</v>
      </c>
      <c r="N21" s="11">
        <f>'Volume RTK North'!N21+'Volume RTK South'!N21</f>
        <v>12.042374000000001</v>
      </c>
      <c r="O21" s="11">
        <f>'Volume RTK North'!O21+'Volume RTK South'!O21</f>
        <v>11.348100000000001</v>
      </c>
      <c r="Q21" s="11">
        <f>'Volume RTK North'!Q21+'Volume RTK South'!Q21</f>
        <v>11.604011</v>
      </c>
      <c r="R21" s="11">
        <f>'Volume RTK North'!R21+'Volume RTK South'!R21</f>
        <v>13.648709999999999</v>
      </c>
      <c r="S21" s="11">
        <f>'Volume RTK North'!S21+'Volume RTK South'!S21</f>
        <v>15.980219</v>
      </c>
      <c r="T21" s="11">
        <f>'Volume RTK North'!T21+'Volume RTK South'!T21</f>
        <v>17.622260000000001</v>
      </c>
      <c r="U21" s="11">
        <f>'Volume RTK North'!U21+'Volume RTK South'!U21</f>
        <v>21.545950000000001</v>
      </c>
      <c r="V21" s="11">
        <f>'Volume RTK North'!V21+'Volume RTK South'!V21</f>
        <v>22.723616</v>
      </c>
      <c r="W21" s="11">
        <f>'Volume RTK North'!W21+'Volume RTK South'!W21</f>
        <v>22.212719</v>
      </c>
      <c r="X21" s="11">
        <f>'Volume RTK North'!X21+'Volume RTK South'!X21</f>
        <v>23.889932999999999</v>
      </c>
      <c r="Y21" s="11">
        <f>'Volume RTK North'!Y21+'Volume RTK South'!Y21</f>
        <v>23.593302000000001</v>
      </c>
      <c r="Z21" s="11">
        <f>'Volume RTK North'!Z21+'Volume RTK South'!Z21</f>
        <v>23.063084</v>
      </c>
      <c r="AA21" s="11">
        <f>'Volume RTK North'!AA21+'Volume RTK South'!AA21</f>
        <v>21.506063999999999</v>
      </c>
      <c r="AB21" s="11">
        <f>'Volume RTK North'!AB21+'Volume RTK South'!AB21</f>
        <v>20.553889000000002</v>
      </c>
      <c r="AD21" s="11">
        <f>'Volume RTK North'!AD21+'Volume RTK South'!AD21</f>
        <v>21.448964</v>
      </c>
      <c r="AE21" s="11">
        <f>'Volume RTK North'!AE21+'Volume RTK South'!AE21</f>
        <v>16.945052</v>
      </c>
      <c r="AF21" s="11">
        <f>'Volume RTK North'!AF21+'Volume RTK South'!AF21</f>
        <v>20.470600999999998</v>
      </c>
      <c r="AG21" s="11">
        <f>'Volume RTK North'!AG21+'Volume RTK South'!AG21</f>
        <v>21.040122</v>
      </c>
      <c r="AH21" s="11">
        <f>'Volume RTK North'!AH21+'Volume RTK South'!AH21</f>
        <v>26.387533999999999</v>
      </c>
      <c r="AI21" s="11">
        <f>'Volume RTK North'!AI21+'Volume RTK South'!AI21</f>
        <v>24.203327999999999</v>
      </c>
      <c r="AJ21" s="11">
        <f>'Volume RTK North'!AJ21+'Volume RTK South'!AJ21</f>
        <v>27.219797</v>
      </c>
      <c r="AK21" s="11">
        <f>'Volume RTK North'!AK21+'Volume RTK South'!AK21</f>
        <v>26.170072000000001</v>
      </c>
      <c r="AL21" s="11">
        <f>'Volume RTK North'!AL21+'Volume RTK South'!AL21</f>
        <v>20.432697999999998</v>
      </c>
      <c r="AM21" s="11">
        <f>'Volume RTK North'!AM21+'Volume RTK South'!AM21</f>
        <v>19.776364000000001</v>
      </c>
      <c r="AN21" s="11">
        <f>'Volume RTK North'!AN21+'Volume RTK South'!AN21</f>
        <v>20.611857000000001</v>
      </c>
      <c r="AO21" s="11">
        <f>'Volume RTK North'!AO21+'Volume RTK South'!AO21</f>
        <v>22.459655999999999</v>
      </c>
      <c r="AQ21" s="11">
        <f>'Volume RTK North'!AQ21+'Volume RTK South'!AQ21</f>
        <v>17.056806999999999</v>
      </c>
      <c r="AR21" s="11">
        <f>'Volume RTK North'!AR21+'Volume RTK South'!AR21</f>
        <v>15.786092999999999</v>
      </c>
      <c r="AS21" s="11">
        <f>'Volume RTK North'!AS21+'Volume RTK South'!AS21</f>
        <v>11.671239999999999</v>
      </c>
      <c r="AT21" s="11">
        <f>'Volume RTK North'!AT21+'Volume RTK South'!AT21</f>
        <v>18.287856000000001</v>
      </c>
      <c r="AU21" s="11">
        <f>'Volume RTK North'!AU21+'Volume RTK South'!AU21</f>
        <v>19.837268000000002</v>
      </c>
      <c r="AV21" s="11">
        <f>'Volume RTK North'!AV21+'Volume RTK South'!AV21</f>
        <v>25.195105999999999</v>
      </c>
      <c r="AW21" s="11">
        <f>'Volume RTK North'!AW21+'Volume RTK South'!AW21</f>
        <v>24.060924</v>
      </c>
      <c r="AX21" s="11">
        <f>'Volume RTK North'!AX21+'Volume RTK South'!AX21</f>
        <v>25.036956</v>
      </c>
      <c r="AY21" s="11">
        <f>'Volume RTK North'!AY21+'Volume RTK South'!AY21</f>
        <v>22.139714999999999</v>
      </c>
      <c r="AZ21" s="11">
        <f>'Volume RTK North'!AZ21+'Volume RTK South'!AZ21</f>
        <v>24.122623000000001</v>
      </c>
      <c r="BA21" s="11">
        <f>'Volume RTK North'!BA21+'Volume RTK South'!BA21</f>
        <v>16.098082999999999</v>
      </c>
      <c r="BB21" s="11">
        <f>'Volume RTK North'!BB21+'Volume RTK South'!BB21</f>
        <v>4.415597</v>
      </c>
      <c r="BD21" s="11">
        <f>'Volume RTK North'!BD21+'Volume RTK South'!BD21</f>
        <v>13.600244999999999</v>
      </c>
      <c r="BE21" s="11">
        <f>'Volume RTK North'!BE21+'Volume RTK South'!BE21</f>
        <v>10.164129000000001</v>
      </c>
      <c r="BF21" s="11">
        <f>'Volume RTK North'!BF21+'Volume RTK South'!BF21</f>
        <v>17.197227000000002</v>
      </c>
      <c r="BG21" s="11">
        <f>'Volume RTK North'!BG21+'Volume RTK South'!BG21</f>
        <v>21.039431</v>
      </c>
      <c r="BH21" s="11">
        <f>'Volume RTK North'!BH21+'Volume RTK South'!BH21</f>
        <v>10.697236999999999</v>
      </c>
      <c r="BI21" s="11">
        <f>'Volume RTK North'!BI21+'Volume RTK South'!BI21</f>
        <v>11.269447</v>
      </c>
      <c r="BJ21" s="11">
        <f>'Volume RTK North'!BJ21+'Volume RTK South'!BJ21</f>
        <v>15.664167000000001</v>
      </c>
      <c r="BK21" s="11">
        <f>'Volume RTK North'!BK21+'Volume RTK South'!BK21</f>
        <v>13.159974999999999</v>
      </c>
      <c r="BL21" s="11">
        <f>'Volume RTK North'!BL21+'Volume RTK South'!BL21</f>
        <v>13.545102</v>
      </c>
      <c r="BM21" s="11">
        <f>'Volume RTK North'!BM21+'Volume RTK South'!BM21</f>
        <v>1.2199359999999999</v>
      </c>
      <c r="BN21" s="11">
        <f>'Volume RTK North'!BN21+'Volume RTK South'!BN21</f>
        <v>4.6880480000000002</v>
      </c>
      <c r="BO21" s="11">
        <f>'Volume RTK North'!BO21+'Volume RTK South'!BO21</f>
        <v>10.358955</v>
      </c>
      <c r="BQ21" s="11">
        <f>'Volume RTK North'!BQ21+'Volume RTK South'!BQ21</f>
        <v>8.832452</v>
      </c>
      <c r="BR21" s="11">
        <f>'Volume RTK North'!BR21+'Volume RTK South'!BR21</f>
        <v>0</v>
      </c>
      <c r="BS21" s="11">
        <f>'Volume RTK North'!BS21+'Volume RTK South'!BS21</f>
        <v>0</v>
      </c>
      <c r="BT21" s="11">
        <f>'Volume RTK North'!BT21+'Volume RTK South'!BT21</f>
        <v>0</v>
      </c>
      <c r="BU21" s="11">
        <f>'Volume RTK North'!BU21+'Volume RTK South'!BU21</f>
        <v>0</v>
      </c>
      <c r="BV21" s="11">
        <f>'Volume RTK North'!BV21+'Volume RTK South'!BV21</f>
        <v>0</v>
      </c>
      <c r="BW21" s="11">
        <f>'Volume RTK North'!BW21+'Volume RTK South'!BW21</f>
        <v>0</v>
      </c>
      <c r="BX21" s="11">
        <f>'Volume RTK North'!BX21+'Volume RTK South'!BX21</f>
        <v>0</v>
      </c>
      <c r="BY21" s="11">
        <f>'Volume RTK North'!BY21+'Volume RTK South'!BY21</f>
        <v>0</v>
      </c>
      <c r="BZ21" s="11">
        <f>'Volume RTK North'!BZ21+'Volume RTK South'!BZ21</f>
        <v>0</v>
      </c>
      <c r="CA21" s="11">
        <f>'Volume RTK North'!CA21+'Volume RTK South'!CA21</f>
        <v>0</v>
      </c>
      <c r="CB21" s="11">
        <f>'Volume RTK North'!CB21+'Volume RTK South'!CB21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1"/>
  <sheetViews>
    <sheetView showGridLines="0" zoomScale="85" zoomScaleNormal="85" workbookViewId="0">
      <pane xSplit="3" ySplit="6" topLeftCell="BK7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5" customWidth="1"/>
    <col min="3" max="3" width="1.7265625" customWidth="1"/>
    <col min="4" max="15" width="9.81640625" customWidth="1"/>
    <col min="16" max="16" width="1.7265625" customWidth="1"/>
    <col min="17" max="28" width="9.81640625" customWidth="1"/>
    <col min="29" max="29" width="1.7265625" customWidth="1"/>
    <col min="30" max="36" width="9.81640625" customWidth="1"/>
    <col min="37" max="41" width="9.1796875" customWidth="1"/>
    <col min="42" max="42" width="1.7265625" customWidth="1"/>
    <col min="43" max="43" width="9.1796875" customWidth="1"/>
    <col min="44" max="49" width="9.81640625" customWidth="1"/>
    <col min="50" max="54" width="9.1796875" customWidth="1"/>
    <col min="55" max="55" width="1.7265625" customWidth="1"/>
    <col min="56" max="57" width="8.7265625" customWidth="1"/>
    <col min="58" max="58" width="9" customWidth="1"/>
    <col min="59" max="59" width="8.7265625" customWidth="1"/>
    <col min="60" max="60" width="10" customWidth="1"/>
    <col min="61" max="61" width="8.7265625" customWidth="1"/>
    <col min="62" max="65" width="10" customWidth="1"/>
    <col min="66" max="66" width="9.26953125" customWidth="1"/>
    <col min="67" max="67" width="8.81640625" customWidth="1"/>
    <col min="68" max="68" width="1.7265625" customWidth="1"/>
  </cols>
  <sheetData>
    <row r="2" spans="2:80" ht="23" x14ac:dyDescent="0.5">
      <c r="B2" s="1" t="s">
        <v>182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35">
      <c r="B4" s="46"/>
      <c r="D4" s="49">
        <v>42370</v>
      </c>
      <c r="E4" s="49" t="s">
        <v>174</v>
      </c>
      <c r="F4" s="49">
        <v>42430</v>
      </c>
      <c r="G4" s="49" t="s">
        <v>180</v>
      </c>
      <c r="H4" s="49" t="s">
        <v>179</v>
      </c>
      <c r="I4" s="49">
        <v>42522</v>
      </c>
      <c r="J4" s="49">
        <v>42552</v>
      </c>
      <c r="K4" s="49" t="s">
        <v>178</v>
      </c>
      <c r="L4" s="49" t="s">
        <v>177</v>
      </c>
      <c r="M4" s="49" t="s">
        <v>176</v>
      </c>
      <c r="N4" s="49">
        <v>42675</v>
      </c>
      <c r="O4" s="49" t="s">
        <v>175</v>
      </c>
      <c r="Q4" s="49">
        <v>42736</v>
      </c>
      <c r="R4" s="49" t="s">
        <v>174</v>
      </c>
      <c r="S4" s="49">
        <v>42795</v>
      </c>
      <c r="T4" s="49" t="s">
        <v>173</v>
      </c>
      <c r="U4" s="49" t="s">
        <v>172</v>
      </c>
      <c r="V4" s="49">
        <v>42887</v>
      </c>
      <c r="W4" s="49">
        <v>42917</v>
      </c>
      <c r="X4" s="49" t="s">
        <v>171</v>
      </c>
      <c r="Y4" s="49" t="s">
        <v>170</v>
      </c>
      <c r="Z4" s="49" t="s">
        <v>169</v>
      </c>
      <c r="AA4" s="49">
        <v>43040</v>
      </c>
      <c r="AB4" s="49" t="s">
        <v>168</v>
      </c>
      <c r="AD4" s="49">
        <v>43101</v>
      </c>
      <c r="AE4" s="49" t="s">
        <v>167</v>
      </c>
      <c r="AF4" s="49">
        <v>43160</v>
      </c>
      <c r="AG4" s="49" t="s">
        <v>166</v>
      </c>
      <c r="AH4" s="49" t="s">
        <v>165</v>
      </c>
      <c r="AI4" s="49">
        <v>43252</v>
      </c>
      <c r="AJ4" s="49">
        <v>43282</v>
      </c>
      <c r="AK4" s="49" t="s">
        <v>164</v>
      </c>
      <c r="AL4" s="49" t="s">
        <v>163</v>
      </c>
      <c r="AM4" s="49" t="s">
        <v>162</v>
      </c>
      <c r="AN4" s="49">
        <v>43405</v>
      </c>
      <c r="AO4" s="49" t="s">
        <v>161</v>
      </c>
      <c r="AQ4" s="48" t="s">
        <v>160</v>
      </c>
      <c r="AR4" s="48" t="s">
        <v>159</v>
      </c>
      <c r="AS4" s="48" t="s">
        <v>158</v>
      </c>
      <c r="AT4" s="48" t="s">
        <v>157</v>
      </c>
      <c r="AU4" s="48" t="s">
        <v>156</v>
      </c>
      <c r="AV4" s="48" t="s">
        <v>155</v>
      </c>
      <c r="AW4" s="48" t="s">
        <v>154</v>
      </c>
      <c r="AX4" s="48" t="s">
        <v>153</v>
      </c>
      <c r="AY4" s="48" t="s">
        <v>152</v>
      </c>
      <c r="AZ4" s="48" t="s">
        <v>151</v>
      </c>
      <c r="BA4" s="48" t="s">
        <v>150</v>
      </c>
      <c r="BB4" s="48" t="s">
        <v>149</v>
      </c>
      <c r="BD4" s="47">
        <v>43831</v>
      </c>
      <c r="BE4" s="48" t="s">
        <v>148</v>
      </c>
      <c r="BF4" s="47">
        <v>43891</v>
      </c>
      <c r="BG4" s="48" t="s">
        <v>147</v>
      </c>
      <c r="BH4" s="48" t="s">
        <v>146</v>
      </c>
      <c r="BI4" s="47">
        <v>43983</v>
      </c>
      <c r="BJ4" s="47">
        <v>44013</v>
      </c>
      <c r="BK4" s="48" t="s">
        <v>145</v>
      </c>
      <c r="BL4" s="48" t="s">
        <v>144</v>
      </c>
      <c r="BM4" s="48" t="s">
        <v>143</v>
      </c>
      <c r="BN4" s="47">
        <v>44136</v>
      </c>
      <c r="BO4" s="48" t="s">
        <v>142</v>
      </c>
      <c r="BQ4" s="47">
        <v>44197</v>
      </c>
      <c r="BR4" s="48" t="s">
        <v>148</v>
      </c>
      <c r="BS4" s="47">
        <v>44256</v>
      </c>
      <c r="BT4" s="48" t="s">
        <v>147</v>
      </c>
      <c r="BU4" s="48" t="s">
        <v>146</v>
      </c>
      <c r="BV4" s="47">
        <v>44348</v>
      </c>
      <c r="BW4" s="47">
        <v>44378</v>
      </c>
      <c r="BX4" s="48" t="s">
        <v>145</v>
      </c>
      <c r="BY4" s="48" t="s">
        <v>144</v>
      </c>
      <c r="BZ4" s="48" t="s">
        <v>143</v>
      </c>
      <c r="CA4" s="47">
        <v>44501</v>
      </c>
      <c r="CB4" s="48" t="s">
        <v>142</v>
      </c>
    </row>
    <row r="5" spans="2:80" x14ac:dyDescent="0.35">
      <c r="B5" s="4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2:80" ht="15.5" x14ac:dyDescent="0.35">
      <c r="B6" s="6" t="s">
        <v>141</v>
      </c>
      <c r="D6" s="7">
        <f t="shared" ref="D6:O6" si="0">SUM(D7,D17,D16)</f>
        <v>2153.2597410000003</v>
      </c>
      <c r="E6" s="7">
        <f t="shared" si="0"/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ref="Q6:AB6" si="1">SUM(Q7,Q17,Q16)</f>
        <v>1690.3732889999999</v>
      </c>
      <c r="R6" s="7">
        <f t="shared" si="1"/>
        <v>2584.2935419999999</v>
      </c>
      <c r="S6" s="7">
        <f t="shared" si="1"/>
        <v>3009.7357240000001</v>
      </c>
      <c r="T6" s="7">
        <f t="shared" si="1"/>
        <v>2840.6555800000001</v>
      </c>
      <c r="U6" s="7">
        <f t="shared" si="1"/>
        <v>2943.3247959999999</v>
      </c>
      <c r="V6" s="7">
        <f t="shared" si="1"/>
        <v>2864.6879039999999</v>
      </c>
      <c r="W6" s="7">
        <f t="shared" si="1"/>
        <v>3147.1161349999993</v>
      </c>
      <c r="X6" s="7">
        <f t="shared" si="1"/>
        <v>3349.9960609999998</v>
      </c>
      <c r="Y6" s="7">
        <f t="shared" si="1"/>
        <v>3112.0614660000006</v>
      </c>
      <c r="Z6" s="7">
        <f t="shared" si="1"/>
        <v>3444.5590069999998</v>
      </c>
      <c r="AA6" s="7">
        <f t="shared" si="1"/>
        <v>3200.1285750000002</v>
      </c>
      <c r="AB6" s="7">
        <f t="shared" si="1"/>
        <v>3032.5401810000003</v>
      </c>
      <c r="AD6" s="7">
        <f t="shared" ref="AD6:AO6" si="2">SUM(AD7,AD17,AD16)</f>
        <v>2087.322682</v>
      </c>
      <c r="AE6" s="7">
        <f t="shared" si="2"/>
        <v>3069.7362420000004</v>
      </c>
      <c r="AF6" s="7">
        <f t="shared" si="2"/>
        <v>3470.7769099999996</v>
      </c>
      <c r="AG6" s="7">
        <f t="shared" si="2"/>
        <v>3296.2378039999999</v>
      </c>
      <c r="AH6" s="7">
        <f t="shared" si="2"/>
        <v>2854.7567249999997</v>
      </c>
      <c r="AI6" s="7">
        <f t="shared" si="2"/>
        <v>3366.1068649999997</v>
      </c>
      <c r="AJ6" s="7">
        <f t="shared" si="2"/>
        <v>3870.4532640000002</v>
      </c>
      <c r="AK6" s="7">
        <f t="shared" si="2"/>
        <v>4043.3095069999995</v>
      </c>
      <c r="AL6" s="7">
        <f t="shared" si="2"/>
        <v>3866.4661539999997</v>
      </c>
      <c r="AM6" s="7">
        <f t="shared" si="2"/>
        <v>3480.6124499999996</v>
      </c>
      <c r="AN6" s="7">
        <f t="shared" si="2"/>
        <v>3949.6267570000005</v>
      </c>
      <c r="AO6" s="7">
        <f t="shared" si="2"/>
        <v>3684.7206339899994</v>
      </c>
      <c r="AQ6" s="7">
        <f t="shared" ref="AQ6:BB6" si="3">SUM(AQ7,AQ17,AQ16)</f>
        <v>3120.2743340000002</v>
      </c>
      <c r="AR6" s="7">
        <f t="shared" si="3"/>
        <v>2913.6432100000002</v>
      </c>
      <c r="AS6" s="7">
        <f t="shared" si="3"/>
        <v>3840.4992560000005</v>
      </c>
      <c r="AT6" s="7">
        <f t="shared" si="3"/>
        <v>3471.8644850000001</v>
      </c>
      <c r="AU6" s="7">
        <f t="shared" si="3"/>
        <v>3130.5428929999998</v>
      </c>
      <c r="AV6" s="7">
        <f t="shared" si="3"/>
        <v>4266.6862169999995</v>
      </c>
      <c r="AW6" s="7">
        <f t="shared" si="3"/>
        <v>4665.4515289999999</v>
      </c>
      <c r="AX6" s="7">
        <f t="shared" si="3"/>
        <v>4317.7268060000006</v>
      </c>
      <c r="AY6" s="7">
        <f t="shared" si="3"/>
        <v>3948.703438</v>
      </c>
      <c r="AZ6" s="7">
        <f t="shared" si="3"/>
        <v>4132.442121</v>
      </c>
      <c r="BA6" s="7">
        <f t="shared" si="3"/>
        <v>4209.9676259999997</v>
      </c>
      <c r="BB6" s="7">
        <f t="shared" si="3"/>
        <v>2875.5360449999998</v>
      </c>
      <c r="BD6" s="7">
        <f t="shared" ref="BD6:BO6" si="4">SUM(BD7,BD17,BD16)</f>
        <v>2814.419793</v>
      </c>
      <c r="BE6" s="7">
        <f t="shared" si="4"/>
        <v>4001.24118</v>
      </c>
      <c r="BF6" s="7">
        <f t="shared" si="4"/>
        <v>2764.8310059999999</v>
      </c>
      <c r="BG6" s="7">
        <f t="shared" si="4"/>
        <v>4040.1705120000001</v>
      </c>
      <c r="BH6" s="7">
        <f t="shared" si="4"/>
        <v>4331.1768350000002</v>
      </c>
      <c r="BI6" s="7">
        <f t="shared" si="4"/>
        <v>4152.1604009999992</v>
      </c>
      <c r="BJ6" s="7">
        <f t="shared" si="4"/>
        <v>4750.059679</v>
      </c>
      <c r="BK6" s="7">
        <f t="shared" si="4"/>
        <v>4337.3507689999997</v>
      </c>
      <c r="BL6" s="7">
        <f t="shared" si="4"/>
        <v>4220.2480500000001</v>
      </c>
      <c r="BM6" s="7">
        <f t="shared" si="4"/>
        <v>4380.91032</v>
      </c>
      <c r="BN6" s="7">
        <f t="shared" si="4"/>
        <v>4057.7655119999999</v>
      </c>
      <c r="BO6" s="7">
        <f t="shared" si="4"/>
        <v>4077.6237440000004</v>
      </c>
      <c r="BQ6" s="7">
        <f t="shared" ref="BQ6" si="5">SUM(BQ7,BQ17,BQ16)</f>
        <v>2161.4189589500002</v>
      </c>
      <c r="BR6" s="7">
        <f t="shared" ref="BR6" si="6">SUM(BR7,BR17,BR16)</f>
        <v>0</v>
      </c>
      <c r="BS6" s="7">
        <f t="shared" ref="BS6" si="7">SUM(BS7,BS17,BS16)</f>
        <v>0</v>
      </c>
      <c r="BT6" s="7">
        <f t="shared" ref="BT6" si="8">SUM(BT7,BT17,BT16)</f>
        <v>0</v>
      </c>
      <c r="BU6" s="7">
        <f t="shared" ref="BU6" si="9">SUM(BU7,BU17,BU16)</f>
        <v>0</v>
      </c>
      <c r="BV6" s="7">
        <f t="shared" ref="BV6" si="10">SUM(BV7,BV17,BV16)</f>
        <v>0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5" x14ac:dyDescent="0.35">
      <c r="B7" s="8" t="s">
        <v>140</v>
      </c>
      <c r="D7" s="9">
        <f t="shared" ref="D7:O7" si="17">SUM(D8:D15)</f>
        <v>1895.6128650000001</v>
      </c>
      <c r="E7" s="9">
        <f t="shared" si="17"/>
        <v>2030.7339099999999</v>
      </c>
      <c r="F7" s="9">
        <f t="shared" si="17"/>
        <v>2548.8154669999999</v>
      </c>
      <c r="G7" s="9">
        <f t="shared" si="17"/>
        <v>2646.3661580000003</v>
      </c>
      <c r="H7" s="9">
        <f t="shared" si="17"/>
        <v>2282.2718319999999</v>
      </c>
      <c r="I7" s="9">
        <f t="shared" si="17"/>
        <v>1644.342169</v>
      </c>
      <c r="J7" s="9">
        <f t="shared" si="17"/>
        <v>2464.0009909999999</v>
      </c>
      <c r="K7" s="9">
        <f t="shared" si="17"/>
        <v>2513.9683169999998</v>
      </c>
      <c r="L7" s="9">
        <f t="shared" si="17"/>
        <v>2344.033199</v>
      </c>
      <c r="M7" s="9">
        <f t="shared" si="17"/>
        <v>1349.895853</v>
      </c>
      <c r="N7" s="9">
        <f t="shared" si="17"/>
        <v>1179.3272919999999</v>
      </c>
      <c r="O7" s="9">
        <f t="shared" si="17"/>
        <v>1340.5976609999998</v>
      </c>
      <c r="Q7" s="9">
        <f t="shared" ref="Q7:AB7" si="18">SUM(Q8:Q15)</f>
        <v>1386.617534</v>
      </c>
      <c r="R7" s="9">
        <f t="shared" si="18"/>
        <v>2320.6683210000001</v>
      </c>
      <c r="S7" s="9">
        <f t="shared" si="18"/>
        <v>2734.2613999999999</v>
      </c>
      <c r="T7" s="9">
        <f t="shared" si="18"/>
        <v>2578.1866230000001</v>
      </c>
      <c r="U7" s="9">
        <f t="shared" si="18"/>
        <v>2640.1428129999999</v>
      </c>
      <c r="V7" s="9">
        <f t="shared" si="18"/>
        <v>2527.191699</v>
      </c>
      <c r="W7" s="9">
        <f t="shared" si="18"/>
        <v>2805.2040259999994</v>
      </c>
      <c r="X7" s="9">
        <f t="shared" si="18"/>
        <v>2991.072866</v>
      </c>
      <c r="Y7" s="9">
        <f t="shared" si="18"/>
        <v>2794.4698780000003</v>
      </c>
      <c r="Z7" s="9">
        <f t="shared" si="18"/>
        <v>3048.8224869999999</v>
      </c>
      <c r="AA7" s="9">
        <f t="shared" si="18"/>
        <v>2855.4784100000002</v>
      </c>
      <c r="AB7" s="9">
        <f t="shared" si="18"/>
        <v>2686.0054720000003</v>
      </c>
      <c r="AD7" s="9">
        <f t="shared" ref="AD7:AO7" si="19">SUM(AD8:AD15)</f>
        <v>1790.1399739999999</v>
      </c>
      <c r="AE7" s="9">
        <f t="shared" si="19"/>
        <v>2641.3770780000004</v>
      </c>
      <c r="AF7" s="9">
        <f t="shared" si="19"/>
        <v>3018.4941289999997</v>
      </c>
      <c r="AG7" s="9">
        <f t="shared" si="19"/>
        <v>2905.66005</v>
      </c>
      <c r="AH7" s="9">
        <f t="shared" si="19"/>
        <v>2464.1723969999998</v>
      </c>
      <c r="AI7" s="9">
        <f t="shared" si="19"/>
        <v>2891.4166769999997</v>
      </c>
      <c r="AJ7" s="9">
        <f t="shared" si="19"/>
        <v>3351.5748130000002</v>
      </c>
      <c r="AK7" s="9">
        <f t="shared" si="19"/>
        <v>3524.1956939999995</v>
      </c>
      <c r="AL7" s="9">
        <f t="shared" si="19"/>
        <v>3373.6437779999997</v>
      </c>
      <c r="AM7" s="9">
        <f t="shared" si="19"/>
        <v>3001.0604079999998</v>
      </c>
      <c r="AN7" s="9">
        <f t="shared" si="19"/>
        <v>3482.2305630000005</v>
      </c>
      <c r="AO7" s="9">
        <f t="shared" si="19"/>
        <v>3213.4202609899994</v>
      </c>
      <c r="AQ7" s="9">
        <f t="shared" ref="AQ7:BB7" si="20">SUM(AQ8:AQ15)</f>
        <v>2654.061897</v>
      </c>
      <c r="AR7" s="9">
        <f t="shared" si="20"/>
        <v>2514.2137149999999</v>
      </c>
      <c r="AS7" s="9">
        <f t="shared" si="20"/>
        <v>3353.4530600000003</v>
      </c>
      <c r="AT7" s="9">
        <f t="shared" si="20"/>
        <v>3007.9293259999999</v>
      </c>
      <c r="AU7" s="9">
        <f t="shared" si="20"/>
        <v>2648.7715370000001</v>
      </c>
      <c r="AV7" s="9">
        <f t="shared" si="20"/>
        <v>3797.5421349999997</v>
      </c>
      <c r="AW7" s="9">
        <f t="shared" si="20"/>
        <v>4147.181799</v>
      </c>
      <c r="AX7" s="9">
        <f t="shared" si="20"/>
        <v>3796.2378060000005</v>
      </c>
      <c r="AY7" s="9">
        <f t="shared" si="20"/>
        <v>3422.7870830000002</v>
      </c>
      <c r="AZ7" s="9">
        <f t="shared" si="20"/>
        <v>3597.4223739999998</v>
      </c>
      <c r="BA7" s="9">
        <f t="shared" si="20"/>
        <v>3683.1564020000001</v>
      </c>
      <c r="BB7" s="9">
        <f t="shared" si="20"/>
        <v>2370.3783119999998</v>
      </c>
      <c r="BD7" s="9">
        <f t="shared" ref="BD7:BO7" si="21">SUM(BD8:BD15)</f>
        <v>2310.3390509999999</v>
      </c>
      <c r="BE7" s="9">
        <f t="shared" si="21"/>
        <v>3496.572357</v>
      </c>
      <c r="BF7" s="9">
        <f t="shared" si="21"/>
        <v>2284.4553980000001</v>
      </c>
      <c r="BG7" s="9">
        <f t="shared" si="21"/>
        <v>3679.4593380000001</v>
      </c>
      <c r="BH7" s="9">
        <f t="shared" si="21"/>
        <v>3840.7134749999996</v>
      </c>
      <c r="BI7" s="9">
        <f t="shared" si="21"/>
        <v>3622.5879119999995</v>
      </c>
      <c r="BJ7" s="9">
        <f t="shared" si="21"/>
        <v>4175.9010779999999</v>
      </c>
      <c r="BK7" s="9">
        <f t="shared" si="21"/>
        <v>3769.7763519999999</v>
      </c>
      <c r="BL7" s="9">
        <f t="shared" si="21"/>
        <v>3598.045161</v>
      </c>
      <c r="BM7" s="9">
        <f t="shared" si="21"/>
        <v>3735.3033970000001</v>
      </c>
      <c r="BN7" s="9">
        <f t="shared" si="21"/>
        <v>3409.8297439999997</v>
      </c>
      <c r="BO7" s="9">
        <f t="shared" si="21"/>
        <v>3513.2462210000003</v>
      </c>
      <c r="BP7" s="9"/>
      <c r="BQ7" s="9">
        <f t="shared" ref="BQ7" si="22">SUM(BQ8:BQ15)</f>
        <v>1598.3613209500002</v>
      </c>
      <c r="BR7" s="9">
        <f t="shared" ref="BR7" si="23">SUM(BR8:BR15)</f>
        <v>0</v>
      </c>
      <c r="BS7" s="9">
        <f t="shared" ref="BS7" si="24">SUM(BS8:BS15)</f>
        <v>0</v>
      </c>
      <c r="BT7" s="9">
        <f t="shared" ref="BT7" si="25">SUM(BT8:BT15)</f>
        <v>0</v>
      </c>
      <c r="BU7" s="9">
        <f t="shared" ref="BU7" si="26">SUM(BU8:BU15)</f>
        <v>0</v>
      </c>
      <c r="BV7" s="9">
        <f t="shared" ref="BV7" si="27">SUM(BV8:BV15)</f>
        <v>0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5" x14ac:dyDescent="0.35">
      <c r="B8" s="10" t="s">
        <v>113</v>
      </c>
      <c r="D8" s="11">
        <v>120.222678</v>
      </c>
      <c r="E8" s="11">
        <v>1448.88618</v>
      </c>
      <c r="F8" s="11">
        <v>1997.122848</v>
      </c>
      <c r="G8" s="11">
        <v>2066.705168</v>
      </c>
      <c r="H8" s="11">
        <v>1550.4311319999999</v>
      </c>
      <c r="I8" s="11">
        <v>513.51546599999995</v>
      </c>
      <c r="J8" s="11">
        <v>44.264498000000003</v>
      </c>
      <c r="K8" s="11">
        <v>0</v>
      </c>
      <c r="L8" s="11">
        <v>0</v>
      </c>
      <c r="M8" s="11">
        <v>0</v>
      </c>
      <c r="N8" s="11">
        <v>22.267163</v>
      </c>
      <c r="O8" s="11">
        <v>120.153471</v>
      </c>
      <c r="Q8" s="11">
        <v>736.99816799999996</v>
      </c>
      <c r="R8" s="11">
        <v>1866.6842819999999</v>
      </c>
      <c r="S8" s="11">
        <v>2207.9027209999999</v>
      </c>
      <c r="T8" s="11">
        <v>1937.3872249999999</v>
      </c>
      <c r="U8" s="11">
        <v>1866.7562680000001</v>
      </c>
      <c r="V8" s="11">
        <v>726.641436</v>
      </c>
      <c r="W8" s="11">
        <v>156.56585899999999</v>
      </c>
      <c r="X8" s="11">
        <v>121.00682500000001</v>
      </c>
      <c r="Y8" s="11">
        <v>0</v>
      </c>
      <c r="Z8" s="11">
        <v>0</v>
      </c>
      <c r="AA8" s="11">
        <v>0</v>
      </c>
      <c r="AB8" s="11">
        <v>0</v>
      </c>
      <c r="AD8" s="11">
        <v>694.83746799999994</v>
      </c>
      <c r="AE8" s="11">
        <v>1964.1760220000001</v>
      </c>
      <c r="AF8" s="11">
        <v>2375.602179</v>
      </c>
      <c r="AG8" s="11">
        <v>2240.421112</v>
      </c>
      <c r="AH8" s="11">
        <v>1693.7376409999999</v>
      </c>
      <c r="AI8" s="11">
        <v>1727.7406129999999</v>
      </c>
      <c r="AJ8" s="11">
        <v>259.04943500000002</v>
      </c>
      <c r="AK8" s="11">
        <v>69.389781999999997</v>
      </c>
      <c r="AL8" s="11">
        <v>20.492066000000001</v>
      </c>
      <c r="AM8" s="11">
        <v>17.93694</v>
      </c>
      <c r="AN8" s="11">
        <v>25.441582</v>
      </c>
      <c r="AO8" s="11">
        <v>0</v>
      </c>
      <c r="AQ8" s="11">
        <v>1619.3273810000001</v>
      </c>
      <c r="AR8" s="11">
        <v>1925.7506040000001</v>
      </c>
      <c r="AS8" s="11">
        <v>2504.528491</v>
      </c>
      <c r="AT8" s="11">
        <v>2071.9616820000001</v>
      </c>
      <c r="AU8" s="11">
        <v>1560.8728940000001</v>
      </c>
      <c r="AV8" s="11">
        <v>448.37685099999999</v>
      </c>
      <c r="AW8" s="11">
        <v>157.90087399999999</v>
      </c>
      <c r="AX8" s="11">
        <v>149.31093200000001</v>
      </c>
      <c r="AY8" s="11">
        <v>121.168504</v>
      </c>
      <c r="AZ8" s="11">
        <v>262.36950300000001</v>
      </c>
      <c r="BA8" s="11">
        <v>434.61930100000001</v>
      </c>
      <c r="BB8" s="11">
        <v>72.888115999999997</v>
      </c>
      <c r="BD8" s="11">
        <f>SUMIFS('RTK Base'!BE:BE,'RTK Base'!$A:$A,$B8,'RTK Base'!$B:$B,"North")/1000000</f>
        <v>1472.7739730000001</v>
      </c>
      <c r="BE8" s="11">
        <f>SUMIFS('RTK Base'!BF:BF,'RTK Base'!$A:$A,$B8,'RTK Base'!$B:$B,"North")/1000000</f>
        <v>2608.6007289999998</v>
      </c>
      <c r="BF8" s="11">
        <f>SUMIFS('RTK Base'!BG:BG,'RTK Base'!$A:$A,$B8,'RTK Base'!$B:$B,"North")/1000000</f>
        <v>1592.4453189999999</v>
      </c>
      <c r="BG8" s="11">
        <f>SUMIFS('RTK Base'!BH:BH,'RTK Base'!$A:$A,$B8,'RTK Base'!$B:$B,"North")/1000000</f>
        <v>2621.7298230000001</v>
      </c>
      <c r="BH8" s="11">
        <f>SUMIFS('RTK Base'!BI:BI,'RTK Base'!$A:$A,$B8,'RTK Base'!$B:$B,"North")/1000000</f>
        <v>2686.5821769999998</v>
      </c>
      <c r="BI8" s="11">
        <f>SUMIFS('RTK Base'!BJ:BJ,'RTK Base'!$A:$A,$B8,'RTK Base'!$B:$B,"North")/1000000</f>
        <v>1073.3422129999999</v>
      </c>
      <c r="BJ8" s="11">
        <f>SUMIFS('RTK Base'!BK:BK,'RTK Base'!$A:$A,$B8,'RTK Base'!$B:$B,"North")/1000000</f>
        <v>362.05814900000001</v>
      </c>
      <c r="BK8" s="11">
        <f>SUMIFS('RTK Base'!BL:BL,'RTK Base'!$A:$A,$B8,'RTK Base'!$B:$B,"North")/1000000</f>
        <v>72.098883000000001</v>
      </c>
      <c r="BL8" s="11">
        <f>SUMIFS('RTK Base'!BM:BM,'RTK Base'!$A:$A,$B8,'RTK Base'!$B:$B,"North")/1000000</f>
        <v>77.838616000000002</v>
      </c>
      <c r="BM8" s="11">
        <f>SUMIFS('RTK Base'!BN:BN,'RTK Base'!$A:$A,$B8,'RTK Base'!$B:$B,"North")/1000000</f>
        <v>0</v>
      </c>
      <c r="BN8" s="11">
        <f>SUMIFS('RTK Base'!BO:BO,'RTK Base'!$A:$A,$B8,'RTK Base'!$B:$B,"North")/1000000</f>
        <v>0</v>
      </c>
      <c r="BO8" s="11">
        <f>SUMIFS('RTK Base'!BP:BP,'RTK Base'!$A:$A,$B8,'RTK Base'!$B:$B,"North")/1000000</f>
        <v>0</v>
      </c>
      <c r="BQ8" s="11">
        <f>SUMIFS('RTK Base'!BR:BR,'RTK Base'!$A:$A,$B8,'RTK Base'!$B:$B,"North")/1000000</f>
        <v>377.34926139999999</v>
      </c>
      <c r="BR8" s="11">
        <f>SUMIFS('RTK Base'!BS:BS,'RTK Base'!$A:$A,$B8,'RTK Base'!$B:$B,"North")/1000000</f>
        <v>0</v>
      </c>
      <c r="BS8" s="11">
        <f>SUMIFS('RTK Base'!BT:BT,'RTK Base'!$A:$A,$B8,'RTK Base'!$B:$B,"North")/1000000</f>
        <v>0</v>
      </c>
      <c r="BT8" s="11">
        <f>SUMIFS('RTK Base'!BU:BU,'RTK Base'!$A:$A,$B8,'RTK Base'!$B:$B,"North")/1000000</f>
        <v>0</v>
      </c>
      <c r="BU8" s="11">
        <f>SUMIFS('RTK Base'!BV:BV,'RTK Base'!$A:$A,$B8,'RTK Base'!$B:$B,"North")/1000000</f>
        <v>0</v>
      </c>
      <c r="BV8" s="11">
        <f>SUMIFS('RTK Base'!BW:BW,'RTK Base'!$A:$A,$B8,'RTK Base'!$B:$B,"North")/1000000</f>
        <v>0</v>
      </c>
      <c r="BW8" s="11">
        <f>SUMIFS('RTK Base'!BX:BX,'RTK Base'!$A:$A,$B8,'RTK Base'!$B:$B,"North")/1000000</f>
        <v>0</v>
      </c>
      <c r="BX8" s="11">
        <f>SUMIFS('RTK Base'!BY:BY,'RTK Base'!$A:$A,$B8,'RTK Base'!$B:$B,"North")/1000000</f>
        <v>0</v>
      </c>
      <c r="BY8" s="11">
        <f>SUMIFS('RTK Base'!BZ:BZ,'RTK Base'!$A:$A,$B8,'RTK Base'!$B:$B,"North")/1000000</f>
        <v>0</v>
      </c>
      <c r="BZ8" s="11">
        <f>SUMIFS('RTK Base'!CA:CA,'RTK Base'!$A:$A,$B8,'RTK Base'!$B:$B,"North")/1000000</f>
        <v>0</v>
      </c>
      <c r="CA8" s="11">
        <f>SUMIFS('RTK Base'!CB:CB,'RTK Base'!$A:$A,$B8,'RTK Base'!$B:$B,"North")/1000000</f>
        <v>0</v>
      </c>
      <c r="CB8" s="11">
        <f>SUMIFS('RTK Base'!CC:CC,'RTK Base'!$A:$A,$B8,'RTK Base'!$B:$B,"North")/1000000</f>
        <v>0</v>
      </c>
    </row>
    <row r="9" spans="2:80" ht="15.5" x14ac:dyDescent="0.35">
      <c r="B9" s="10" t="s">
        <v>118</v>
      </c>
      <c r="D9" s="11">
        <v>193.67837700000001</v>
      </c>
      <c r="E9" s="11">
        <v>367.78302000000002</v>
      </c>
      <c r="F9" s="11">
        <v>448.91655200000002</v>
      </c>
      <c r="G9" s="11">
        <v>492.66715499999998</v>
      </c>
      <c r="H9" s="11">
        <v>489.18813399999999</v>
      </c>
      <c r="I9" s="11">
        <v>430.94542300000001</v>
      </c>
      <c r="J9" s="11">
        <v>318.436351</v>
      </c>
      <c r="K9" s="11">
        <v>287.09571599999998</v>
      </c>
      <c r="L9" s="11">
        <v>288.84446700000001</v>
      </c>
      <c r="M9" s="11">
        <v>336.43077199999999</v>
      </c>
      <c r="N9" s="11">
        <v>393.09178400000002</v>
      </c>
      <c r="O9" s="11">
        <v>375.92939699999999</v>
      </c>
      <c r="Q9" s="11">
        <v>376.93612200000001</v>
      </c>
      <c r="R9" s="11">
        <v>383.87628000000001</v>
      </c>
      <c r="S9" s="11">
        <v>484.93361399999998</v>
      </c>
      <c r="T9" s="11">
        <v>552.17882899999995</v>
      </c>
      <c r="U9" s="11">
        <v>485.31778300000002</v>
      </c>
      <c r="V9" s="11">
        <v>407.73084899999998</v>
      </c>
      <c r="W9" s="11">
        <v>487.18129499999998</v>
      </c>
      <c r="X9" s="11">
        <v>403.70753999999999</v>
      </c>
      <c r="Y9" s="11">
        <v>408.60479099999998</v>
      </c>
      <c r="Z9" s="11">
        <v>506.95539500000001</v>
      </c>
      <c r="AA9" s="11">
        <v>479.734531</v>
      </c>
      <c r="AB9" s="11">
        <v>501.41182099999997</v>
      </c>
      <c r="AD9" s="11">
        <v>411.59783399999998</v>
      </c>
      <c r="AE9" s="11">
        <v>487.85880200000003</v>
      </c>
      <c r="AF9" s="11">
        <v>541.37876900000003</v>
      </c>
      <c r="AG9" s="11">
        <v>587.36857999999995</v>
      </c>
      <c r="AH9" s="11">
        <v>448.93208499999997</v>
      </c>
      <c r="AI9" s="11">
        <v>535.74023799999998</v>
      </c>
      <c r="AJ9" s="11">
        <v>454.51641499999999</v>
      </c>
      <c r="AK9" s="11">
        <v>440.809483</v>
      </c>
      <c r="AL9" s="11">
        <v>483.76709099999999</v>
      </c>
      <c r="AM9" s="11">
        <v>441.058649</v>
      </c>
      <c r="AN9" s="11">
        <v>462.54900600000002</v>
      </c>
      <c r="AO9" s="11">
        <v>547.27042499000004</v>
      </c>
      <c r="AQ9" s="11">
        <v>423.33864199999999</v>
      </c>
      <c r="AR9" s="11">
        <v>410.19902200000001</v>
      </c>
      <c r="AS9" s="11">
        <v>570.30151499999999</v>
      </c>
      <c r="AT9" s="11">
        <v>578.44816500000002</v>
      </c>
      <c r="AU9" s="11">
        <v>529.77073700000005</v>
      </c>
      <c r="AV9" s="11">
        <v>548.13636899999995</v>
      </c>
      <c r="AW9" s="11">
        <v>520.45323299999995</v>
      </c>
      <c r="AX9" s="11">
        <v>445.08103299999999</v>
      </c>
      <c r="AY9" s="11">
        <v>474.59848199999999</v>
      </c>
      <c r="AZ9" s="11">
        <v>510.82764300000002</v>
      </c>
      <c r="BA9" s="11">
        <v>590.55514000000005</v>
      </c>
      <c r="BB9" s="11">
        <v>543.42499999999995</v>
      </c>
      <c r="BD9" s="11">
        <f>SUMIFS('RTK Base'!BE:BE,'RTK Base'!$A:$A,$B9,'RTK Base'!$B:$B,"North")/1000000</f>
        <v>363.276025</v>
      </c>
      <c r="BE9" s="11">
        <f>SUMIFS('RTK Base'!BF:BF,'RTK Base'!$A:$A,$B9,'RTK Base'!$B:$B,"North")/1000000</f>
        <v>509.02979099999999</v>
      </c>
      <c r="BF9" s="11">
        <f>SUMIFS('RTK Base'!BG:BG,'RTK Base'!$A:$A,$B9,'RTK Base'!$B:$B,"North")/1000000</f>
        <v>486.27729799999997</v>
      </c>
      <c r="BG9" s="11">
        <f>SUMIFS('RTK Base'!BH:BH,'RTK Base'!$A:$A,$B9,'RTK Base'!$B:$B,"North")/1000000</f>
        <v>631.97957799999995</v>
      </c>
      <c r="BH9" s="11">
        <f>SUMIFS('RTK Base'!BI:BI,'RTK Base'!$A:$A,$B9,'RTK Base'!$B:$B,"North")/1000000</f>
        <v>560.63737400000002</v>
      </c>
      <c r="BI9" s="11">
        <f>SUMIFS('RTK Base'!BJ:BJ,'RTK Base'!$A:$A,$B9,'RTK Base'!$B:$B,"North")/1000000</f>
        <v>593.68731200000002</v>
      </c>
      <c r="BJ9" s="11">
        <f>SUMIFS('RTK Base'!BK:BK,'RTK Base'!$A:$A,$B9,'RTK Base'!$B:$B,"North")/1000000</f>
        <v>634.41839900000002</v>
      </c>
      <c r="BK9" s="11">
        <f>SUMIFS('RTK Base'!BL:BL,'RTK Base'!$A:$A,$B9,'RTK Base'!$B:$B,"North")/1000000</f>
        <v>648.87883999999997</v>
      </c>
      <c r="BL9" s="11">
        <f>SUMIFS('RTK Base'!BM:BM,'RTK Base'!$A:$A,$B9,'RTK Base'!$B:$B,"North")/1000000</f>
        <v>589.67825100000005</v>
      </c>
      <c r="BM9" s="11">
        <f>SUMIFS('RTK Base'!BN:BN,'RTK Base'!$A:$A,$B9,'RTK Base'!$B:$B,"North")/1000000</f>
        <v>650.993694</v>
      </c>
      <c r="BN9" s="11">
        <f>SUMIFS('RTK Base'!BO:BO,'RTK Base'!$A:$A,$B9,'RTK Base'!$B:$B,"North")/1000000</f>
        <v>569.98105999999996</v>
      </c>
      <c r="BO9" s="11">
        <f>SUMIFS('RTK Base'!BP:BP,'RTK Base'!$A:$A,$B9,'RTK Base'!$B:$B,"North")/1000000</f>
        <v>647.32175700000005</v>
      </c>
      <c r="BQ9" s="11">
        <f>SUMIFS('RTK Base'!BR:BR,'RTK Base'!$A:$A,$B9,'RTK Base'!$B:$B,"North")/1000000</f>
        <v>493.06503310000005</v>
      </c>
      <c r="BR9" s="11">
        <f>SUMIFS('RTK Base'!BS:BS,'RTK Base'!$A:$A,$B9,'RTK Base'!$B:$B,"North")/1000000</f>
        <v>0</v>
      </c>
      <c r="BS9" s="11">
        <f>SUMIFS('RTK Base'!BT:BT,'RTK Base'!$A:$A,$B9,'RTK Base'!$B:$B,"North")/1000000</f>
        <v>0</v>
      </c>
      <c r="BT9" s="11">
        <f>SUMIFS('RTK Base'!BU:BU,'RTK Base'!$A:$A,$B9,'RTK Base'!$B:$B,"North")/1000000</f>
        <v>0</v>
      </c>
      <c r="BU9" s="11">
        <f>SUMIFS('RTK Base'!BV:BV,'RTK Base'!$A:$A,$B9,'RTK Base'!$B:$B,"North")/1000000</f>
        <v>0</v>
      </c>
      <c r="BV9" s="11">
        <f>SUMIFS('RTK Base'!BW:BW,'RTK Base'!$A:$A,$B9,'RTK Base'!$B:$B,"North")/1000000</f>
        <v>0</v>
      </c>
      <c r="BW9" s="11">
        <f>SUMIFS('RTK Base'!BX:BX,'RTK Base'!$A:$A,$B9,'RTK Base'!$B:$B,"North")/1000000</f>
        <v>0</v>
      </c>
      <c r="BX9" s="11">
        <f>SUMIFS('RTK Base'!BY:BY,'RTK Base'!$A:$A,$B9,'RTK Base'!$B:$B,"North")/1000000</f>
        <v>0</v>
      </c>
      <c r="BY9" s="11">
        <f>SUMIFS('RTK Base'!BZ:BZ,'RTK Base'!$A:$A,$B9,'RTK Base'!$B:$B,"North")/1000000</f>
        <v>0</v>
      </c>
      <c r="BZ9" s="11">
        <f>SUMIFS('RTK Base'!CA:CA,'RTK Base'!$A:$A,$B9,'RTK Base'!$B:$B,"North")/1000000</f>
        <v>0</v>
      </c>
      <c r="CA9" s="11">
        <f>SUMIFS('RTK Base'!CB:CB,'RTK Base'!$A:$A,$B9,'RTK Base'!$B:$B,"North")/1000000</f>
        <v>0</v>
      </c>
      <c r="CB9" s="11">
        <f>SUMIFS('RTK Base'!CC:CC,'RTK Base'!$A:$A,$B9,'RTK Base'!$B:$B,"North")/1000000</f>
        <v>0</v>
      </c>
    </row>
    <row r="10" spans="2:80" ht="15.5" x14ac:dyDescent="0.35">
      <c r="B10" s="10" t="s">
        <v>115</v>
      </c>
      <c r="D10" s="11">
        <v>1467.549536</v>
      </c>
      <c r="E10" s="11">
        <v>83.340509999999995</v>
      </c>
      <c r="F10" s="11">
        <v>0.21591099999999999</v>
      </c>
      <c r="G10" s="11">
        <v>0</v>
      </c>
      <c r="H10" s="11">
        <v>0</v>
      </c>
      <c r="I10" s="11">
        <v>342.91962100000001</v>
      </c>
      <c r="J10" s="11">
        <v>1895.2586470000001</v>
      </c>
      <c r="K10" s="11">
        <v>1995.592447</v>
      </c>
      <c r="L10" s="11">
        <v>1814.4541569999999</v>
      </c>
      <c r="M10" s="11">
        <v>625.91037900000003</v>
      </c>
      <c r="N10" s="11">
        <v>433.792284</v>
      </c>
      <c r="O10" s="11">
        <v>620.78963699999997</v>
      </c>
      <c r="Q10" s="11">
        <v>95.217815999999999</v>
      </c>
      <c r="R10" s="11">
        <v>0.23617299999999999</v>
      </c>
      <c r="S10" s="11">
        <v>0</v>
      </c>
      <c r="T10" s="11">
        <v>0</v>
      </c>
      <c r="U10" s="11">
        <v>8.5709850000000003</v>
      </c>
      <c r="V10" s="11">
        <v>1222.6267740000001</v>
      </c>
      <c r="W10" s="11">
        <v>2076.8791879999999</v>
      </c>
      <c r="X10" s="11">
        <v>2358.8345250000002</v>
      </c>
      <c r="Y10" s="11">
        <v>2268.9066379999999</v>
      </c>
      <c r="Z10" s="11">
        <v>2429.8285780000001</v>
      </c>
      <c r="AA10" s="11">
        <v>2258.73524</v>
      </c>
      <c r="AB10" s="11">
        <v>2030.575034</v>
      </c>
      <c r="AD10" s="11">
        <v>449.72612600000002</v>
      </c>
      <c r="AE10" s="11">
        <v>60.345404000000002</v>
      </c>
      <c r="AF10" s="11">
        <v>0</v>
      </c>
      <c r="AG10" s="11">
        <v>0</v>
      </c>
      <c r="AH10" s="11">
        <v>33.263967000000001</v>
      </c>
      <c r="AI10" s="11">
        <v>327.83418499999999</v>
      </c>
      <c r="AJ10" s="11">
        <v>2338.2847780000002</v>
      </c>
      <c r="AK10" s="11">
        <v>2729.3089599999998</v>
      </c>
      <c r="AL10" s="11">
        <v>2633.3167319999998</v>
      </c>
      <c r="AM10" s="11">
        <v>2236.974232</v>
      </c>
      <c r="AN10" s="11">
        <v>2714.7458790000001</v>
      </c>
      <c r="AO10" s="11">
        <v>2303.3990549999999</v>
      </c>
      <c r="AQ10" s="11">
        <v>311.41548299999999</v>
      </c>
      <c r="AR10" s="11">
        <v>0</v>
      </c>
      <c r="AS10" s="11">
        <v>0</v>
      </c>
      <c r="AT10" s="11">
        <v>0</v>
      </c>
      <c r="AU10" s="11">
        <v>73.686267000000001</v>
      </c>
      <c r="AV10" s="11">
        <v>2404.1801599999999</v>
      </c>
      <c r="AW10" s="11">
        <v>3047.9433779999999</v>
      </c>
      <c r="AX10" s="11">
        <v>2859.489239</v>
      </c>
      <c r="AY10" s="11">
        <v>2603.795059</v>
      </c>
      <c r="AZ10" s="11">
        <v>2501.5744679999998</v>
      </c>
      <c r="BA10" s="11">
        <v>2312.3222190000001</v>
      </c>
      <c r="BB10" s="11">
        <v>1085.7637139999999</v>
      </c>
      <c r="BD10" s="11">
        <f>SUMIFS('RTK Base'!BE:BE,'RTK Base'!$A:$A,$B10,'RTK Base'!$B:$B,"North")/1000000</f>
        <v>2.2024180000000002</v>
      </c>
      <c r="BE10" s="11">
        <f>SUMIFS('RTK Base'!BF:BF,'RTK Base'!$A:$A,$B10,'RTK Base'!$B:$B,"North")/1000000</f>
        <v>0</v>
      </c>
      <c r="BF10" s="11">
        <f>SUMIFS('RTK Base'!BG:BG,'RTK Base'!$A:$A,$B10,'RTK Base'!$B:$B,"North")/1000000</f>
        <v>0</v>
      </c>
      <c r="BG10" s="11">
        <f>SUMIFS('RTK Base'!BH:BH,'RTK Base'!$A:$A,$B10,'RTK Base'!$B:$B,"North")/1000000</f>
        <v>0</v>
      </c>
      <c r="BH10" s="11">
        <f>SUMIFS('RTK Base'!BI:BI,'RTK Base'!$A:$A,$B10,'RTK Base'!$B:$B,"North")/1000000</f>
        <v>0</v>
      </c>
      <c r="BI10" s="11">
        <f>SUMIFS('RTK Base'!BJ:BJ,'RTK Base'!$A:$A,$B10,'RTK Base'!$B:$B,"North")/1000000</f>
        <v>1431.483015</v>
      </c>
      <c r="BJ10" s="11">
        <f>SUMIFS('RTK Base'!BK:BK,'RTK Base'!$A:$A,$B10,'RTK Base'!$B:$B,"North")/1000000</f>
        <v>2655.9033220000001</v>
      </c>
      <c r="BK10" s="11">
        <f>SUMIFS('RTK Base'!BL:BL,'RTK Base'!$A:$A,$B10,'RTK Base'!$B:$B,"North")/1000000</f>
        <v>2522.5619609999999</v>
      </c>
      <c r="BL10" s="11">
        <f>SUMIFS('RTK Base'!BM:BM,'RTK Base'!$A:$A,$B10,'RTK Base'!$B:$B,"North")/1000000</f>
        <v>2287.604691</v>
      </c>
      <c r="BM10" s="11">
        <f>SUMIFS('RTK Base'!BN:BN,'RTK Base'!$A:$A,$B10,'RTK Base'!$B:$B,"North")/1000000</f>
        <v>2236.4918280000002</v>
      </c>
      <c r="BN10" s="11">
        <f>SUMIFS('RTK Base'!BO:BO,'RTK Base'!$A:$A,$B10,'RTK Base'!$B:$B,"North")/1000000</f>
        <v>2062.6302559999999</v>
      </c>
      <c r="BO10" s="11">
        <f>SUMIFS('RTK Base'!BP:BP,'RTK Base'!$A:$A,$B10,'RTK Base'!$B:$B,"North")/1000000</f>
        <v>2178.3438249999999</v>
      </c>
      <c r="BQ10" s="11">
        <f>SUMIFS('RTK Base'!BR:BR,'RTK Base'!$A:$A,$B10,'RTK Base'!$B:$B,"North")/1000000</f>
        <v>55.035797450000004</v>
      </c>
      <c r="BR10" s="11">
        <f>SUMIFS('RTK Base'!BS:BS,'RTK Base'!$A:$A,$B10,'RTK Base'!$B:$B,"North")/1000000</f>
        <v>0</v>
      </c>
      <c r="BS10" s="11">
        <f>SUMIFS('RTK Base'!BT:BT,'RTK Base'!$A:$A,$B10,'RTK Base'!$B:$B,"North")/1000000</f>
        <v>0</v>
      </c>
      <c r="BT10" s="11">
        <f>SUMIFS('RTK Base'!BU:BU,'RTK Base'!$A:$A,$B10,'RTK Base'!$B:$B,"North")/1000000</f>
        <v>0</v>
      </c>
      <c r="BU10" s="11">
        <f>SUMIFS('RTK Base'!BV:BV,'RTK Base'!$A:$A,$B10,'RTK Base'!$B:$B,"North")/1000000</f>
        <v>0</v>
      </c>
      <c r="BV10" s="11">
        <f>SUMIFS('RTK Base'!BW:BW,'RTK Base'!$A:$A,$B10,'RTK Base'!$B:$B,"North")/1000000</f>
        <v>0</v>
      </c>
      <c r="BW10" s="11">
        <f>SUMIFS('RTK Base'!BX:BX,'RTK Base'!$A:$A,$B10,'RTK Base'!$B:$B,"North")/1000000</f>
        <v>0</v>
      </c>
      <c r="BX10" s="11">
        <f>SUMIFS('RTK Base'!BY:BY,'RTK Base'!$A:$A,$B10,'RTK Base'!$B:$B,"North")/1000000</f>
        <v>0</v>
      </c>
      <c r="BY10" s="11">
        <f>SUMIFS('RTK Base'!BZ:BZ,'RTK Base'!$A:$A,$B10,'RTK Base'!$B:$B,"North")/1000000</f>
        <v>0</v>
      </c>
      <c r="BZ10" s="11">
        <f>SUMIFS('RTK Base'!CA:CA,'RTK Base'!$A:$A,$B10,'RTK Base'!$B:$B,"North")/1000000</f>
        <v>0</v>
      </c>
      <c r="CA10" s="11">
        <f>SUMIFS('RTK Base'!CB:CB,'RTK Base'!$A:$A,$B10,'RTK Base'!$B:$B,"North")/1000000</f>
        <v>0</v>
      </c>
      <c r="CB10" s="11">
        <f>SUMIFS('RTK Base'!CC:CC,'RTK Base'!$A:$A,$B10,'RTK Base'!$B:$B,"North")/1000000</f>
        <v>0</v>
      </c>
    </row>
    <row r="11" spans="2:80" ht="15.5" x14ac:dyDescent="0.35">
      <c r="B11" s="10" t="s">
        <v>121</v>
      </c>
      <c r="D11" s="11">
        <v>114.162274</v>
      </c>
      <c r="E11" s="11">
        <v>130.7242</v>
      </c>
      <c r="F11" s="11">
        <v>102.56015600000001</v>
      </c>
      <c r="G11" s="11">
        <v>86.993835000000004</v>
      </c>
      <c r="H11" s="11">
        <v>242.65256600000001</v>
      </c>
      <c r="I11" s="11">
        <v>356.961659</v>
      </c>
      <c r="J11" s="11">
        <v>206.041495</v>
      </c>
      <c r="K11" s="11">
        <v>231.28015400000001</v>
      </c>
      <c r="L11" s="11">
        <v>240.73457500000001</v>
      </c>
      <c r="M11" s="11">
        <v>387.55470200000002</v>
      </c>
      <c r="N11" s="11">
        <v>330.176061</v>
      </c>
      <c r="O11" s="11">
        <v>223.725156</v>
      </c>
      <c r="Q11" s="11">
        <v>177.465428</v>
      </c>
      <c r="R11" s="11">
        <v>69.871585999999994</v>
      </c>
      <c r="S11" s="11">
        <v>41.425064999999996</v>
      </c>
      <c r="T11" s="11">
        <v>88.620569000000003</v>
      </c>
      <c r="U11" s="11">
        <v>279.49777699999999</v>
      </c>
      <c r="V11" s="11">
        <v>170.19264000000001</v>
      </c>
      <c r="W11" s="11">
        <v>84.577684000000005</v>
      </c>
      <c r="X11" s="11">
        <v>107.523976</v>
      </c>
      <c r="Y11" s="11">
        <v>116.958449</v>
      </c>
      <c r="Z11" s="11">
        <v>112.03851400000001</v>
      </c>
      <c r="AA11" s="11">
        <v>117.008639</v>
      </c>
      <c r="AB11" s="11">
        <v>154.01861700000001</v>
      </c>
      <c r="AD11" s="11">
        <v>233.97854599999999</v>
      </c>
      <c r="AE11" s="11">
        <v>128.99684999999999</v>
      </c>
      <c r="AF11" s="11">
        <v>101.513181</v>
      </c>
      <c r="AG11" s="11">
        <v>75.403311000000002</v>
      </c>
      <c r="AH11" s="11">
        <v>223.43597</v>
      </c>
      <c r="AI11" s="11">
        <v>224.783423</v>
      </c>
      <c r="AJ11" s="11">
        <v>115.66020399999999</v>
      </c>
      <c r="AK11" s="11">
        <v>104.16202699999999</v>
      </c>
      <c r="AL11" s="11">
        <v>149.05705800000001</v>
      </c>
      <c r="AM11" s="11">
        <v>188.45478499999999</v>
      </c>
      <c r="AN11" s="11">
        <v>107.391594</v>
      </c>
      <c r="AO11" s="11">
        <v>88.027102999999997</v>
      </c>
      <c r="AQ11" s="11">
        <v>122.351917</v>
      </c>
      <c r="AR11" s="11">
        <v>54.639006000000002</v>
      </c>
      <c r="AS11" s="11">
        <v>114.065594</v>
      </c>
      <c r="AT11" s="11">
        <v>140.667081</v>
      </c>
      <c r="AU11" s="11">
        <v>178.61028300000001</v>
      </c>
      <c r="AV11" s="11">
        <v>106.232936</v>
      </c>
      <c r="AW11" s="11">
        <v>85.466035000000005</v>
      </c>
      <c r="AX11" s="11">
        <v>75.016852</v>
      </c>
      <c r="AY11" s="11">
        <v>116.453372</v>
      </c>
      <c r="AZ11" s="11">
        <v>96.988007999999994</v>
      </c>
      <c r="BA11" s="11">
        <v>70.955100999999999</v>
      </c>
      <c r="BB11" s="11">
        <v>270.75035300000002</v>
      </c>
      <c r="BD11" s="11">
        <f>SUMIFS('RTK Base'!BE:BE,'RTK Base'!$A:$A,$B11,'RTK Base'!$B:$B,"North")/1000000</f>
        <v>151.52940899999999</v>
      </c>
      <c r="BE11" s="11">
        <f>SUMIFS('RTK Base'!BF:BF,'RTK Base'!$A:$A,$B11,'RTK Base'!$B:$B,"North")/1000000</f>
        <v>130.16320300000001</v>
      </c>
      <c r="BF11" s="11">
        <f>SUMIFS('RTK Base'!BG:BG,'RTK Base'!$A:$A,$B11,'RTK Base'!$B:$B,"North")/1000000</f>
        <v>87.833973999999998</v>
      </c>
      <c r="BG11" s="11">
        <f>SUMIFS('RTK Base'!BH:BH,'RTK Base'!$A:$A,$B11,'RTK Base'!$B:$B,"North")/1000000</f>
        <v>130.07638800000001</v>
      </c>
      <c r="BH11" s="11">
        <f>SUMIFS('RTK Base'!BI:BI,'RTK Base'!$A:$A,$B11,'RTK Base'!$B:$B,"North")/1000000</f>
        <v>200.06483399999999</v>
      </c>
      <c r="BI11" s="11">
        <f>SUMIFS('RTK Base'!BJ:BJ,'RTK Base'!$A:$A,$B11,'RTK Base'!$B:$B,"North")/1000000</f>
        <v>157.707584</v>
      </c>
      <c r="BJ11" s="11">
        <f>SUMIFS('RTK Base'!BK:BK,'RTK Base'!$A:$A,$B11,'RTK Base'!$B:$B,"North")/1000000</f>
        <v>130.56483700000001</v>
      </c>
      <c r="BK11" s="11">
        <f>SUMIFS('RTK Base'!BL:BL,'RTK Base'!$A:$A,$B11,'RTK Base'!$B:$B,"North")/1000000</f>
        <v>261.94402200000002</v>
      </c>
      <c r="BL11" s="11">
        <f>SUMIFS('RTK Base'!BM:BM,'RTK Base'!$A:$A,$B11,'RTK Base'!$B:$B,"North")/1000000</f>
        <v>352.608901</v>
      </c>
      <c r="BM11" s="11">
        <f>SUMIFS('RTK Base'!BN:BN,'RTK Base'!$A:$A,$B11,'RTK Base'!$B:$B,"North")/1000000</f>
        <v>427.832381</v>
      </c>
      <c r="BN11" s="11">
        <f>SUMIFS('RTK Base'!BO:BO,'RTK Base'!$A:$A,$B11,'RTK Base'!$B:$B,"North")/1000000</f>
        <v>369.85554999999999</v>
      </c>
      <c r="BO11" s="11">
        <f>SUMIFS('RTK Base'!BP:BP,'RTK Base'!$A:$A,$B11,'RTK Base'!$B:$B,"North")/1000000</f>
        <v>278.473344</v>
      </c>
      <c r="BQ11" s="11">
        <f>SUMIFS('RTK Base'!BR:BR,'RTK Base'!$A:$A,$B11,'RTK Base'!$B:$B,"North")/1000000</f>
        <v>245.05044699999999</v>
      </c>
      <c r="BR11" s="11">
        <f>SUMIFS('RTK Base'!BS:BS,'RTK Base'!$A:$A,$B11,'RTK Base'!$B:$B,"North")/1000000</f>
        <v>0</v>
      </c>
      <c r="BS11" s="11">
        <f>SUMIFS('RTK Base'!BT:BT,'RTK Base'!$A:$A,$B11,'RTK Base'!$B:$B,"North")/1000000</f>
        <v>0</v>
      </c>
      <c r="BT11" s="11">
        <f>SUMIFS('RTK Base'!BU:BU,'RTK Base'!$A:$A,$B11,'RTK Base'!$B:$B,"North")/1000000</f>
        <v>0</v>
      </c>
      <c r="BU11" s="11">
        <f>SUMIFS('RTK Base'!BV:BV,'RTK Base'!$A:$A,$B11,'RTK Base'!$B:$B,"North")/1000000</f>
        <v>0</v>
      </c>
      <c r="BV11" s="11">
        <f>SUMIFS('RTK Base'!BW:BW,'RTK Base'!$A:$A,$B11,'RTK Base'!$B:$B,"North")/1000000</f>
        <v>0</v>
      </c>
      <c r="BW11" s="11">
        <f>SUMIFS('RTK Base'!BX:BX,'RTK Base'!$A:$A,$B11,'RTK Base'!$B:$B,"North")/1000000</f>
        <v>0</v>
      </c>
      <c r="BX11" s="11">
        <f>SUMIFS('RTK Base'!BY:BY,'RTK Base'!$A:$A,$B11,'RTK Base'!$B:$B,"North")/1000000</f>
        <v>0</v>
      </c>
      <c r="BY11" s="11">
        <f>SUMIFS('RTK Base'!BZ:BZ,'RTK Base'!$A:$A,$B11,'RTK Base'!$B:$B,"North")/1000000</f>
        <v>0</v>
      </c>
      <c r="BZ11" s="11">
        <f>SUMIFS('RTK Base'!CA:CA,'RTK Base'!$A:$A,$B11,'RTK Base'!$B:$B,"North")/1000000</f>
        <v>0</v>
      </c>
      <c r="CA11" s="11">
        <f>SUMIFS('RTK Base'!CB:CB,'RTK Base'!$A:$A,$B11,'RTK Base'!$B:$B,"North")/1000000</f>
        <v>0</v>
      </c>
      <c r="CB11" s="11">
        <f>SUMIFS('RTK Base'!CC:CC,'RTK Base'!$A:$A,$B11,'RTK Base'!$B:$B,"North")/1000000</f>
        <v>0</v>
      </c>
    </row>
    <row r="12" spans="2:80" ht="15.5" x14ac:dyDescent="0.35">
      <c r="B12" s="10" t="s">
        <v>119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2.467047</v>
      </c>
      <c r="AH12" s="11">
        <v>64.802734000000001</v>
      </c>
      <c r="AI12" s="11">
        <v>75.318218000000002</v>
      </c>
      <c r="AJ12" s="11">
        <v>184.06398100000001</v>
      </c>
      <c r="AK12" s="11">
        <v>180.525442</v>
      </c>
      <c r="AL12" s="11">
        <v>87.010830999999996</v>
      </c>
      <c r="AM12" s="11">
        <v>116.635802</v>
      </c>
      <c r="AN12" s="11">
        <v>172.10250199999999</v>
      </c>
      <c r="AO12" s="11">
        <v>274.72367800000001</v>
      </c>
      <c r="AQ12" s="11">
        <v>177.62847400000001</v>
      </c>
      <c r="AR12" s="11">
        <v>123.625083</v>
      </c>
      <c r="AS12" s="11">
        <v>164.55745999999999</v>
      </c>
      <c r="AT12" s="11">
        <v>216.85239799999999</v>
      </c>
      <c r="AU12" s="11">
        <v>305.83135600000003</v>
      </c>
      <c r="AV12" s="11">
        <v>290.61581899999999</v>
      </c>
      <c r="AW12" s="11">
        <v>335.41827899999998</v>
      </c>
      <c r="AX12" s="11">
        <v>267.33974999999998</v>
      </c>
      <c r="AY12" s="11">
        <v>106.771666</v>
      </c>
      <c r="AZ12" s="11">
        <v>225.66275200000001</v>
      </c>
      <c r="BA12" s="11">
        <v>274.70464099999998</v>
      </c>
      <c r="BB12" s="11">
        <v>376.81260900000001</v>
      </c>
      <c r="BD12" s="11">
        <f>SUMIFS('RTK Base'!BE:BE,'RTK Base'!$A:$A,$B12,'RTK Base'!$B:$B,"North")/1000000</f>
        <v>302.45168699999999</v>
      </c>
      <c r="BE12" s="11">
        <f>SUMIFS('RTK Base'!BF:BF,'RTK Base'!$A:$A,$B12,'RTK Base'!$B:$B,"North")/1000000</f>
        <v>248.77863400000001</v>
      </c>
      <c r="BF12" s="11">
        <f>SUMIFS('RTK Base'!BG:BG,'RTK Base'!$A:$A,$B12,'RTK Base'!$B:$B,"North")/1000000</f>
        <v>117.89880700000001</v>
      </c>
      <c r="BG12" s="11">
        <f>SUMIFS('RTK Base'!BH:BH,'RTK Base'!$A:$A,$B12,'RTK Base'!$B:$B,"North")/1000000</f>
        <v>295.67354899999998</v>
      </c>
      <c r="BH12" s="11">
        <f>SUMIFS('RTK Base'!BI:BI,'RTK Base'!$A:$A,$B12,'RTK Base'!$B:$B,"North")/1000000</f>
        <v>393.42908999999997</v>
      </c>
      <c r="BI12" s="11">
        <f>SUMIFS('RTK Base'!BJ:BJ,'RTK Base'!$A:$A,$B12,'RTK Base'!$B:$B,"North")/1000000</f>
        <v>366.36778800000002</v>
      </c>
      <c r="BJ12" s="11">
        <f>SUMIFS('RTK Base'!BK:BK,'RTK Base'!$A:$A,$B12,'RTK Base'!$B:$B,"North")/1000000</f>
        <v>392.95637099999999</v>
      </c>
      <c r="BK12" s="11">
        <f>SUMIFS('RTK Base'!BL:BL,'RTK Base'!$A:$A,$B12,'RTK Base'!$B:$B,"North")/1000000</f>
        <v>264.29264599999999</v>
      </c>
      <c r="BL12" s="11">
        <f>SUMIFS('RTK Base'!BM:BM,'RTK Base'!$A:$A,$B12,'RTK Base'!$B:$B,"North")/1000000</f>
        <v>290.31470200000001</v>
      </c>
      <c r="BM12" s="11">
        <f>SUMIFS('RTK Base'!BN:BN,'RTK Base'!$A:$A,$B12,'RTK Base'!$B:$B,"North")/1000000</f>
        <v>419.98549400000002</v>
      </c>
      <c r="BN12" s="11">
        <f>SUMIFS('RTK Base'!BO:BO,'RTK Base'!$A:$A,$B12,'RTK Base'!$B:$B,"North")/1000000</f>
        <v>407.36287800000002</v>
      </c>
      <c r="BO12" s="11">
        <f>SUMIFS('RTK Base'!BP:BP,'RTK Base'!$A:$A,$B12,'RTK Base'!$B:$B,"North")/1000000</f>
        <v>409.10729500000002</v>
      </c>
      <c r="BQ12" s="11">
        <f>SUMIFS('RTK Base'!BR:BR,'RTK Base'!$A:$A,$B12,'RTK Base'!$B:$B,"North")/1000000</f>
        <v>427.86078199999997</v>
      </c>
      <c r="BR12" s="11">
        <f>SUMIFS('RTK Base'!BS:BS,'RTK Base'!$A:$A,$B12,'RTK Base'!$B:$B,"North")/1000000</f>
        <v>0</v>
      </c>
      <c r="BS12" s="11">
        <f>SUMIFS('RTK Base'!BT:BT,'RTK Base'!$A:$A,$B12,'RTK Base'!$B:$B,"North")/1000000</f>
        <v>0</v>
      </c>
      <c r="BT12" s="11">
        <f>SUMIFS('RTK Base'!BU:BU,'RTK Base'!$A:$A,$B12,'RTK Base'!$B:$B,"North")/1000000</f>
        <v>0</v>
      </c>
      <c r="BU12" s="11">
        <f>SUMIFS('RTK Base'!BV:BV,'RTK Base'!$A:$A,$B12,'RTK Base'!$B:$B,"North")/1000000</f>
        <v>0</v>
      </c>
      <c r="BV12" s="11">
        <f>SUMIFS('RTK Base'!BW:BW,'RTK Base'!$A:$A,$B12,'RTK Base'!$B:$B,"North")/1000000</f>
        <v>0</v>
      </c>
      <c r="BW12" s="11">
        <f>SUMIFS('RTK Base'!BX:BX,'RTK Base'!$A:$A,$B12,'RTK Base'!$B:$B,"North")/1000000</f>
        <v>0</v>
      </c>
      <c r="BX12" s="11">
        <f>SUMIFS('RTK Base'!BY:BY,'RTK Base'!$A:$A,$B12,'RTK Base'!$B:$B,"North")/1000000</f>
        <v>0</v>
      </c>
      <c r="BY12" s="11">
        <f>SUMIFS('RTK Base'!BZ:BZ,'RTK Base'!$A:$A,$B12,'RTK Base'!$B:$B,"North")/1000000</f>
        <v>0</v>
      </c>
      <c r="BZ12" s="11">
        <f>SUMIFS('RTK Base'!CA:CA,'RTK Base'!$A:$A,$B12,'RTK Base'!$B:$B,"North")/1000000</f>
        <v>0</v>
      </c>
      <c r="CA12" s="11">
        <f>SUMIFS('RTK Base'!CB:CB,'RTK Base'!$A:$A,$B12,'RTK Base'!$B:$B,"North")/1000000</f>
        <v>0</v>
      </c>
      <c r="CB12" s="11">
        <f>SUMIFS('RTK Base'!CC:CC,'RTK Base'!$A:$A,$B12,'RTK Base'!$B:$B,"North")/1000000</f>
        <v>0</v>
      </c>
    </row>
    <row r="13" spans="2:80" ht="15.5" x14ac:dyDescent="0.35">
      <c r="B13" s="10" t="s">
        <v>114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SUMIFS('RTK Base'!BE:BE,'RTK Base'!$A:$A,$B13,'RTK Base'!$B:$B,"North")/1000000</f>
        <v>0</v>
      </c>
      <c r="BE13" s="11">
        <f>SUMIFS('RTK Base'!BF:BF,'RTK Base'!$A:$A,$B13,'RTK Base'!$B:$B,"North")/1000000</f>
        <v>0</v>
      </c>
      <c r="BF13" s="11">
        <f>SUMIFS('RTK Base'!BG:BG,'RTK Base'!$A:$A,$B13,'RTK Base'!$B:$B,"North")/1000000</f>
        <v>0</v>
      </c>
      <c r="BG13" s="11">
        <f>SUMIFS('RTK Base'!BH:BH,'RTK Base'!$A:$A,$B13,'RTK Base'!$B:$B,"North")/1000000</f>
        <v>0</v>
      </c>
      <c r="BH13" s="11">
        <f>SUMIFS('RTK Base'!BI:BI,'RTK Base'!$A:$A,$B13,'RTK Base'!$B:$B,"North")/1000000</f>
        <v>0</v>
      </c>
      <c r="BI13" s="11">
        <f>SUMIFS('RTK Base'!BJ:BJ,'RTK Base'!$A:$A,$B13,'RTK Base'!$B:$B,"North")/1000000</f>
        <v>0</v>
      </c>
      <c r="BJ13" s="11">
        <f>SUMIFS('RTK Base'!BK:BK,'RTK Base'!$A:$A,$B13,'RTK Base'!$B:$B,"North")/1000000</f>
        <v>0</v>
      </c>
      <c r="BK13" s="11">
        <f>SUMIFS('RTK Base'!BL:BL,'RTK Base'!$A:$A,$B13,'RTK Base'!$B:$B,"North")/1000000</f>
        <v>0</v>
      </c>
      <c r="BL13" s="11">
        <f>SUMIFS('RTK Base'!BM:BM,'RTK Base'!$A:$A,$B13,'RTK Base'!$B:$B,"North")/1000000</f>
        <v>0</v>
      </c>
      <c r="BM13" s="11">
        <f>SUMIFS('RTK Base'!BN:BN,'RTK Base'!$A:$A,$B13,'RTK Base'!$B:$B,"North")/1000000</f>
        <v>0</v>
      </c>
      <c r="BN13" s="11">
        <f>SUMIFS('RTK Base'!BO:BO,'RTK Base'!$A:$A,$B13,'RTK Base'!$B:$B,"North")/1000000</f>
        <v>0</v>
      </c>
      <c r="BO13" s="11">
        <f>SUMIFS('RTK Base'!BP:BP,'RTK Base'!$A:$A,$B13,'RTK Base'!$B:$B,"North")/1000000</f>
        <v>0</v>
      </c>
      <c r="BQ13" s="11">
        <f>SUMIFS('RTK Base'!BR:BR,'RTK Base'!$A:$A,$B13,'RTK Base'!$B:$B,"North")/1000000</f>
        <v>0</v>
      </c>
      <c r="BR13" s="11">
        <f>SUMIFS('RTK Base'!BS:BS,'RTK Base'!$A:$A,$B13,'RTK Base'!$B:$B,"North")/1000000</f>
        <v>0</v>
      </c>
      <c r="BS13" s="11">
        <f>SUMIFS('RTK Base'!BT:BT,'RTK Base'!$A:$A,$B13,'RTK Base'!$B:$B,"North")/1000000</f>
        <v>0</v>
      </c>
      <c r="BT13" s="11">
        <f>SUMIFS('RTK Base'!BU:BU,'RTK Base'!$A:$A,$B13,'RTK Base'!$B:$B,"North")/1000000</f>
        <v>0</v>
      </c>
      <c r="BU13" s="11">
        <f>SUMIFS('RTK Base'!BV:BV,'RTK Base'!$A:$A,$B13,'RTK Base'!$B:$B,"North")/1000000</f>
        <v>0</v>
      </c>
      <c r="BV13" s="11">
        <f>SUMIFS('RTK Base'!BW:BW,'RTK Base'!$A:$A,$B13,'RTK Base'!$B:$B,"North")/1000000</f>
        <v>0</v>
      </c>
      <c r="BW13" s="11">
        <f>SUMIFS('RTK Base'!BX:BX,'RTK Base'!$A:$A,$B13,'RTK Base'!$B:$B,"North")/1000000</f>
        <v>0</v>
      </c>
      <c r="BX13" s="11">
        <f>SUMIFS('RTK Base'!BY:BY,'RTK Base'!$A:$A,$B13,'RTK Base'!$B:$B,"North")/1000000</f>
        <v>0</v>
      </c>
      <c r="BY13" s="11">
        <f>SUMIFS('RTK Base'!BZ:BZ,'RTK Base'!$A:$A,$B13,'RTK Base'!$B:$B,"North")/1000000</f>
        <v>0</v>
      </c>
      <c r="BZ13" s="11">
        <f>SUMIFS('RTK Base'!CA:CA,'RTK Base'!$A:$A,$B13,'RTK Base'!$B:$B,"North")/1000000</f>
        <v>0</v>
      </c>
      <c r="CA13" s="11">
        <f>SUMIFS('RTK Base'!CB:CB,'RTK Base'!$A:$A,$B13,'RTK Base'!$B:$B,"North")/1000000</f>
        <v>0</v>
      </c>
      <c r="CB13" s="11">
        <f>SUMIFS('RTK Base'!CC:CC,'RTK Base'!$A:$A,$B13,'RTK Base'!$B:$B,"North")/1000000</f>
        <v>0</v>
      </c>
    </row>
    <row r="14" spans="2:80" ht="15.5" x14ac:dyDescent="0.35">
      <c r="B14" s="10" t="s">
        <v>116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SUMIFS('RTK Base'!BE:BE,'RTK Base'!$A:$A,$B14,'RTK Base'!$B:$B,"North")/1000000</f>
        <v>0</v>
      </c>
      <c r="BE14" s="11">
        <f>SUMIFS('RTK Base'!BF:BF,'RTK Base'!$A:$A,$B14,'RTK Base'!$B:$B,"North")/1000000</f>
        <v>0</v>
      </c>
      <c r="BF14" s="11">
        <f>SUMIFS('RTK Base'!BG:BG,'RTK Base'!$A:$A,$B14,'RTK Base'!$B:$B,"North")/1000000</f>
        <v>0</v>
      </c>
      <c r="BG14" s="11">
        <f>SUMIFS('RTK Base'!BH:BH,'RTK Base'!$A:$A,$B14,'RTK Base'!$B:$B,"North")/1000000</f>
        <v>0</v>
      </c>
      <c r="BH14" s="11">
        <f>SUMIFS('RTK Base'!BI:BI,'RTK Base'!$A:$A,$B14,'RTK Base'!$B:$B,"North")/1000000</f>
        <v>0</v>
      </c>
      <c r="BI14" s="11">
        <f>SUMIFS('RTK Base'!BJ:BJ,'RTK Base'!$A:$A,$B14,'RTK Base'!$B:$B,"North")/1000000</f>
        <v>0</v>
      </c>
      <c r="BJ14" s="11">
        <f>SUMIFS('RTK Base'!BK:BK,'RTK Base'!$A:$A,$B14,'RTK Base'!$B:$B,"North")/1000000</f>
        <v>0</v>
      </c>
      <c r="BK14" s="11">
        <f>SUMIFS('RTK Base'!BL:BL,'RTK Base'!$A:$A,$B14,'RTK Base'!$B:$B,"North")/1000000</f>
        <v>0</v>
      </c>
      <c r="BL14" s="11">
        <f>SUMIFS('RTK Base'!BM:BM,'RTK Base'!$A:$A,$B14,'RTK Base'!$B:$B,"North")/1000000</f>
        <v>0</v>
      </c>
      <c r="BM14" s="11">
        <f>SUMIFS('RTK Base'!BN:BN,'RTK Base'!$A:$A,$B14,'RTK Base'!$B:$B,"North")/1000000</f>
        <v>0</v>
      </c>
      <c r="BN14" s="11">
        <f>SUMIFS('RTK Base'!BO:BO,'RTK Base'!$A:$A,$B14,'RTK Base'!$B:$B,"North")/1000000</f>
        <v>0</v>
      </c>
      <c r="BO14" s="11">
        <f>SUMIFS('RTK Base'!BP:BP,'RTK Base'!$A:$A,$B14,'RTK Base'!$B:$B,"North")/1000000</f>
        <v>0</v>
      </c>
      <c r="BQ14" s="11">
        <f>SUMIFS('RTK Base'!BR:BR,'RTK Base'!$A:$A,$B14,'RTK Base'!$B:$B,"North")/1000000</f>
        <v>0</v>
      </c>
      <c r="BR14" s="11">
        <f>SUMIFS('RTK Base'!BS:BS,'RTK Base'!$A:$A,$B14,'RTK Base'!$B:$B,"North")/1000000</f>
        <v>0</v>
      </c>
      <c r="BS14" s="11">
        <f>SUMIFS('RTK Base'!BT:BT,'RTK Base'!$A:$A,$B14,'RTK Base'!$B:$B,"North")/1000000</f>
        <v>0</v>
      </c>
      <c r="BT14" s="11">
        <f>SUMIFS('RTK Base'!BU:BU,'RTK Base'!$A:$A,$B14,'RTK Base'!$B:$B,"North")/1000000</f>
        <v>0</v>
      </c>
      <c r="BU14" s="11">
        <f>SUMIFS('RTK Base'!BV:BV,'RTK Base'!$A:$A,$B14,'RTK Base'!$B:$B,"North")/1000000</f>
        <v>0</v>
      </c>
      <c r="BV14" s="11">
        <f>SUMIFS('RTK Base'!BW:BW,'RTK Base'!$A:$A,$B14,'RTK Base'!$B:$B,"North")/1000000</f>
        <v>0</v>
      </c>
      <c r="BW14" s="11">
        <f>SUMIFS('RTK Base'!BX:BX,'RTK Base'!$A:$A,$B14,'RTK Base'!$B:$B,"North")/1000000</f>
        <v>0</v>
      </c>
      <c r="BX14" s="11">
        <f>SUMIFS('RTK Base'!BY:BY,'RTK Base'!$A:$A,$B14,'RTK Base'!$B:$B,"North")/1000000</f>
        <v>0</v>
      </c>
      <c r="BY14" s="11">
        <f>SUMIFS('RTK Base'!BZ:BZ,'RTK Base'!$A:$A,$B14,'RTK Base'!$B:$B,"North")/1000000</f>
        <v>0</v>
      </c>
      <c r="BZ14" s="11">
        <f>SUMIFS('RTK Base'!CA:CA,'RTK Base'!$A:$A,$B14,'RTK Base'!$B:$B,"North")/1000000</f>
        <v>0</v>
      </c>
      <c r="CA14" s="11">
        <f>SUMIFS('RTK Base'!CB:CB,'RTK Base'!$A:$A,$B14,'RTK Base'!$B:$B,"North")/1000000</f>
        <v>0</v>
      </c>
      <c r="CB14" s="11">
        <f>SUMIFS('RTK Base'!CC:CC,'RTK Base'!$A:$A,$B14,'RTK Base'!$B:$B,"North")/1000000</f>
        <v>0</v>
      </c>
    </row>
    <row r="15" spans="2:80" ht="15.5" x14ac:dyDescent="0.35">
      <c r="B15" s="10" t="s">
        <v>117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20.738520000000001</v>
      </c>
      <c r="BD15" s="11">
        <f>SUMIFS('RTK Base'!BE:BE,'RTK Base'!$A:$A,$B15,'RTK Base'!$B:$B,"North")/1000000</f>
        <v>18.105539</v>
      </c>
      <c r="BE15" s="11">
        <f>SUMIFS('RTK Base'!BF:BF,'RTK Base'!$A:$A,$B15,'RTK Base'!$B:$B,"North")/1000000</f>
        <v>0</v>
      </c>
      <c r="BF15" s="11">
        <f>SUMIFS('RTK Base'!BG:BG,'RTK Base'!$A:$A,$B15,'RTK Base'!$B:$B,"North")/1000000</f>
        <v>0</v>
      </c>
      <c r="BG15" s="11">
        <f>SUMIFS('RTK Base'!BH:BH,'RTK Base'!$A:$A,$B15,'RTK Base'!$B:$B,"North")/1000000</f>
        <v>0</v>
      </c>
      <c r="BH15" s="11">
        <f>SUMIFS('RTK Base'!BI:BI,'RTK Base'!$A:$A,$B15,'RTK Base'!$B:$B,"North")/1000000</f>
        <v>0</v>
      </c>
      <c r="BI15" s="11">
        <f>SUMIFS('RTK Base'!BJ:BJ,'RTK Base'!$A:$A,$B15,'RTK Base'!$B:$B,"North")/1000000</f>
        <v>0</v>
      </c>
      <c r="BJ15" s="11">
        <f>SUMIFS('RTK Base'!BK:BK,'RTK Base'!$A:$A,$B15,'RTK Base'!$B:$B,"North")/1000000</f>
        <v>0</v>
      </c>
      <c r="BK15" s="11">
        <f>SUMIFS('RTK Base'!BL:BL,'RTK Base'!$A:$A,$B15,'RTK Base'!$B:$B,"North")/1000000</f>
        <v>0</v>
      </c>
      <c r="BL15" s="11">
        <f>SUMIFS('RTK Base'!BM:BM,'RTK Base'!$A:$A,$B15,'RTK Base'!$B:$B,"North")/1000000</f>
        <v>0</v>
      </c>
      <c r="BM15" s="11">
        <f>SUMIFS('RTK Base'!BN:BN,'RTK Base'!$A:$A,$B15,'RTK Base'!$B:$B,"North")/1000000</f>
        <v>0</v>
      </c>
      <c r="BN15" s="11">
        <f>SUMIFS('RTK Base'!BO:BO,'RTK Base'!$A:$A,$B15,'RTK Base'!$B:$B,"North")/1000000</f>
        <v>0</v>
      </c>
      <c r="BO15" s="11">
        <f>SUMIFS('RTK Base'!BP:BP,'RTK Base'!$A:$A,$B15,'RTK Base'!$B:$B,"North")/1000000</f>
        <v>0</v>
      </c>
      <c r="BQ15" s="11">
        <f>SUMIFS('RTK Base'!BR:BR,'RTK Base'!$A:$A,$B15,'RTK Base'!$B:$B,"North")/1000000</f>
        <v>0</v>
      </c>
      <c r="BR15" s="11">
        <f>SUMIFS('RTK Base'!BS:BS,'RTK Base'!$A:$A,$B15,'RTK Base'!$B:$B,"North")/1000000</f>
        <v>0</v>
      </c>
      <c r="BS15" s="11">
        <f>SUMIFS('RTK Base'!BT:BT,'RTK Base'!$A:$A,$B15,'RTK Base'!$B:$B,"North")/1000000</f>
        <v>0</v>
      </c>
      <c r="BT15" s="11">
        <f>SUMIFS('RTK Base'!BU:BU,'RTK Base'!$A:$A,$B15,'RTK Base'!$B:$B,"North")/1000000</f>
        <v>0</v>
      </c>
      <c r="BU15" s="11">
        <f>SUMIFS('RTK Base'!BV:BV,'RTK Base'!$A:$A,$B15,'RTK Base'!$B:$B,"North")/1000000</f>
        <v>0</v>
      </c>
      <c r="BV15" s="11">
        <f>SUMIFS('RTK Base'!BW:BW,'RTK Base'!$A:$A,$B15,'RTK Base'!$B:$B,"North")/1000000</f>
        <v>0</v>
      </c>
      <c r="BW15" s="11">
        <f>SUMIFS('RTK Base'!BX:BX,'RTK Base'!$A:$A,$B15,'RTK Base'!$B:$B,"North")/1000000</f>
        <v>0</v>
      </c>
      <c r="BX15" s="11">
        <f>SUMIFS('RTK Base'!BY:BY,'RTK Base'!$A:$A,$B15,'RTK Base'!$B:$B,"North")/1000000</f>
        <v>0</v>
      </c>
      <c r="BY15" s="11">
        <f>SUMIFS('RTK Base'!BZ:BZ,'RTK Base'!$A:$A,$B15,'RTK Base'!$B:$B,"North")/1000000</f>
        <v>0</v>
      </c>
      <c r="BZ15" s="11">
        <f>SUMIFS('RTK Base'!CA:CA,'RTK Base'!$A:$A,$B15,'RTK Base'!$B:$B,"North")/1000000</f>
        <v>0</v>
      </c>
      <c r="CA15" s="11">
        <f>SUMIFS('RTK Base'!CB:CB,'RTK Base'!$A:$A,$B15,'RTK Base'!$B:$B,"North")/1000000</f>
        <v>0</v>
      </c>
      <c r="CB15" s="11">
        <f>SUMIFS('RTK Base'!CC:CC,'RTK Base'!$A:$A,$B15,'RTK Base'!$B:$B,"North")/1000000</f>
        <v>0</v>
      </c>
    </row>
    <row r="16" spans="2:80" ht="15.5" x14ac:dyDescent="0.35">
      <c r="B16" s="8" t="s">
        <v>120</v>
      </c>
      <c r="D16" s="9">
        <v>80.313918999999999</v>
      </c>
      <c r="E16" s="9">
        <v>89.996015999999997</v>
      </c>
      <c r="F16" s="9">
        <v>100.31127499999999</v>
      </c>
      <c r="G16" s="9">
        <v>91.571785000000006</v>
      </c>
      <c r="H16" s="9">
        <v>97.752009999999999</v>
      </c>
      <c r="I16" s="9">
        <v>83.559245000000004</v>
      </c>
      <c r="J16" s="9">
        <v>89.412357</v>
      </c>
      <c r="K16" s="9">
        <v>75.172216000000006</v>
      </c>
      <c r="L16" s="9">
        <v>69.164680000000004</v>
      </c>
      <c r="M16" s="9">
        <v>75.906739000000002</v>
      </c>
      <c r="N16" s="9">
        <v>80.897017000000005</v>
      </c>
      <c r="O16" s="9">
        <v>72.590843000000007</v>
      </c>
      <c r="Q16" s="9">
        <v>87.411944000000005</v>
      </c>
      <c r="R16" s="9">
        <v>63.344560999999999</v>
      </c>
      <c r="S16" s="9">
        <v>65.941494000000006</v>
      </c>
      <c r="T16" s="9">
        <v>89.891549999999995</v>
      </c>
      <c r="U16" s="9">
        <v>115.268207</v>
      </c>
      <c r="V16" s="9">
        <v>123.953</v>
      </c>
      <c r="W16" s="9">
        <v>128.02637100000001</v>
      </c>
      <c r="X16" s="9">
        <v>145.190832</v>
      </c>
      <c r="Y16" s="9">
        <v>130.634109</v>
      </c>
      <c r="Z16" s="9">
        <v>135.36413099999999</v>
      </c>
      <c r="AA16" s="9">
        <v>110.149416</v>
      </c>
      <c r="AB16" s="9">
        <v>95.406892999999997</v>
      </c>
      <c r="AD16" s="9">
        <v>44.228946000000001</v>
      </c>
      <c r="AE16" s="9">
        <v>163.76929100000001</v>
      </c>
      <c r="AF16" s="9">
        <v>157.47645199999999</v>
      </c>
      <c r="AG16" s="9">
        <v>163.118955</v>
      </c>
      <c r="AH16" s="9">
        <v>127.68886500000001</v>
      </c>
      <c r="AI16" s="9">
        <v>128.94168500000001</v>
      </c>
      <c r="AJ16" s="9">
        <v>176.46661800000001</v>
      </c>
      <c r="AK16" s="9">
        <v>179.56003100000001</v>
      </c>
      <c r="AL16" s="9">
        <v>159.88930300000001</v>
      </c>
      <c r="AM16" s="9">
        <v>147.09750600000001</v>
      </c>
      <c r="AN16" s="9">
        <v>139.53465499999999</v>
      </c>
      <c r="AO16" s="9">
        <v>144.369145</v>
      </c>
      <c r="AQ16" s="9">
        <v>133.64774600000001</v>
      </c>
      <c r="AR16" s="9">
        <v>120.81084</v>
      </c>
      <c r="AS16" s="9">
        <v>180.56366199999999</v>
      </c>
      <c r="AT16" s="9">
        <v>174.52824100000001</v>
      </c>
      <c r="AU16" s="9">
        <v>169.21150700000001</v>
      </c>
      <c r="AV16" s="9">
        <v>150.20623399999999</v>
      </c>
      <c r="AW16" s="9">
        <v>176.77675500000001</v>
      </c>
      <c r="AX16" s="9">
        <v>192.41224299999999</v>
      </c>
      <c r="AY16" s="9">
        <v>186.46196800000001</v>
      </c>
      <c r="AZ16" s="9">
        <v>179.93737300000001</v>
      </c>
      <c r="BA16" s="9">
        <v>199.21485100000001</v>
      </c>
      <c r="BB16" s="9">
        <v>184.44444799999999</v>
      </c>
      <c r="BD16" s="9">
        <f>SUMIFS('RTK Base'!BE:BE,'RTK Base'!$A:$A,$B16,'RTK Base'!$B:$B,"North")/1000000</f>
        <v>164.52949799999999</v>
      </c>
      <c r="BE16" s="9">
        <f>SUMIFS('RTK Base'!BF:BF,'RTK Base'!$A:$A,$B16,'RTK Base'!$B:$B,"North")/1000000</f>
        <v>163.33302</v>
      </c>
      <c r="BF16" s="9">
        <f>SUMIFS('RTK Base'!BG:BG,'RTK Base'!$A:$A,$B16,'RTK Base'!$B:$B,"North")/1000000</f>
        <v>172.20104499999999</v>
      </c>
      <c r="BG16" s="9">
        <f>SUMIFS('RTK Base'!BH:BH,'RTK Base'!$A:$A,$B16,'RTK Base'!$B:$B,"North")/1000000</f>
        <v>124.373599</v>
      </c>
      <c r="BH16" s="9">
        <f>SUMIFS('RTK Base'!BI:BI,'RTK Base'!$A:$A,$B16,'RTK Base'!$B:$B,"North")/1000000</f>
        <v>112.287685</v>
      </c>
      <c r="BI16" s="9">
        <f>SUMIFS('RTK Base'!BJ:BJ,'RTK Base'!$A:$A,$B16,'RTK Base'!$B:$B,"North")/1000000</f>
        <v>171.10955899999999</v>
      </c>
      <c r="BJ16" s="9">
        <f>SUMIFS('RTK Base'!BK:BK,'RTK Base'!$A:$A,$B16,'RTK Base'!$B:$B,"North")/1000000</f>
        <v>181.07323500000001</v>
      </c>
      <c r="BK16" s="9">
        <f>SUMIFS('RTK Base'!BL:BL,'RTK Base'!$A:$A,$B16,'RTK Base'!$B:$B,"North")/1000000</f>
        <v>178.257746</v>
      </c>
      <c r="BL16" s="9">
        <f>SUMIFS('RTK Base'!BM:BM,'RTK Base'!$A:$A,$B16,'RTK Base'!$B:$B,"North")/1000000</f>
        <v>193.70859200000001</v>
      </c>
      <c r="BM16" s="9">
        <f>SUMIFS('RTK Base'!BN:BN,'RTK Base'!$A:$A,$B16,'RTK Base'!$B:$B,"North")/1000000</f>
        <v>192.47615999999999</v>
      </c>
      <c r="BN16" s="9">
        <f>SUMIFS('RTK Base'!BO:BO,'RTK Base'!$A:$A,$B16,'RTK Base'!$B:$B,"North")/1000000</f>
        <v>213.07659799999999</v>
      </c>
      <c r="BO16" s="9">
        <f>SUMIFS('RTK Base'!BP:BP,'RTK Base'!$A:$A,$B16,'RTK Base'!$B:$B,"North")/1000000</f>
        <v>199.32824299999999</v>
      </c>
      <c r="BQ16" s="9">
        <f>SUMIFS('RTK Base'!BR:BR,'RTK Base'!$A:$A,$B16,'RTK Base'!$B:$B,"North")/1000000</f>
        <v>172.370169</v>
      </c>
      <c r="BR16" s="9">
        <f>SUMIFS('RTK Base'!BS:BS,'RTK Base'!$A:$A,$B16,'RTK Base'!$B:$B,"North")/1000000</f>
        <v>0</v>
      </c>
      <c r="BS16" s="9">
        <f>SUMIFS('RTK Base'!BT:BT,'RTK Base'!$A:$A,$B16,'RTK Base'!$B:$B,"North")/1000000</f>
        <v>0</v>
      </c>
      <c r="BT16" s="9">
        <f>SUMIFS('RTK Base'!BU:BU,'RTK Base'!$A:$A,$B16,'RTK Base'!$B:$B,"North")/1000000</f>
        <v>0</v>
      </c>
      <c r="BU16" s="9">
        <f>SUMIFS('RTK Base'!BV:BV,'RTK Base'!$A:$A,$B16,'RTK Base'!$B:$B,"North")/1000000</f>
        <v>0</v>
      </c>
      <c r="BV16" s="9">
        <f>SUMIFS('RTK Base'!BW:BW,'RTK Base'!$A:$A,$B16,'RTK Base'!$B:$B,"North")/1000000</f>
        <v>0</v>
      </c>
      <c r="BW16" s="9">
        <f>SUMIFS('RTK Base'!BX:BX,'RTK Base'!$A:$A,$B16,'RTK Base'!$B:$B,"North")/1000000</f>
        <v>0</v>
      </c>
      <c r="BX16" s="9">
        <f>SUMIFS('RTK Base'!BY:BY,'RTK Base'!$A:$A,$B16,'RTK Base'!$B:$B,"North")/1000000</f>
        <v>0</v>
      </c>
      <c r="BY16" s="9">
        <f>SUMIFS('RTK Base'!BZ:BZ,'RTK Base'!$A:$A,$B16,'RTK Base'!$B:$B,"North")/1000000</f>
        <v>0</v>
      </c>
      <c r="BZ16" s="9">
        <f>SUMIFS('RTK Base'!CA:CA,'RTK Base'!$A:$A,$B16,'RTK Base'!$B:$B,"North")/1000000</f>
        <v>0</v>
      </c>
      <c r="CA16" s="9">
        <f>SUMIFS('RTK Base'!CB:CB,'RTK Base'!$A:$A,$B16,'RTK Base'!$B:$B,"North")/1000000</f>
        <v>0</v>
      </c>
      <c r="CB16" s="9">
        <f>SUMIFS('RTK Base'!CC:CC,'RTK Base'!$A:$A,$B16,'RTK Base'!$B:$B,"North")/1000000</f>
        <v>0</v>
      </c>
    </row>
    <row r="17" spans="2:80" ht="15.5" x14ac:dyDescent="0.35">
      <c r="B17" s="8" t="s">
        <v>139</v>
      </c>
      <c r="D17" s="9">
        <f t="shared" ref="D17:O17" si="34">SUM(D18:D21)</f>
        <v>177.33295699999999</v>
      </c>
      <c r="E17" s="9">
        <f t="shared" si="34"/>
        <v>169.88723999999999</v>
      </c>
      <c r="F17" s="9">
        <f t="shared" si="34"/>
        <v>181.76594699999998</v>
      </c>
      <c r="G17" s="9">
        <f t="shared" si="34"/>
        <v>174.84392199999999</v>
      </c>
      <c r="H17" s="9">
        <f t="shared" si="34"/>
        <v>186.59553199999999</v>
      </c>
      <c r="I17" s="9">
        <f t="shared" si="34"/>
        <v>205.499932</v>
      </c>
      <c r="J17" s="9">
        <f t="shared" si="34"/>
        <v>200.24381600000001</v>
      </c>
      <c r="K17" s="9">
        <f t="shared" si="34"/>
        <v>217.12668300000001</v>
      </c>
      <c r="L17" s="9">
        <f t="shared" si="34"/>
        <v>235.69294600000001</v>
      </c>
      <c r="M17" s="9">
        <f t="shared" si="34"/>
        <v>228.40213700000001</v>
      </c>
      <c r="N17" s="9">
        <f t="shared" si="34"/>
        <v>184.0061</v>
      </c>
      <c r="O17" s="9">
        <f t="shared" si="34"/>
        <v>190.88840400000001</v>
      </c>
      <c r="Q17" s="9">
        <f t="shared" ref="Q17:AB17" si="35">SUM(Q18:Q21)</f>
        <v>216.34381099999999</v>
      </c>
      <c r="R17" s="9">
        <f t="shared" si="35"/>
        <v>200.28066000000001</v>
      </c>
      <c r="S17" s="9">
        <f t="shared" si="35"/>
        <v>209.53282999999999</v>
      </c>
      <c r="T17" s="9">
        <f t="shared" si="35"/>
        <v>172.57740699999999</v>
      </c>
      <c r="U17" s="9">
        <f t="shared" si="35"/>
        <v>187.91377600000001</v>
      </c>
      <c r="V17" s="9">
        <f t="shared" si="35"/>
        <v>213.543205</v>
      </c>
      <c r="W17" s="9">
        <f t="shared" si="35"/>
        <v>213.885738</v>
      </c>
      <c r="X17" s="9">
        <f t="shared" si="35"/>
        <v>213.73236299999999</v>
      </c>
      <c r="Y17" s="9">
        <f t="shared" si="35"/>
        <v>186.95747900000001</v>
      </c>
      <c r="Z17" s="9">
        <f t="shared" si="35"/>
        <v>260.372389</v>
      </c>
      <c r="AA17" s="9">
        <f t="shared" si="35"/>
        <v>234.50074899999998</v>
      </c>
      <c r="AB17" s="9">
        <f t="shared" si="35"/>
        <v>251.127816</v>
      </c>
      <c r="AD17" s="9">
        <f t="shared" ref="AD17:AO17" si="36">SUM(AD18:AD21)</f>
        <v>252.95376199999998</v>
      </c>
      <c r="AE17" s="9">
        <f t="shared" si="36"/>
        <v>264.58987300000001</v>
      </c>
      <c r="AF17" s="9">
        <f t="shared" si="36"/>
        <v>294.80632900000001</v>
      </c>
      <c r="AG17" s="9">
        <f t="shared" si="36"/>
        <v>227.458799</v>
      </c>
      <c r="AH17" s="9">
        <f t="shared" si="36"/>
        <v>262.89546300000001</v>
      </c>
      <c r="AI17" s="9">
        <f t="shared" si="36"/>
        <v>345.74850300000003</v>
      </c>
      <c r="AJ17" s="9">
        <f t="shared" si="36"/>
        <v>342.411833</v>
      </c>
      <c r="AK17" s="9">
        <f t="shared" si="36"/>
        <v>339.55378200000001</v>
      </c>
      <c r="AL17" s="9">
        <f t="shared" si="36"/>
        <v>332.93307299999998</v>
      </c>
      <c r="AM17" s="9">
        <f t="shared" si="36"/>
        <v>332.45453599999996</v>
      </c>
      <c r="AN17" s="9">
        <f t="shared" si="36"/>
        <v>327.86153899999999</v>
      </c>
      <c r="AO17" s="9">
        <f t="shared" si="36"/>
        <v>326.93122800000003</v>
      </c>
      <c r="AQ17" s="9">
        <f t="shared" ref="AQ17:BB17" si="37">SUM(AQ18:AQ21)</f>
        <v>332.56469099999998</v>
      </c>
      <c r="AR17" s="9">
        <f t="shared" si="37"/>
        <v>278.61865499999999</v>
      </c>
      <c r="AS17" s="9">
        <f t="shared" si="37"/>
        <v>306.48253399999999</v>
      </c>
      <c r="AT17" s="9">
        <f t="shared" si="37"/>
        <v>289.40691800000002</v>
      </c>
      <c r="AU17" s="9">
        <f t="shared" si="37"/>
        <v>312.55984899999999</v>
      </c>
      <c r="AV17" s="9">
        <f t="shared" si="37"/>
        <v>318.93784799999997</v>
      </c>
      <c r="AW17" s="9">
        <f t="shared" si="37"/>
        <v>341.492975</v>
      </c>
      <c r="AX17" s="9">
        <f t="shared" si="37"/>
        <v>329.07675700000004</v>
      </c>
      <c r="AY17" s="9">
        <f t="shared" si="37"/>
        <v>339.454387</v>
      </c>
      <c r="AZ17" s="9">
        <f t="shared" si="37"/>
        <v>355.08237399999996</v>
      </c>
      <c r="BA17" s="9">
        <f t="shared" si="37"/>
        <v>327.59637299999997</v>
      </c>
      <c r="BB17" s="9">
        <f t="shared" si="37"/>
        <v>320.71328499999998</v>
      </c>
      <c r="BD17" s="9">
        <f t="shared" ref="BD17:BO17" si="38">SUM(BD18:BD21)</f>
        <v>339.551244</v>
      </c>
      <c r="BE17" s="9">
        <f t="shared" si="38"/>
        <v>341.335803</v>
      </c>
      <c r="BF17" s="9">
        <f t="shared" si="38"/>
        <v>308.17456300000003</v>
      </c>
      <c r="BG17" s="9">
        <f t="shared" si="38"/>
        <v>236.33757499999999</v>
      </c>
      <c r="BH17" s="9">
        <f t="shared" si="38"/>
        <v>378.17567500000001</v>
      </c>
      <c r="BI17" s="9">
        <f t="shared" si="38"/>
        <v>358.46293000000003</v>
      </c>
      <c r="BJ17" s="9">
        <f t="shared" si="38"/>
        <v>393.08536600000002</v>
      </c>
      <c r="BK17" s="9">
        <f t="shared" si="38"/>
        <v>389.31667099999999</v>
      </c>
      <c r="BL17" s="9">
        <f t="shared" si="38"/>
        <v>428.49429699999996</v>
      </c>
      <c r="BM17" s="9">
        <f t="shared" si="38"/>
        <v>453.130763</v>
      </c>
      <c r="BN17" s="9">
        <f t="shared" si="38"/>
        <v>434.85917000000001</v>
      </c>
      <c r="BO17" s="9">
        <f t="shared" si="38"/>
        <v>365.04928000000001</v>
      </c>
      <c r="BP17" s="9"/>
      <c r="BQ17" s="9">
        <f t="shared" ref="BQ17" si="39">SUM(BQ18:BQ21)</f>
        <v>390.68746899999996</v>
      </c>
      <c r="BR17" s="9">
        <f t="shared" ref="BR17" si="40">SUM(BR18:BR21)</f>
        <v>0</v>
      </c>
      <c r="BS17" s="9">
        <f t="shared" ref="BS17" si="41">SUM(BS18:BS21)</f>
        <v>0</v>
      </c>
      <c r="BT17" s="9">
        <f t="shared" ref="BT17" si="42">SUM(BT18:BT21)</f>
        <v>0</v>
      </c>
      <c r="BU17" s="9">
        <f t="shared" ref="BU17" si="43">SUM(BU18:BU21)</f>
        <v>0</v>
      </c>
      <c r="BV17" s="9">
        <f t="shared" ref="BV17" si="44">SUM(BV18:BV21)</f>
        <v>0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5" x14ac:dyDescent="0.35">
      <c r="B18" s="10" t="s">
        <v>109</v>
      </c>
      <c r="D18" s="11">
        <v>163.50134299999999</v>
      </c>
      <c r="E18" s="11">
        <v>155.48599100000001</v>
      </c>
      <c r="F18" s="11">
        <v>180.90504899999999</v>
      </c>
      <c r="G18" s="11">
        <v>174.40585999999999</v>
      </c>
      <c r="H18" s="11">
        <v>186.59553199999999</v>
      </c>
      <c r="I18" s="11">
        <v>205.499932</v>
      </c>
      <c r="J18" s="11">
        <v>200.24381600000001</v>
      </c>
      <c r="K18" s="11">
        <v>217.12668300000001</v>
      </c>
      <c r="L18" s="11">
        <v>235.69294600000001</v>
      </c>
      <c r="M18" s="11">
        <v>228.40213700000001</v>
      </c>
      <c r="N18" s="11">
        <v>184.0061</v>
      </c>
      <c r="O18" s="11">
        <v>190.88840400000001</v>
      </c>
      <c r="Q18" s="11">
        <v>216.34381099999999</v>
      </c>
      <c r="R18" s="11">
        <v>200.28066000000001</v>
      </c>
      <c r="S18" s="11">
        <v>209.53282999999999</v>
      </c>
      <c r="T18" s="11">
        <v>172.57740699999999</v>
      </c>
      <c r="U18" s="11">
        <v>187.91377600000001</v>
      </c>
      <c r="V18" s="11">
        <v>213.543205</v>
      </c>
      <c r="W18" s="11">
        <v>213.885738</v>
      </c>
      <c r="X18" s="11">
        <v>213.73236299999999</v>
      </c>
      <c r="Y18" s="11">
        <v>186.95747900000001</v>
      </c>
      <c r="Z18" s="11">
        <v>231.94573500000001</v>
      </c>
      <c r="AA18" s="11">
        <v>171.77247199999999</v>
      </c>
      <c r="AB18" s="11">
        <v>174.090316</v>
      </c>
      <c r="AD18" s="11">
        <v>184.661204</v>
      </c>
      <c r="AE18" s="11">
        <v>196.61362</v>
      </c>
      <c r="AF18" s="11">
        <v>199.541382</v>
      </c>
      <c r="AG18" s="11">
        <v>163.413611</v>
      </c>
      <c r="AH18" s="11">
        <v>178.57885300000001</v>
      </c>
      <c r="AI18" s="11">
        <v>250.73196799999999</v>
      </c>
      <c r="AJ18" s="11">
        <v>247.23356699999999</v>
      </c>
      <c r="AK18" s="11">
        <v>220.87092000000001</v>
      </c>
      <c r="AL18" s="11">
        <v>224.573791</v>
      </c>
      <c r="AM18" s="11">
        <v>210.833372</v>
      </c>
      <c r="AN18" s="11">
        <v>206.240374</v>
      </c>
      <c r="AO18" s="11">
        <v>203.94893400000001</v>
      </c>
      <c r="AQ18" s="11">
        <v>214.72762399999999</v>
      </c>
      <c r="AR18" s="11">
        <v>190.747151</v>
      </c>
      <c r="AS18" s="11">
        <v>186.11794399999999</v>
      </c>
      <c r="AT18" s="11">
        <v>161.57840999999999</v>
      </c>
      <c r="AU18" s="11">
        <v>188.917056</v>
      </c>
      <c r="AV18" s="11">
        <v>207.26309499999999</v>
      </c>
      <c r="AW18" s="11">
        <v>223.91506799999999</v>
      </c>
      <c r="AX18" s="11">
        <v>217.61805000000001</v>
      </c>
      <c r="AY18" s="11">
        <v>212.12754100000001</v>
      </c>
      <c r="AZ18" s="11">
        <v>214.96096399999999</v>
      </c>
      <c r="BA18" s="11">
        <v>196.630596</v>
      </c>
      <c r="BB18" s="11">
        <v>180.25054399999999</v>
      </c>
      <c r="BD18" s="11">
        <f>SUMIFS('RTK Base'!BE:BE,'RTK Base'!$A:$A,$B18,'RTK Base'!$B:$B,"North")/1000000</f>
        <v>199.57399799999999</v>
      </c>
      <c r="BE18" s="11">
        <f>SUMIFS('RTK Base'!BF:BF,'RTK Base'!$A:$A,$B18,'RTK Base'!$B:$B,"North")/1000000</f>
        <v>204.431127</v>
      </c>
      <c r="BF18" s="11">
        <f>SUMIFS('RTK Base'!BG:BG,'RTK Base'!$A:$A,$B18,'RTK Base'!$B:$B,"North")/1000000</f>
        <v>180.157173</v>
      </c>
      <c r="BG18" s="11">
        <f>SUMIFS('RTK Base'!BH:BH,'RTK Base'!$A:$A,$B18,'RTK Base'!$B:$B,"North")/1000000</f>
        <v>86.776950999999997</v>
      </c>
      <c r="BH18" s="11">
        <f>SUMIFS('RTK Base'!BI:BI,'RTK Base'!$A:$A,$B18,'RTK Base'!$B:$B,"North")/1000000</f>
        <v>212.114092</v>
      </c>
      <c r="BI18" s="11">
        <f>SUMIFS('RTK Base'!BJ:BJ,'RTK Base'!$A:$A,$B18,'RTK Base'!$B:$B,"North")/1000000</f>
        <v>194.23801499999999</v>
      </c>
      <c r="BJ18" s="11">
        <f>SUMIFS('RTK Base'!BK:BK,'RTK Base'!$A:$A,$B18,'RTK Base'!$B:$B,"North")/1000000</f>
        <v>236.819648</v>
      </c>
      <c r="BK18" s="11">
        <f>SUMIFS('RTK Base'!BL:BL,'RTK Base'!$A:$A,$B18,'RTK Base'!$B:$B,"North")/1000000</f>
        <v>235.78306599999999</v>
      </c>
      <c r="BL18" s="11">
        <f>SUMIFS('RTK Base'!BM:BM,'RTK Base'!$A:$A,$B18,'RTK Base'!$B:$B,"North")/1000000</f>
        <v>268.569389</v>
      </c>
      <c r="BM18" s="11">
        <f>SUMIFS('RTK Base'!BN:BN,'RTK Base'!$A:$A,$B18,'RTK Base'!$B:$B,"North")/1000000</f>
        <v>287.46051299999999</v>
      </c>
      <c r="BN18" s="11">
        <f>SUMIFS('RTK Base'!BO:BO,'RTK Base'!$A:$A,$B18,'RTK Base'!$B:$B,"North")/1000000</f>
        <v>264.05765500000001</v>
      </c>
      <c r="BO18" s="11">
        <f>SUMIFS('RTK Base'!BP:BP,'RTK Base'!$A:$A,$B18,'RTK Base'!$B:$B,"North")/1000000</f>
        <v>253.202361</v>
      </c>
      <c r="BQ18" s="11">
        <f>SUMIFS('RTK Base'!BR:BR,'RTK Base'!$A:$A,$B18,'RTK Base'!$B:$B,"North")/1000000</f>
        <v>253.80615</v>
      </c>
      <c r="BR18" s="11">
        <f>SUMIFS('RTK Base'!BS:BS,'RTK Base'!$A:$A,$B18,'RTK Base'!$B:$B,"North")/1000000</f>
        <v>0</v>
      </c>
      <c r="BS18" s="11">
        <f>SUMIFS('RTK Base'!BT:BT,'RTK Base'!$A:$A,$B18,'RTK Base'!$B:$B,"North")/1000000</f>
        <v>0</v>
      </c>
      <c r="BT18" s="11">
        <f>SUMIFS('RTK Base'!BU:BU,'RTK Base'!$A:$A,$B18,'RTK Base'!$B:$B,"North")/1000000</f>
        <v>0</v>
      </c>
      <c r="BU18" s="11">
        <f>SUMIFS('RTK Base'!BV:BV,'RTK Base'!$A:$A,$B18,'RTK Base'!$B:$B,"North")/1000000</f>
        <v>0</v>
      </c>
      <c r="BV18" s="11">
        <f>SUMIFS('RTK Base'!BW:BW,'RTK Base'!$A:$A,$B18,'RTK Base'!$B:$B,"North")/1000000</f>
        <v>0</v>
      </c>
      <c r="BW18" s="11">
        <f>SUMIFS('RTK Base'!BX:BX,'RTK Base'!$A:$A,$B18,'RTK Base'!$B:$B,"North")/1000000</f>
        <v>0</v>
      </c>
      <c r="BX18" s="11">
        <f>SUMIFS('RTK Base'!BY:BY,'RTK Base'!$A:$A,$B18,'RTK Base'!$B:$B,"North")/1000000</f>
        <v>0</v>
      </c>
      <c r="BY18" s="11">
        <f>SUMIFS('RTK Base'!BZ:BZ,'RTK Base'!$A:$A,$B18,'RTK Base'!$B:$B,"North")/1000000</f>
        <v>0</v>
      </c>
      <c r="BZ18" s="11">
        <f>SUMIFS('RTK Base'!CA:CA,'RTK Base'!$A:$A,$B18,'RTK Base'!$B:$B,"North")/1000000</f>
        <v>0</v>
      </c>
      <c r="CA18" s="11">
        <f>SUMIFS('RTK Base'!CB:CB,'RTK Base'!$A:$A,$B18,'RTK Base'!$B:$B,"North")/1000000</f>
        <v>0</v>
      </c>
      <c r="CB18" s="11">
        <f>SUMIFS('RTK Base'!CC:CC,'RTK Base'!$A:$A,$B18,'RTK Base'!$B:$B,"North")/1000000</f>
        <v>0</v>
      </c>
    </row>
    <row r="19" spans="2:80" ht="15.5" x14ac:dyDescent="0.35">
      <c r="B19" s="10" t="s">
        <v>111</v>
      </c>
      <c r="D19" s="11">
        <v>13.831614</v>
      </c>
      <c r="E19" s="11">
        <v>13.905127999999999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28.426653999999999</v>
      </c>
      <c r="AA19" s="11">
        <v>62.728276999999999</v>
      </c>
      <c r="AB19" s="11">
        <v>77.037499999999994</v>
      </c>
      <c r="AD19" s="11">
        <v>68.292558</v>
      </c>
      <c r="AE19" s="11">
        <v>67.976253</v>
      </c>
      <c r="AF19" s="11">
        <v>95.264947000000006</v>
      </c>
      <c r="AG19" s="11">
        <v>64.045187999999996</v>
      </c>
      <c r="AH19" s="11">
        <v>84.316609999999997</v>
      </c>
      <c r="AI19" s="11">
        <v>95.016535000000005</v>
      </c>
      <c r="AJ19" s="11">
        <v>95.178265999999994</v>
      </c>
      <c r="AK19" s="11">
        <v>118.682862</v>
      </c>
      <c r="AL19" s="11">
        <v>108.35928199999999</v>
      </c>
      <c r="AM19" s="11">
        <v>121.62116399999999</v>
      </c>
      <c r="AN19" s="11">
        <v>121.621165</v>
      </c>
      <c r="AO19" s="11">
        <v>122.982294</v>
      </c>
      <c r="AQ19" s="11">
        <v>117.837067</v>
      </c>
      <c r="AR19" s="11">
        <v>87.871504000000002</v>
      </c>
      <c r="AS19" s="11">
        <v>120.36459000000001</v>
      </c>
      <c r="AT19" s="11">
        <v>127.828508</v>
      </c>
      <c r="AU19" s="11">
        <v>123.642793</v>
      </c>
      <c r="AV19" s="11">
        <v>111.674753</v>
      </c>
      <c r="AW19" s="11">
        <v>117.577907</v>
      </c>
      <c r="AX19" s="11">
        <v>111.458707</v>
      </c>
      <c r="AY19" s="11">
        <v>127.326846</v>
      </c>
      <c r="AZ19" s="11">
        <v>140.12141</v>
      </c>
      <c r="BA19" s="11">
        <v>130.965777</v>
      </c>
      <c r="BB19" s="11">
        <v>140.46274099999999</v>
      </c>
      <c r="BD19" s="11">
        <f>SUMIFS('RTK Base'!BE:BE,'RTK Base'!$A:$A,$B19,'RTK Base'!$B:$B,"North")/1000000</f>
        <v>139.97724600000001</v>
      </c>
      <c r="BE19" s="11">
        <f>SUMIFS('RTK Base'!BF:BF,'RTK Base'!$A:$A,$B19,'RTK Base'!$B:$B,"North")/1000000</f>
        <v>136.90467599999999</v>
      </c>
      <c r="BF19" s="11">
        <f>SUMIFS('RTK Base'!BG:BG,'RTK Base'!$A:$A,$B19,'RTK Base'!$B:$B,"North")/1000000</f>
        <v>128.01739000000001</v>
      </c>
      <c r="BG19" s="11">
        <f>SUMIFS('RTK Base'!BH:BH,'RTK Base'!$A:$A,$B19,'RTK Base'!$B:$B,"North")/1000000</f>
        <v>149.56062399999999</v>
      </c>
      <c r="BH19" s="11">
        <f>SUMIFS('RTK Base'!BI:BI,'RTK Base'!$A:$A,$B19,'RTK Base'!$B:$B,"North")/1000000</f>
        <v>166.06158300000001</v>
      </c>
      <c r="BI19" s="11">
        <f>SUMIFS('RTK Base'!BJ:BJ,'RTK Base'!$A:$A,$B19,'RTK Base'!$B:$B,"North")/1000000</f>
        <v>164.22491500000001</v>
      </c>
      <c r="BJ19" s="11">
        <f>SUMIFS('RTK Base'!BK:BK,'RTK Base'!$A:$A,$B19,'RTK Base'!$B:$B,"North")/1000000</f>
        <v>156.26571799999999</v>
      </c>
      <c r="BK19" s="11">
        <f>SUMIFS('RTK Base'!BL:BL,'RTK Base'!$A:$A,$B19,'RTK Base'!$B:$B,"North")/1000000</f>
        <v>153.53360499999999</v>
      </c>
      <c r="BL19" s="11">
        <f>SUMIFS('RTK Base'!BM:BM,'RTK Base'!$A:$A,$B19,'RTK Base'!$B:$B,"North")/1000000</f>
        <v>159.92490799999999</v>
      </c>
      <c r="BM19" s="11">
        <f>SUMIFS('RTK Base'!BN:BN,'RTK Base'!$A:$A,$B19,'RTK Base'!$B:$B,"North")/1000000</f>
        <v>165.67025000000001</v>
      </c>
      <c r="BN19" s="11">
        <f>SUMIFS('RTK Base'!BO:BO,'RTK Base'!$A:$A,$B19,'RTK Base'!$B:$B,"North")/1000000</f>
        <v>170.80151499999999</v>
      </c>
      <c r="BO19" s="11">
        <f>SUMIFS('RTK Base'!BP:BP,'RTK Base'!$A:$A,$B19,'RTK Base'!$B:$B,"North")/1000000</f>
        <v>111.846919</v>
      </c>
      <c r="BQ19" s="11">
        <f>SUMIFS('RTK Base'!BR:BR,'RTK Base'!$A:$A,$B19,'RTK Base'!$B:$B,"North")/1000000</f>
        <v>136.88131899999999</v>
      </c>
      <c r="BR19" s="11">
        <f>SUMIFS('RTK Base'!BS:BS,'RTK Base'!$A:$A,$B19,'RTK Base'!$B:$B,"North")/1000000</f>
        <v>0</v>
      </c>
      <c r="BS19" s="11">
        <f>SUMIFS('RTK Base'!BT:BT,'RTK Base'!$A:$A,$B19,'RTK Base'!$B:$B,"North")/1000000</f>
        <v>0</v>
      </c>
      <c r="BT19" s="11">
        <f>SUMIFS('RTK Base'!BU:BU,'RTK Base'!$A:$A,$B19,'RTK Base'!$B:$B,"North")/1000000</f>
        <v>0</v>
      </c>
      <c r="BU19" s="11">
        <f>SUMIFS('RTK Base'!BV:BV,'RTK Base'!$A:$A,$B19,'RTK Base'!$B:$B,"North")/1000000</f>
        <v>0</v>
      </c>
      <c r="BV19" s="11">
        <f>SUMIFS('RTK Base'!BW:BW,'RTK Base'!$A:$A,$B19,'RTK Base'!$B:$B,"North")/1000000</f>
        <v>0</v>
      </c>
      <c r="BW19" s="11">
        <f>SUMIFS('RTK Base'!BX:BX,'RTK Base'!$A:$A,$B19,'RTK Base'!$B:$B,"North")/1000000</f>
        <v>0</v>
      </c>
      <c r="BX19" s="11">
        <f>SUMIFS('RTK Base'!BY:BY,'RTK Base'!$A:$A,$B19,'RTK Base'!$B:$B,"North")/1000000</f>
        <v>0</v>
      </c>
      <c r="BY19" s="11">
        <f>SUMIFS('RTK Base'!BZ:BZ,'RTK Base'!$A:$A,$B19,'RTK Base'!$B:$B,"North")/1000000</f>
        <v>0</v>
      </c>
      <c r="BZ19" s="11">
        <f>SUMIFS('RTK Base'!CA:CA,'RTK Base'!$A:$A,$B19,'RTK Base'!$B:$B,"North")/1000000</f>
        <v>0</v>
      </c>
      <c r="CA19" s="11">
        <f>SUMIFS('RTK Base'!CB:CB,'RTK Base'!$A:$A,$B19,'RTK Base'!$B:$B,"North")/1000000</f>
        <v>0</v>
      </c>
      <c r="CB19" s="11">
        <f>SUMIFS('RTK Base'!CC:CC,'RTK Base'!$A:$A,$B19,'RTK Base'!$B:$B,"North")/1000000</f>
        <v>0</v>
      </c>
    </row>
    <row r="20" spans="2:80" ht="15.5" x14ac:dyDescent="0.35">
      <c r="B20" s="10" t="s">
        <v>112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11">
        <f>SUMIFS('RTK Base'!BE:BE,'RTK Base'!$A:$A,$B20,'RTK Base'!$B:$B,"North")/1000000</f>
        <v>0</v>
      </c>
      <c r="BE20" s="11">
        <f>SUMIFS('RTK Base'!BF:BF,'RTK Base'!$A:$A,$B20,'RTK Base'!$B:$B,"North")/1000000</f>
        <v>0</v>
      </c>
      <c r="BF20" s="11">
        <f>SUMIFS('RTK Base'!BG:BG,'RTK Base'!$A:$A,$B20,'RTK Base'!$B:$B,"North")/1000000</f>
        <v>0</v>
      </c>
      <c r="BG20" s="11">
        <f>SUMIFS('RTK Base'!BH:BH,'RTK Base'!$A:$A,$B20,'RTK Base'!$B:$B,"North")/1000000</f>
        <v>0</v>
      </c>
      <c r="BH20" s="11">
        <f>SUMIFS('RTK Base'!BI:BI,'RTK Base'!$A:$A,$B20,'RTK Base'!$B:$B,"North")/1000000</f>
        <v>0</v>
      </c>
      <c r="BI20" s="11">
        <f>SUMIFS('RTK Base'!BJ:BJ,'RTK Base'!$A:$A,$B20,'RTK Base'!$B:$B,"North")/1000000</f>
        <v>0</v>
      </c>
      <c r="BJ20" s="11">
        <f>SUMIFS('RTK Base'!BK:BK,'RTK Base'!$A:$A,$B20,'RTK Base'!$B:$B,"North")/1000000</f>
        <v>0</v>
      </c>
      <c r="BK20" s="11">
        <f>SUMIFS('RTK Base'!BL:BL,'RTK Base'!$A:$A,$B20,'RTK Base'!$B:$B,"North")/1000000</f>
        <v>0</v>
      </c>
      <c r="BL20" s="11">
        <f>SUMIFS('RTK Base'!BM:BM,'RTK Base'!$A:$A,$B20,'RTK Base'!$B:$B,"North")/1000000</f>
        <v>0</v>
      </c>
      <c r="BM20" s="11">
        <f>SUMIFS('RTK Base'!BN:BN,'RTK Base'!$A:$A,$B20,'RTK Base'!$B:$B,"North")/1000000</f>
        <v>0</v>
      </c>
      <c r="BN20" s="11">
        <f>SUMIFS('RTK Base'!BO:BO,'RTK Base'!$A:$A,$B20,'RTK Base'!$B:$B,"North")/1000000</f>
        <v>0</v>
      </c>
      <c r="BO20" s="11">
        <f>SUMIFS('RTK Base'!BP:BP,'RTK Base'!$A:$A,$B20,'RTK Base'!$B:$B,"North")/1000000</f>
        <v>0</v>
      </c>
      <c r="BQ20" s="11">
        <f>SUMIFS('RTK Base'!BR:BR,'RTK Base'!$A:$A,$B20,'RTK Base'!$B:$B,"North")/1000000</f>
        <v>0</v>
      </c>
      <c r="BR20" s="11">
        <f>SUMIFS('RTK Base'!BS:BS,'RTK Base'!$A:$A,$B20,'RTK Base'!$B:$B,"North")/1000000</f>
        <v>0</v>
      </c>
      <c r="BS20" s="11">
        <f>SUMIFS('RTK Base'!BT:BT,'RTK Base'!$A:$A,$B20,'RTK Base'!$B:$B,"North")/1000000</f>
        <v>0</v>
      </c>
      <c r="BT20" s="11">
        <f>SUMIFS('RTK Base'!BU:BU,'RTK Base'!$A:$A,$B20,'RTK Base'!$B:$B,"North")/1000000</f>
        <v>0</v>
      </c>
      <c r="BU20" s="11">
        <f>SUMIFS('RTK Base'!BV:BV,'RTK Base'!$A:$A,$B20,'RTK Base'!$B:$B,"North")/1000000</f>
        <v>0</v>
      </c>
      <c r="BV20" s="11">
        <f>SUMIFS('RTK Base'!BW:BW,'RTK Base'!$A:$A,$B20,'RTK Base'!$B:$B,"North")/1000000</f>
        <v>0</v>
      </c>
      <c r="BW20" s="11">
        <f>SUMIFS('RTK Base'!BX:BX,'RTK Base'!$A:$A,$B20,'RTK Base'!$B:$B,"North")/1000000</f>
        <v>0</v>
      </c>
      <c r="BX20" s="11">
        <f>SUMIFS('RTK Base'!BY:BY,'RTK Base'!$A:$A,$B20,'RTK Base'!$B:$B,"North")/1000000</f>
        <v>0</v>
      </c>
      <c r="BY20" s="11">
        <f>SUMIFS('RTK Base'!BZ:BZ,'RTK Base'!$A:$A,$B20,'RTK Base'!$B:$B,"North")/1000000</f>
        <v>0</v>
      </c>
      <c r="BZ20" s="11">
        <f>SUMIFS('RTK Base'!CA:CA,'RTK Base'!$A:$A,$B20,'RTK Base'!$B:$B,"North")/1000000</f>
        <v>0</v>
      </c>
      <c r="CA20" s="11">
        <f>SUMIFS('RTK Base'!CB:CB,'RTK Base'!$A:$A,$B20,'RTK Base'!$B:$B,"North")/1000000</f>
        <v>0</v>
      </c>
      <c r="CB20" s="11">
        <f>SUMIFS('RTK Base'!CC:CC,'RTK Base'!$A:$A,$B20,'RTK Base'!$B:$B,"North")/1000000</f>
        <v>0</v>
      </c>
    </row>
    <row r="21" spans="2:80" ht="15.5" x14ac:dyDescent="0.35">
      <c r="B21" s="10" t="s">
        <v>110</v>
      </c>
      <c r="D21" s="11">
        <v>0</v>
      </c>
      <c r="E21" s="11">
        <v>0.49612099999999998</v>
      </c>
      <c r="F21" s="11">
        <v>0.86089800000000005</v>
      </c>
      <c r="G21" s="11">
        <v>0.43806200000000001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11">
        <f>SUMIFS('RTK Base'!BE:BE,'RTK Base'!$A:$A,$B21,'RTK Base'!$B:$B,"North")/1000000</f>
        <v>0</v>
      </c>
      <c r="BE21" s="11">
        <f>SUMIFS('RTK Base'!BF:BF,'RTK Base'!$A:$A,$B21,'RTK Base'!$B:$B,"North")/1000000</f>
        <v>0</v>
      </c>
      <c r="BF21" s="11">
        <f>SUMIFS('RTK Base'!BG:BG,'RTK Base'!$A:$A,$B21,'RTK Base'!$B:$B,"North")/1000000</f>
        <v>0</v>
      </c>
      <c r="BG21" s="11">
        <f>SUMIFS('RTK Base'!BH:BH,'RTK Base'!$A:$A,$B21,'RTK Base'!$B:$B,"North")/1000000</f>
        <v>0</v>
      </c>
      <c r="BH21" s="11">
        <f>SUMIFS('RTK Base'!BI:BI,'RTK Base'!$A:$A,$B21,'RTK Base'!$B:$B,"North")/1000000</f>
        <v>0</v>
      </c>
      <c r="BI21" s="11">
        <f>SUMIFS('RTK Base'!BJ:BJ,'RTK Base'!$A:$A,$B21,'RTK Base'!$B:$B,"North")/1000000</f>
        <v>0</v>
      </c>
      <c r="BJ21" s="11">
        <f>SUMIFS('RTK Base'!BK:BK,'RTK Base'!$A:$A,$B21,'RTK Base'!$B:$B,"North")/1000000</f>
        <v>0</v>
      </c>
      <c r="BK21" s="11">
        <f>SUMIFS('RTK Base'!BL:BL,'RTK Base'!$A:$A,$B21,'RTK Base'!$B:$B,"North")/1000000</f>
        <v>0</v>
      </c>
      <c r="BL21" s="11">
        <f>SUMIFS('RTK Base'!BM:BM,'RTK Base'!$A:$A,$B21,'RTK Base'!$B:$B,"North")/1000000</f>
        <v>0</v>
      </c>
      <c r="BM21" s="11">
        <f>SUMIFS('RTK Base'!BN:BN,'RTK Base'!$A:$A,$B21,'RTK Base'!$B:$B,"North")/1000000</f>
        <v>0</v>
      </c>
      <c r="BN21" s="11">
        <f>SUMIFS('RTK Base'!BO:BO,'RTK Base'!$A:$A,$B21,'RTK Base'!$B:$B,"North")/1000000</f>
        <v>0</v>
      </c>
      <c r="BO21" s="11">
        <f>SUMIFS('RTK Base'!BP:BP,'RTK Base'!$A:$A,$B21,'RTK Base'!$B:$B,"North")/1000000</f>
        <v>0</v>
      </c>
      <c r="BQ21" s="11">
        <f>SUMIFS('RTK Base'!BR:BR,'RTK Base'!$A:$A,$B21,'RTK Base'!$B:$B,"North")/1000000</f>
        <v>0</v>
      </c>
      <c r="BR21" s="11">
        <f>SUMIFS('RTK Base'!BS:BS,'RTK Base'!$A:$A,$B21,'RTK Base'!$B:$B,"North")/1000000</f>
        <v>0</v>
      </c>
      <c r="BS21" s="11">
        <f>SUMIFS('RTK Base'!BT:BT,'RTK Base'!$A:$A,$B21,'RTK Base'!$B:$B,"North")/1000000</f>
        <v>0</v>
      </c>
      <c r="BT21" s="11">
        <f>SUMIFS('RTK Base'!BU:BU,'RTK Base'!$A:$A,$B21,'RTK Base'!$B:$B,"North")/1000000</f>
        <v>0</v>
      </c>
      <c r="BU21" s="11">
        <f>SUMIFS('RTK Base'!BV:BV,'RTK Base'!$A:$A,$B21,'RTK Base'!$B:$B,"North")/1000000</f>
        <v>0</v>
      </c>
      <c r="BV21" s="11">
        <f>SUMIFS('RTK Base'!BW:BW,'RTK Base'!$A:$A,$B21,'RTK Base'!$B:$B,"North")/1000000</f>
        <v>0</v>
      </c>
      <c r="BW21" s="11">
        <f>SUMIFS('RTK Base'!BX:BX,'RTK Base'!$A:$A,$B21,'RTK Base'!$B:$B,"North")/1000000</f>
        <v>0</v>
      </c>
      <c r="BX21" s="11">
        <f>SUMIFS('RTK Base'!BY:BY,'RTK Base'!$A:$A,$B21,'RTK Base'!$B:$B,"North")/1000000</f>
        <v>0</v>
      </c>
      <c r="BY21" s="11">
        <f>SUMIFS('RTK Base'!BZ:BZ,'RTK Base'!$A:$A,$B21,'RTK Base'!$B:$B,"North")/1000000</f>
        <v>0</v>
      </c>
      <c r="BZ21" s="11">
        <f>SUMIFS('RTK Base'!CA:CA,'RTK Base'!$A:$A,$B21,'RTK Base'!$B:$B,"North")/1000000</f>
        <v>0</v>
      </c>
      <c r="CA21" s="11">
        <f>SUMIFS('RTK Base'!CB:CB,'RTK Base'!$A:$A,$B21,'RTK Base'!$B:$B,"North")/1000000</f>
        <v>0</v>
      </c>
      <c r="CB21" s="11">
        <f>SUMIFS('RTK Base'!CC:CC,'RTK Base'!$A:$A,$B21,'RTK Base'!$B:$B,"North")/1000000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1"/>
  <sheetViews>
    <sheetView showGridLines="0" zoomScale="85" zoomScaleNormal="85" workbookViewId="0">
      <pane xSplit="3" ySplit="6" topLeftCell="BK7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5" customWidth="1"/>
    <col min="3" max="3" width="1.7265625" customWidth="1"/>
    <col min="4" max="15" width="9.81640625" customWidth="1"/>
    <col min="16" max="16" width="1.7265625" customWidth="1"/>
    <col min="17" max="28" width="9.81640625" customWidth="1"/>
    <col min="29" max="29" width="1.7265625" customWidth="1"/>
    <col min="30" max="36" width="9.81640625" customWidth="1"/>
    <col min="37" max="41" width="9.1796875" customWidth="1"/>
    <col min="42" max="42" width="1.7265625" customWidth="1"/>
    <col min="43" max="43" width="9.1796875" customWidth="1"/>
    <col min="44" max="49" width="9.81640625" customWidth="1"/>
    <col min="50" max="54" width="9.1796875" customWidth="1"/>
    <col min="55" max="55" width="1.7265625" customWidth="1"/>
    <col min="56" max="57" width="8.7265625" customWidth="1"/>
    <col min="58" max="58" width="9" customWidth="1"/>
    <col min="59" max="59" width="8.7265625" customWidth="1"/>
    <col min="60" max="60" width="10" customWidth="1"/>
    <col min="61" max="61" width="8.7265625" customWidth="1"/>
    <col min="62" max="65" width="10" customWidth="1"/>
    <col min="66" max="66" width="9.26953125" customWidth="1"/>
    <col min="67" max="67" width="8.81640625" customWidth="1"/>
    <col min="68" max="68" width="1.7265625" customWidth="1"/>
  </cols>
  <sheetData>
    <row r="2" spans="2:80" ht="23" x14ac:dyDescent="0.5">
      <c r="B2" s="1" t="s">
        <v>183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35">
      <c r="B4" s="46"/>
      <c r="D4" s="49">
        <v>42370</v>
      </c>
      <c r="E4" s="49" t="s">
        <v>174</v>
      </c>
      <c r="F4" s="49">
        <v>42430</v>
      </c>
      <c r="G4" s="49" t="s">
        <v>180</v>
      </c>
      <c r="H4" s="49" t="s">
        <v>179</v>
      </c>
      <c r="I4" s="49">
        <v>42522</v>
      </c>
      <c r="J4" s="49">
        <v>42552</v>
      </c>
      <c r="K4" s="49" t="s">
        <v>178</v>
      </c>
      <c r="L4" s="49" t="s">
        <v>177</v>
      </c>
      <c r="M4" s="49" t="s">
        <v>176</v>
      </c>
      <c r="N4" s="49">
        <v>42675</v>
      </c>
      <c r="O4" s="49" t="s">
        <v>175</v>
      </c>
      <c r="Q4" s="49">
        <v>42736</v>
      </c>
      <c r="R4" s="49" t="s">
        <v>174</v>
      </c>
      <c r="S4" s="49">
        <v>42795</v>
      </c>
      <c r="T4" s="49" t="s">
        <v>173</v>
      </c>
      <c r="U4" s="49" t="s">
        <v>172</v>
      </c>
      <c r="V4" s="49">
        <v>42887</v>
      </c>
      <c r="W4" s="49">
        <v>42917</v>
      </c>
      <c r="X4" s="49" t="s">
        <v>171</v>
      </c>
      <c r="Y4" s="49" t="s">
        <v>170</v>
      </c>
      <c r="Z4" s="49" t="s">
        <v>169</v>
      </c>
      <c r="AA4" s="49">
        <v>43040</v>
      </c>
      <c r="AB4" s="49" t="s">
        <v>168</v>
      </c>
      <c r="AD4" s="49">
        <v>43101</v>
      </c>
      <c r="AE4" s="49" t="s">
        <v>167</v>
      </c>
      <c r="AF4" s="49">
        <v>43160</v>
      </c>
      <c r="AG4" s="49" t="s">
        <v>166</v>
      </c>
      <c r="AH4" s="49" t="s">
        <v>165</v>
      </c>
      <c r="AI4" s="49">
        <v>43252</v>
      </c>
      <c r="AJ4" s="49">
        <v>43282</v>
      </c>
      <c r="AK4" s="49" t="s">
        <v>164</v>
      </c>
      <c r="AL4" s="49" t="s">
        <v>163</v>
      </c>
      <c r="AM4" s="49" t="s">
        <v>162</v>
      </c>
      <c r="AN4" s="49">
        <v>43405</v>
      </c>
      <c r="AO4" s="49" t="s">
        <v>161</v>
      </c>
      <c r="AQ4" s="48" t="s">
        <v>160</v>
      </c>
      <c r="AR4" s="48" t="s">
        <v>159</v>
      </c>
      <c r="AS4" s="48" t="s">
        <v>158</v>
      </c>
      <c r="AT4" s="48" t="s">
        <v>157</v>
      </c>
      <c r="AU4" s="48" t="s">
        <v>156</v>
      </c>
      <c r="AV4" s="48" t="s">
        <v>155</v>
      </c>
      <c r="AW4" s="48" t="s">
        <v>154</v>
      </c>
      <c r="AX4" s="48" t="s">
        <v>153</v>
      </c>
      <c r="AY4" s="48" t="s">
        <v>152</v>
      </c>
      <c r="AZ4" s="48" t="s">
        <v>151</v>
      </c>
      <c r="BA4" s="48" t="s">
        <v>150</v>
      </c>
      <c r="BB4" s="48" t="s">
        <v>149</v>
      </c>
      <c r="BD4" s="47">
        <v>43831</v>
      </c>
      <c r="BE4" s="48" t="s">
        <v>148</v>
      </c>
      <c r="BF4" s="47">
        <v>43891</v>
      </c>
      <c r="BG4" s="48" t="s">
        <v>147</v>
      </c>
      <c r="BH4" s="48" t="s">
        <v>146</v>
      </c>
      <c r="BI4" s="47">
        <v>43983</v>
      </c>
      <c r="BJ4" s="47">
        <v>44013</v>
      </c>
      <c r="BK4" s="48" t="s">
        <v>145</v>
      </c>
      <c r="BL4" s="48" t="s">
        <v>144</v>
      </c>
      <c r="BM4" s="48" t="s">
        <v>143</v>
      </c>
      <c r="BN4" s="47">
        <v>44136</v>
      </c>
      <c r="BO4" s="48" t="s">
        <v>142</v>
      </c>
      <c r="BQ4" s="47">
        <v>44197</v>
      </c>
      <c r="BR4" s="48" t="s">
        <v>148</v>
      </c>
      <c r="BS4" s="47">
        <v>44256</v>
      </c>
      <c r="BT4" s="48" t="s">
        <v>147</v>
      </c>
      <c r="BU4" s="48" t="s">
        <v>146</v>
      </c>
      <c r="BV4" s="47">
        <v>44348</v>
      </c>
      <c r="BW4" s="47">
        <v>44378</v>
      </c>
      <c r="BX4" s="48" t="s">
        <v>145</v>
      </c>
      <c r="BY4" s="48" t="s">
        <v>144</v>
      </c>
      <c r="BZ4" s="48" t="s">
        <v>143</v>
      </c>
      <c r="CA4" s="47">
        <v>44501</v>
      </c>
      <c r="CB4" s="48" t="s">
        <v>142</v>
      </c>
    </row>
    <row r="5" spans="2:80" x14ac:dyDescent="0.35">
      <c r="B5" s="4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2:80" ht="15.5" x14ac:dyDescent="0.35">
      <c r="B6" s="6" t="s">
        <v>141</v>
      </c>
      <c r="D6" s="7">
        <f t="shared" ref="D6:O6" si="0">SUM(D7,D17,D16)</f>
        <v>782.60016200000007</v>
      </c>
      <c r="E6" s="7">
        <f t="shared" si="0"/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ref="Q6:AB6" si="1">SUM(Q7,Q17,Q16)</f>
        <v>710.32095799999991</v>
      </c>
      <c r="R6" s="7">
        <f t="shared" si="1"/>
        <v>873.03154399999994</v>
      </c>
      <c r="S6" s="7">
        <f t="shared" si="1"/>
        <v>1153.4436229999999</v>
      </c>
      <c r="T6" s="7">
        <f t="shared" si="1"/>
        <v>1138.3564959999999</v>
      </c>
      <c r="U6" s="7">
        <f t="shared" si="1"/>
        <v>1287.1355859999999</v>
      </c>
      <c r="V6" s="7">
        <f t="shared" si="1"/>
        <v>1240.0834969999999</v>
      </c>
      <c r="W6" s="7">
        <f t="shared" si="1"/>
        <v>1437.122793</v>
      </c>
      <c r="X6" s="7">
        <f t="shared" si="1"/>
        <v>1483.1181610000001</v>
      </c>
      <c r="Y6" s="7">
        <f t="shared" si="1"/>
        <v>1472.3020979999999</v>
      </c>
      <c r="Z6" s="7">
        <f t="shared" si="1"/>
        <v>1352.178128</v>
      </c>
      <c r="AA6" s="7">
        <f t="shared" si="1"/>
        <v>1204.3894679999999</v>
      </c>
      <c r="AB6" s="7">
        <f t="shared" si="1"/>
        <v>1116.5795260000002</v>
      </c>
      <c r="AD6" s="7">
        <f t="shared" ref="AD6:AO6" si="2">SUM(AD7,AD17,AD16)</f>
        <v>937.2968689999999</v>
      </c>
      <c r="AE6" s="7">
        <f t="shared" si="2"/>
        <v>1006.6652039999999</v>
      </c>
      <c r="AF6" s="7">
        <f t="shared" si="2"/>
        <v>1255.4032629999999</v>
      </c>
      <c r="AG6" s="7">
        <f t="shared" si="2"/>
        <v>1281.4163759999999</v>
      </c>
      <c r="AH6" s="7">
        <f t="shared" si="2"/>
        <v>1283.593889</v>
      </c>
      <c r="AI6" s="7">
        <f t="shared" si="2"/>
        <v>1382.6742319999998</v>
      </c>
      <c r="AJ6" s="7">
        <f t="shared" si="2"/>
        <v>1428.885863</v>
      </c>
      <c r="AK6" s="7">
        <f t="shared" si="2"/>
        <v>1503.1768530000002</v>
      </c>
      <c r="AL6" s="7">
        <f t="shared" si="2"/>
        <v>1418.441644</v>
      </c>
      <c r="AM6" s="7">
        <f t="shared" si="2"/>
        <v>1410.5905850000001</v>
      </c>
      <c r="AN6" s="7">
        <f t="shared" si="2"/>
        <v>1275.2254739999998</v>
      </c>
      <c r="AO6" s="7">
        <f t="shared" si="2"/>
        <v>1142.3593210000001</v>
      </c>
      <c r="AQ6" s="7">
        <f t="shared" ref="AQ6:BB6" si="3">SUM(AQ7,AQ17,AQ16)</f>
        <v>993.60351900000012</v>
      </c>
      <c r="AR6" s="7">
        <f t="shared" si="3"/>
        <v>1164.1877020000002</v>
      </c>
      <c r="AS6" s="7">
        <f t="shared" si="3"/>
        <v>1273.561267</v>
      </c>
      <c r="AT6" s="7">
        <f t="shared" si="3"/>
        <v>1106.518675</v>
      </c>
      <c r="AU6" s="7">
        <f t="shared" si="3"/>
        <v>1152.49182</v>
      </c>
      <c r="AV6" s="7">
        <f t="shared" si="3"/>
        <v>1288.020325</v>
      </c>
      <c r="AW6" s="7">
        <f t="shared" si="3"/>
        <v>1511.2137110000001</v>
      </c>
      <c r="AX6" s="7">
        <f t="shared" si="3"/>
        <v>1529.2182600000001</v>
      </c>
      <c r="AY6" s="7">
        <f t="shared" si="3"/>
        <v>1404.5972160000001</v>
      </c>
      <c r="AZ6" s="7">
        <f t="shared" si="3"/>
        <v>1460.508034</v>
      </c>
      <c r="BA6" s="7">
        <f t="shared" si="3"/>
        <v>1363.2119680000001</v>
      </c>
      <c r="BB6" s="7">
        <f t="shared" si="3"/>
        <v>955.68922100000009</v>
      </c>
      <c r="BD6" s="7">
        <f t="shared" ref="BD6:BO6" si="4">SUM(BD7,BD17,BD16)</f>
        <v>753.377028</v>
      </c>
      <c r="BE6" s="7">
        <f t="shared" si="4"/>
        <v>908.0058889999998</v>
      </c>
      <c r="BF6" s="7">
        <f t="shared" si="4"/>
        <v>1055.6007779999998</v>
      </c>
      <c r="BG6" s="7">
        <f t="shared" si="4"/>
        <v>1190.0261109999999</v>
      </c>
      <c r="BH6" s="7">
        <f t="shared" si="4"/>
        <v>1413.1090680000002</v>
      </c>
      <c r="BI6" s="7">
        <f t="shared" si="4"/>
        <v>1289.9323690000001</v>
      </c>
      <c r="BJ6" s="7">
        <f t="shared" si="4"/>
        <v>1406.912233</v>
      </c>
      <c r="BK6" s="7">
        <f t="shared" si="4"/>
        <v>1444.6818210000001</v>
      </c>
      <c r="BL6" s="7">
        <f t="shared" si="4"/>
        <v>1387.6867999999999</v>
      </c>
      <c r="BM6" s="7">
        <f t="shared" si="4"/>
        <v>1354.4856599999998</v>
      </c>
      <c r="BN6" s="7">
        <f t="shared" si="4"/>
        <v>1330.944526</v>
      </c>
      <c r="BO6" s="7">
        <f t="shared" si="4"/>
        <v>995.69179999999983</v>
      </c>
      <c r="BQ6" s="7">
        <f t="shared" ref="BQ6" si="5">SUM(BQ7,BQ17,BQ16)</f>
        <v>677.51679000000001</v>
      </c>
      <c r="BR6" s="7">
        <f t="shared" ref="BR6" si="6">SUM(BR7,BR17,BR16)</f>
        <v>0</v>
      </c>
      <c r="BS6" s="7">
        <f t="shared" ref="BS6" si="7">SUM(BS7,BS17,BS16)</f>
        <v>0</v>
      </c>
      <c r="BT6" s="7">
        <f t="shared" ref="BT6" si="8">SUM(BT7,BT17,BT16)</f>
        <v>0</v>
      </c>
      <c r="BU6" s="7">
        <f t="shared" ref="BU6" si="9">SUM(BU7,BU17,BU16)</f>
        <v>0</v>
      </c>
      <c r="BV6" s="7">
        <f t="shared" ref="BV6" si="10">SUM(BV7,BV17,BV16)</f>
        <v>0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5" x14ac:dyDescent="0.35">
      <c r="B7" s="8" t="s">
        <v>140</v>
      </c>
      <c r="D7" s="9">
        <f t="shared" ref="D7:O7" si="17">SUM(D8:D15)</f>
        <v>503.51929700000005</v>
      </c>
      <c r="E7" s="9">
        <f t="shared" si="17"/>
        <v>599.40745700000002</v>
      </c>
      <c r="F7" s="9">
        <f t="shared" si="17"/>
        <v>757.88383500000009</v>
      </c>
      <c r="G7" s="9">
        <f t="shared" si="17"/>
        <v>768.94193299999995</v>
      </c>
      <c r="H7" s="9">
        <f t="shared" si="17"/>
        <v>797.65097500000002</v>
      </c>
      <c r="I7" s="9">
        <f t="shared" si="17"/>
        <v>784.89417800000001</v>
      </c>
      <c r="J7" s="9">
        <f t="shared" si="17"/>
        <v>827.54975999999988</v>
      </c>
      <c r="K7" s="9">
        <f t="shared" si="17"/>
        <v>885.23294999999996</v>
      </c>
      <c r="L7" s="9">
        <f t="shared" si="17"/>
        <v>763.33427400000005</v>
      </c>
      <c r="M7" s="9">
        <f t="shared" si="17"/>
        <v>611.39804099999992</v>
      </c>
      <c r="N7" s="9">
        <f t="shared" si="17"/>
        <v>529.84412999999995</v>
      </c>
      <c r="O7" s="9">
        <f t="shared" si="17"/>
        <v>540.63504900000009</v>
      </c>
      <c r="Q7" s="9">
        <f t="shared" ref="Q7:AB7" si="18">SUM(Q8:Q15)</f>
        <v>379.22543099999996</v>
      </c>
      <c r="R7" s="9">
        <f t="shared" si="18"/>
        <v>588.90690099999995</v>
      </c>
      <c r="S7" s="9">
        <f t="shared" si="18"/>
        <v>810.17045099999996</v>
      </c>
      <c r="T7" s="9">
        <f t="shared" si="18"/>
        <v>810.06147699999997</v>
      </c>
      <c r="U7" s="9">
        <f t="shared" si="18"/>
        <v>902.14555799999994</v>
      </c>
      <c r="V7" s="9">
        <f t="shared" si="18"/>
        <v>889.46473300000002</v>
      </c>
      <c r="W7" s="9">
        <f t="shared" si="18"/>
        <v>1028.7662420000001</v>
      </c>
      <c r="X7" s="9">
        <f t="shared" si="18"/>
        <v>1065.052893</v>
      </c>
      <c r="Y7" s="9">
        <f t="shared" si="18"/>
        <v>1070.386794</v>
      </c>
      <c r="Z7" s="9">
        <f t="shared" si="18"/>
        <v>933.46684500000003</v>
      </c>
      <c r="AA7" s="9">
        <f t="shared" si="18"/>
        <v>842.57526500000006</v>
      </c>
      <c r="AB7" s="9">
        <f t="shared" si="18"/>
        <v>750.7849010000001</v>
      </c>
      <c r="AD7" s="9">
        <f t="shared" ref="AD7:AO7" si="19">SUM(AD8:AD15)</f>
        <v>581.11927299999991</v>
      </c>
      <c r="AE7" s="9">
        <f t="shared" si="19"/>
        <v>654.9688329999999</v>
      </c>
      <c r="AF7" s="9">
        <f t="shared" si="19"/>
        <v>912.38328799999999</v>
      </c>
      <c r="AG7" s="9">
        <f t="shared" si="19"/>
        <v>942.09656599999994</v>
      </c>
      <c r="AH7" s="9">
        <f t="shared" si="19"/>
        <v>964.82890999999995</v>
      </c>
      <c r="AI7" s="9">
        <f t="shared" si="19"/>
        <v>992.03707899999984</v>
      </c>
      <c r="AJ7" s="9">
        <f t="shared" si="19"/>
        <v>1037.3038469999999</v>
      </c>
      <c r="AK7" s="9">
        <f t="shared" si="19"/>
        <v>1077.5354380000001</v>
      </c>
      <c r="AL7" s="9">
        <f t="shared" si="19"/>
        <v>1003.0228960000001</v>
      </c>
      <c r="AM7" s="9">
        <f t="shared" si="19"/>
        <v>988.10531000000003</v>
      </c>
      <c r="AN7" s="9">
        <f t="shared" si="19"/>
        <v>884.58826199999999</v>
      </c>
      <c r="AO7" s="9">
        <f t="shared" si="19"/>
        <v>754.68343900000002</v>
      </c>
      <c r="AQ7" s="9">
        <f t="shared" ref="AQ7:BB7" si="20">SUM(AQ8:AQ15)</f>
        <v>613.60075200000006</v>
      </c>
      <c r="AR7" s="9">
        <f t="shared" si="20"/>
        <v>795.78018300000019</v>
      </c>
      <c r="AS7" s="9">
        <f t="shared" si="20"/>
        <v>889.26942500000007</v>
      </c>
      <c r="AT7" s="9">
        <f t="shared" si="20"/>
        <v>731.10819199999992</v>
      </c>
      <c r="AU7" s="9">
        <f t="shared" si="20"/>
        <v>749.42967399999998</v>
      </c>
      <c r="AV7" s="9">
        <f t="shared" si="20"/>
        <v>875.27900599999998</v>
      </c>
      <c r="AW7" s="9">
        <f t="shared" si="20"/>
        <v>1076.428461</v>
      </c>
      <c r="AX7" s="9">
        <f t="shared" si="20"/>
        <v>1060.1728310000001</v>
      </c>
      <c r="AY7" s="9">
        <f t="shared" si="20"/>
        <v>960.69442400000003</v>
      </c>
      <c r="AZ7" s="9">
        <f t="shared" si="20"/>
        <v>1013.6439789999999</v>
      </c>
      <c r="BA7" s="9">
        <f t="shared" si="20"/>
        <v>974.18247800000006</v>
      </c>
      <c r="BB7" s="9">
        <f t="shared" si="20"/>
        <v>599.93145500000003</v>
      </c>
      <c r="BD7" s="9">
        <f t="shared" ref="BD7:BO7" si="21">SUM(BD8:BD15)</f>
        <v>384.06578600000006</v>
      </c>
      <c r="BE7" s="9">
        <f t="shared" si="21"/>
        <v>586.7668789999999</v>
      </c>
      <c r="BF7" s="9">
        <f t="shared" si="21"/>
        <v>806.20822099999987</v>
      </c>
      <c r="BG7" s="9">
        <f t="shared" si="21"/>
        <v>910.34882099999993</v>
      </c>
      <c r="BH7" s="9">
        <f t="shared" si="21"/>
        <v>1096.2557480000003</v>
      </c>
      <c r="BI7" s="9">
        <f t="shared" si="21"/>
        <v>966.97698700000001</v>
      </c>
      <c r="BJ7" s="9">
        <f t="shared" si="21"/>
        <v>1032.4572990000001</v>
      </c>
      <c r="BK7" s="9">
        <f t="shared" si="21"/>
        <v>1061.2051290000002</v>
      </c>
      <c r="BL7" s="9">
        <f t="shared" si="21"/>
        <v>992.23446000000001</v>
      </c>
      <c r="BM7" s="9">
        <f t="shared" si="21"/>
        <v>954.53296399999988</v>
      </c>
      <c r="BN7" s="9">
        <f t="shared" si="21"/>
        <v>944.27825200000007</v>
      </c>
      <c r="BO7" s="9">
        <f t="shared" si="21"/>
        <v>658.3325339999999</v>
      </c>
      <c r="BP7" s="9"/>
      <c r="BQ7" s="9">
        <f t="shared" ref="BQ7" si="22">SUM(BQ8:BQ15)</f>
        <v>300.33231700000005</v>
      </c>
      <c r="BR7" s="9">
        <f t="shared" ref="BR7" si="23">SUM(BR8:BR15)</f>
        <v>0</v>
      </c>
      <c r="BS7" s="9">
        <f t="shared" ref="BS7" si="24">SUM(BS8:BS15)</f>
        <v>0</v>
      </c>
      <c r="BT7" s="9">
        <f t="shared" ref="BT7" si="25">SUM(BT8:BT15)</f>
        <v>0</v>
      </c>
      <c r="BU7" s="9">
        <f t="shared" ref="BU7" si="26">SUM(BU8:BU15)</f>
        <v>0</v>
      </c>
      <c r="BV7" s="9">
        <f t="shared" ref="BV7" si="27">SUM(BV8:BV15)</f>
        <v>0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5" x14ac:dyDescent="0.35">
      <c r="B8" s="10" t="s">
        <v>113</v>
      </c>
      <c r="D8" s="11">
        <v>49.397860999999999</v>
      </c>
      <c r="E8" s="11">
        <v>462.26137799999998</v>
      </c>
      <c r="F8" s="11">
        <v>618.98012700000004</v>
      </c>
      <c r="G8" s="11">
        <v>583.17332599999997</v>
      </c>
      <c r="H8" s="11">
        <v>505.29110200000002</v>
      </c>
      <c r="I8" s="11">
        <v>434.02677999999997</v>
      </c>
      <c r="J8" s="11">
        <v>316.793497</v>
      </c>
      <c r="K8" s="11">
        <v>182.78065100000001</v>
      </c>
      <c r="L8" s="11">
        <v>130.11925199999999</v>
      </c>
      <c r="M8" s="11">
        <v>95.372065000000006</v>
      </c>
      <c r="N8" s="11">
        <v>63.772399</v>
      </c>
      <c r="O8" s="11">
        <v>55.277765000000002</v>
      </c>
      <c r="Q8" s="11">
        <v>114.451553</v>
      </c>
      <c r="R8" s="11">
        <v>405.63507399999997</v>
      </c>
      <c r="S8" s="11">
        <v>670.59992399999999</v>
      </c>
      <c r="T8" s="11">
        <v>577.581097</v>
      </c>
      <c r="U8" s="11">
        <v>546.26962800000001</v>
      </c>
      <c r="V8" s="11">
        <v>545.82511399999999</v>
      </c>
      <c r="W8" s="11">
        <v>462.89329099999998</v>
      </c>
      <c r="X8" s="11">
        <v>326.992727</v>
      </c>
      <c r="Y8" s="11">
        <v>178.126689</v>
      </c>
      <c r="Z8" s="11">
        <v>208.222522</v>
      </c>
      <c r="AA8" s="11">
        <v>364.80664300000001</v>
      </c>
      <c r="AB8" s="11">
        <v>398.06726200000003</v>
      </c>
      <c r="AD8" s="11">
        <v>239.294534</v>
      </c>
      <c r="AE8" s="11">
        <v>495.49919699999998</v>
      </c>
      <c r="AF8" s="11">
        <v>801.33004500000004</v>
      </c>
      <c r="AG8" s="11">
        <v>760.51363400000002</v>
      </c>
      <c r="AH8" s="11">
        <v>677.22154999999998</v>
      </c>
      <c r="AI8" s="11">
        <v>670.03567599999997</v>
      </c>
      <c r="AJ8" s="11">
        <v>706.86972900000001</v>
      </c>
      <c r="AK8" s="11">
        <v>665.30776800000001</v>
      </c>
      <c r="AL8" s="11">
        <v>592.26402900000005</v>
      </c>
      <c r="AM8" s="11">
        <v>673.22224300000005</v>
      </c>
      <c r="AN8" s="11">
        <v>512.44623799999999</v>
      </c>
      <c r="AO8" s="11">
        <v>255.257497</v>
      </c>
      <c r="AQ8" s="11">
        <v>322.85541000000001</v>
      </c>
      <c r="AR8" s="11">
        <v>607.20865500000002</v>
      </c>
      <c r="AS8" s="11">
        <v>763.71666200000004</v>
      </c>
      <c r="AT8" s="11">
        <v>526.40494000000001</v>
      </c>
      <c r="AU8" s="11">
        <v>460.253782</v>
      </c>
      <c r="AV8" s="11">
        <v>404.06217700000002</v>
      </c>
      <c r="AW8" s="11">
        <v>327.07681600000001</v>
      </c>
      <c r="AX8" s="11">
        <v>304.12288799999999</v>
      </c>
      <c r="AY8" s="11">
        <v>312.177573</v>
      </c>
      <c r="AZ8" s="11">
        <v>477.34268500000002</v>
      </c>
      <c r="BA8" s="11">
        <v>384.67891100000003</v>
      </c>
      <c r="BB8" s="11">
        <v>226.14988600000001</v>
      </c>
      <c r="BD8" s="11">
        <f>SUMIFS('RTK Base'!BE:BE,'RTK Base'!$A:$A,$B8,'RTK Base'!$B:$B,"South")/1000000</f>
        <v>112.226422</v>
      </c>
      <c r="BE8" s="11">
        <f>SUMIFS('RTK Base'!BF:BF,'RTK Base'!$A:$A,$B8,'RTK Base'!$B:$B,"South")/1000000</f>
        <v>386.54129599999999</v>
      </c>
      <c r="BF8" s="11">
        <f>SUMIFS('RTK Base'!BG:BG,'RTK Base'!$A:$A,$B8,'RTK Base'!$B:$B,"South")/1000000</f>
        <v>637.83363399999996</v>
      </c>
      <c r="BG8" s="11">
        <f>SUMIFS('RTK Base'!BH:BH,'RTK Base'!$A:$A,$B8,'RTK Base'!$B:$B,"South")/1000000</f>
        <v>715.25874399999998</v>
      </c>
      <c r="BH8" s="11">
        <f>SUMIFS('RTK Base'!BI:BI,'RTK Base'!$A:$A,$B8,'RTK Base'!$B:$B,"South")/1000000</f>
        <v>739.46063600000002</v>
      </c>
      <c r="BI8" s="11">
        <f>SUMIFS('RTK Base'!BJ:BJ,'RTK Base'!$A:$A,$B8,'RTK Base'!$B:$B,"South")/1000000</f>
        <v>661.173812</v>
      </c>
      <c r="BJ8" s="11">
        <f>SUMIFS('RTK Base'!BK:BK,'RTK Base'!$A:$A,$B8,'RTK Base'!$B:$B,"South")/1000000</f>
        <v>652.40006500000004</v>
      </c>
      <c r="BK8" s="11">
        <f>SUMIFS('RTK Base'!BL:BL,'RTK Base'!$A:$A,$B8,'RTK Base'!$B:$B,"South")/1000000</f>
        <v>458.361087</v>
      </c>
      <c r="BL8" s="11">
        <f>SUMIFS('RTK Base'!BM:BM,'RTK Base'!$A:$A,$B8,'RTK Base'!$B:$B,"South")/1000000</f>
        <v>249.67901800000001</v>
      </c>
      <c r="BM8" s="11">
        <f>SUMIFS('RTK Base'!BN:BN,'RTK Base'!$A:$A,$B8,'RTK Base'!$B:$B,"South")/1000000</f>
        <v>149.427977</v>
      </c>
      <c r="BN8" s="11">
        <f>SUMIFS('RTK Base'!BO:BO,'RTK Base'!$A:$A,$B8,'RTK Base'!$B:$B,"South")/1000000</f>
        <v>69.608677999999998</v>
      </c>
      <c r="BO8" s="11">
        <f>SUMIFS('RTK Base'!BP:BP,'RTK Base'!$A:$A,$B8,'RTK Base'!$B:$B,"South")/1000000</f>
        <v>53.633718000000002</v>
      </c>
      <c r="BQ8" s="11">
        <f>SUMIFS('RTK Base'!BR:BR,'RTK Base'!$A:$A,$B8,'RTK Base'!$B:$B,"South")/1000000</f>
        <v>12.514155000000001</v>
      </c>
      <c r="BR8" s="11">
        <f>SUMIFS('RTK Base'!BS:BS,'RTK Base'!$A:$A,$B8,'RTK Base'!$B:$B,"South")/1000000</f>
        <v>0</v>
      </c>
      <c r="BS8" s="11">
        <f>SUMIFS('RTK Base'!BT:BT,'RTK Base'!$A:$A,$B8,'RTK Base'!$B:$B,"South")/1000000</f>
        <v>0</v>
      </c>
      <c r="BT8" s="11">
        <f>SUMIFS('RTK Base'!BU:BU,'RTK Base'!$A:$A,$B8,'RTK Base'!$B:$B,"South")/1000000</f>
        <v>0</v>
      </c>
      <c r="BU8" s="11">
        <f>SUMIFS('RTK Base'!BV:BV,'RTK Base'!$A:$A,$B8,'RTK Base'!$B:$B,"South")/1000000</f>
        <v>0</v>
      </c>
      <c r="BV8" s="11">
        <f>SUMIFS('RTK Base'!BW:BW,'RTK Base'!$A:$A,$B8,'RTK Base'!$B:$B,"South")/1000000</f>
        <v>0</v>
      </c>
      <c r="BW8" s="11">
        <f>SUMIFS('RTK Base'!BX:BX,'RTK Base'!$A:$A,$B8,'RTK Base'!$B:$B,"South")/1000000</f>
        <v>0</v>
      </c>
      <c r="BX8" s="11">
        <f>SUMIFS('RTK Base'!BY:BY,'RTK Base'!$A:$A,$B8,'RTK Base'!$B:$B,"South")/1000000</f>
        <v>0</v>
      </c>
      <c r="BY8" s="11">
        <f>SUMIFS('RTK Base'!BZ:BZ,'RTK Base'!$A:$A,$B8,'RTK Base'!$B:$B,"South")/1000000</f>
        <v>0</v>
      </c>
      <c r="BZ8" s="11">
        <f>SUMIFS('RTK Base'!CA:CA,'RTK Base'!$A:$A,$B8,'RTK Base'!$B:$B,"South")/1000000</f>
        <v>0</v>
      </c>
      <c r="CA8" s="11">
        <f>SUMIFS('RTK Base'!CB:CB,'RTK Base'!$A:$A,$B8,'RTK Base'!$B:$B,"South")/1000000</f>
        <v>0</v>
      </c>
      <c r="CB8" s="11">
        <f>SUMIFS('RTK Base'!CC:CC,'RTK Base'!$A:$A,$B8,'RTK Base'!$B:$B,"South")/1000000</f>
        <v>0</v>
      </c>
    </row>
    <row r="9" spans="2:80" ht="15.5" x14ac:dyDescent="0.35">
      <c r="B9" s="10" t="s">
        <v>118</v>
      </c>
      <c r="D9" s="11">
        <v>22.585139000000002</v>
      </c>
      <c r="E9" s="11">
        <v>27.253985</v>
      </c>
      <c r="F9" s="11">
        <v>38.939644999999999</v>
      </c>
      <c r="G9" s="11">
        <v>42.599338000000003</v>
      </c>
      <c r="H9" s="11">
        <v>37.227480999999997</v>
      </c>
      <c r="I9" s="11">
        <v>42.020553999999997</v>
      </c>
      <c r="J9" s="11">
        <v>35.790398000000003</v>
      </c>
      <c r="K9" s="11">
        <v>29.212686000000001</v>
      </c>
      <c r="L9" s="11">
        <v>33.941997999999998</v>
      </c>
      <c r="M9" s="11">
        <v>41.330551999999997</v>
      </c>
      <c r="N9" s="11">
        <v>45.895744999999998</v>
      </c>
      <c r="O9" s="11">
        <v>28.935276000000002</v>
      </c>
      <c r="Q9" s="11">
        <v>25.726133000000001</v>
      </c>
      <c r="R9" s="11">
        <v>23.371234000000001</v>
      </c>
      <c r="S9" s="11">
        <v>33.055447000000001</v>
      </c>
      <c r="T9" s="11">
        <v>36.291561000000002</v>
      </c>
      <c r="U9" s="11">
        <v>34.637470999999998</v>
      </c>
      <c r="V9" s="11">
        <v>30.14235</v>
      </c>
      <c r="W9" s="11">
        <v>33.622655999999999</v>
      </c>
      <c r="X9" s="11">
        <v>25.109131999999999</v>
      </c>
      <c r="Y9" s="11">
        <v>25.814254999999999</v>
      </c>
      <c r="Z9" s="11">
        <v>22.813295</v>
      </c>
      <c r="AA9" s="11">
        <v>26.348351000000001</v>
      </c>
      <c r="AB9" s="11">
        <v>27.644221999999999</v>
      </c>
      <c r="AD9" s="11">
        <v>34.667282</v>
      </c>
      <c r="AE9" s="11">
        <v>27.340375999999999</v>
      </c>
      <c r="AF9" s="11">
        <v>37.083432999999999</v>
      </c>
      <c r="AG9" s="11">
        <v>44.805669999999999</v>
      </c>
      <c r="AH9" s="11">
        <v>50.747230999999999</v>
      </c>
      <c r="AI9" s="11">
        <v>48.932203000000001</v>
      </c>
      <c r="AJ9" s="11">
        <v>55.155977</v>
      </c>
      <c r="AK9" s="11">
        <v>45.404407999999997</v>
      </c>
      <c r="AL9" s="11">
        <v>40.653373000000002</v>
      </c>
      <c r="AM9" s="11">
        <v>34.549920999999998</v>
      </c>
      <c r="AN9" s="11">
        <v>53.257154999999997</v>
      </c>
      <c r="AO9" s="11">
        <v>56.125055000000003</v>
      </c>
      <c r="AQ9" s="11">
        <v>37.872917999999999</v>
      </c>
      <c r="AR9" s="11">
        <v>36.030687</v>
      </c>
      <c r="AS9" s="11">
        <v>51.921365999999999</v>
      </c>
      <c r="AT9" s="11">
        <v>53.452486999999998</v>
      </c>
      <c r="AU9" s="11">
        <v>49.568280999999999</v>
      </c>
      <c r="AV9" s="11">
        <v>81.832305000000005</v>
      </c>
      <c r="AW9" s="11">
        <v>77.417069999999995</v>
      </c>
      <c r="AX9" s="11">
        <v>49.447999000000003</v>
      </c>
      <c r="AY9" s="11">
        <v>68.021609999999995</v>
      </c>
      <c r="AZ9" s="11">
        <v>82.493910999999997</v>
      </c>
      <c r="BA9" s="11">
        <v>74.181278000000006</v>
      </c>
      <c r="BB9" s="11">
        <v>53.659860000000002</v>
      </c>
      <c r="BD9" s="11">
        <f>SUMIFS('RTK Base'!BE:BE,'RTK Base'!$A:$A,$B9,'RTK Base'!$B:$B,"South")/1000000</f>
        <v>39.104826000000003</v>
      </c>
      <c r="BE9" s="11">
        <f>SUMIFS('RTK Base'!BF:BF,'RTK Base'!$A:$A,$B9,'RTK Base'!$B:$B,"South")/1000000</f>
        <v>31.946691999999999</v>
      </c>
      <c r="BF9" s="11">
        <f>SUMIFS('RTK Base'!BG:BG,'RTK Base'!$A:$A,$B9,'RTK Base'!$B:$B,"South")/1000000</f>
        <v>75.683285999999995</v>
      </c>
      <c r="BG9" s="11">
        <f>SUMIFS('RTK Base'!BH:BH,'RTK Base'!$A:$A,$B9,'RTK Base'!$B:$B,"South")/1000000</f>
        <v>31.554860000000001</v>
      </c>
      <c r="BH9" s="11">
        <f>SUMIFS('RTK Base'!BI:BI,'RTK Base'!$A:$A,$B9,'RTK Base'!$B:$B,"South")/1000000</f>
        <v>71.127644000000004</v>
      </c>
      <c r="BI9" s="11">
        <f>SUMIFS('RTK Base'!BJ:BJ,'RTK Base'!$A:$A,$B9,'RTK Base'!$B:$B,"South")/1000000</f>
        <v>55.672431000000003</v>
      </c>
      <c r="BJ9" s="11">
        <f>SUMIFS('RTK Base'!BK:BK,'RTK Base'!$A:$A,$B9,'RTK Base'!$B:$B,"South")/1000000</f>
        <v>72.948113000000006</v>
      </c>
      <c r="BK9" s="11">
        <f>SUMIFS('RTK Base'!BL:BL,'RTK Base'!$A:$A,$B9,'RTK Base'!$B:$B,"South")/1000000</f>
        <v>61.470131000000002</v>
      </c>
      <c r="BL9" s="11">
        <f>SUMIFS('RTK Base'!BM:BM,'RTK Base'!$A:$A,$B9,'RTK Base'!$B:$B,"South")/1000000</f>
        <v>71.912588</v>
      </c>
      <c r="BM9" s="11">
        <f>SUMIFS('RTK Base'!BN:BN,'RTK Base'!$A:$A,$B9,'RTK Base'!$B:$B,"South")/1000000</f>
        <v>61.147981999999999</v>
      </c>
      <c r="BN9" s="11">
        <f>SUMIFS('RTK Base'!BO:BO,'RTK Base'!$A:$A,$B9,'RTK Base'!$B:$B,"South")/1000000</f>
        <v>44.395409000000001</v>
      </c>
      <c r="BO9" s="11">
        <f>SUMIFS('RTK Base'!BP:BP,'RTK Base'!$A:$A,$B9,'RTK Base'!$B:$B,"South")/1000000</f>
        <v>26.847304999999999</v>
      </c>
      <c r="BQ9" s="11">
        <f>SUMIFS('RTK Base'!BR:BR,'RTK Base'!$A:$A,$B9,'RTK Base'!$B:$B,"South")/1000000</f>
        <v>24.034061999999999</v>
      </c>
      <c r="BR9" s="11">
        <f>SUMIFS('RTK Base'!BS:BS,'RTK Base'!$A:$A,$B9,'RTK Base'!$B:$B,"South")/1000000</f>
        <v>0</v>
      </c>
      <c r="BS9" s="11">
        <f>SUMIFS('RTK Base'!BT:BT,'RTK Base'!$A:$A,$B9,'RTK Base'!$B:$B,"South")/1000000</f>
        <v>0</v>
      </c>
      <c r="BT9" s="11">
        <f>SUMIFS('RTK Base'!BU:BU,'RTK Base'!$A:$A,$B9,'RTK Base'!$B:$B,"South")/1000000</f>
        <v>0</v>
      </c>
      <c r="BU9" s="11">
        <f>SUMIFS('RTK Base'!BV:BV,'RTK Base'!$A:$A,$B9,'RTK Base'!$B:$B,"South")/1000000</f>
        <v>0</v>
      </c>
      <c r="BV9" s="11">
        <f>SUMIFS('RTK Base'!BW:BW,'RTK Base'!$A:$A,$B9,'RTK Base'!$B:$B,"South")/1000000</f>
        <v>0</v>
      </c>
      <c r="BW9" s="11">
        <f>SUMIFS('RTK Base'!BX:BX,'RTK Base'!$A:$A,$B9,'RTK Base'!$B:$B,"South")/1000000</f>
        <v>0</v>
      </c>
      <c r="BX9" s="11">
        <f>SUMIFS('RTK Base'!BY:BY,'RTK Base'!$A:$A,$B9,'RTK Base'!$B:$B,"South")/1000000</f>
        <v>0</v>
      </c>
      <c r="BY9" s="11">
        <f>SUMIFS('RTK Base'!BZ:BZ,'RTK Base'!$A:$A,$B9,'RTK Base'!$B:$B,"South")/1000000</f>
        <v>0</v>
      </c>
      <c r="BZ9" s="11">
        <f>SUMIFS('RTK Base'!CA:CA,'RTK Base'!$A:$A,$B9,'RTK Base'!$B:$B,"South")/1000000</f>
        <v>0</v>
      </c>
      <c r="CA9" s="11">
        <f>SUMIFS('RTK Base'!CB:CB,'RTK Base'!$A:$A,$B9,'RTK Base'!$B:$B,"South")/1000000</f>
        <v>0</v>
      </c>
      <c r="CB9" s="11">
        <f>SUMIFS('RTK Base'!CC:CC,'RTK Base'!$A:$A,$B9,'RTK Base'!$B:$B,"South")/1000000</f>
        <v>0</v>
      </c>
    </row>
    <row r="10" spans="2:80" ht="15.5" x14ac:dyDescent="0.35">
      <c r="B10" s="10" t="s">
        <v>115</v>
      </c>
      <c r="D10" s="11">
        <v>240.97580400000001</v>
      </c>
      <c r="E10" s="11">
        <v>63.792639999999999</v>
      </c>
      <c r="F10" s="11">
        <v>1.228532</v>
      </c>
      <c r="G10" s="11">
        <v>0</v>
      </c>
      <c r="H10" s="11">
        <v>0</v>
      </c>
      <c r="I10" s="11">
        <v>0.30637399999999998</v>
      </c>
      <c r="J10" s="11">
        <v>83.198401000000004</v>
      </c>
      <c r="K10" s="11">
        <v>235.05851000000001</v>
      </c>
      <c r="L10" s="11">
        <v>130.38484399999999</v>
      </c>
      <c r="M10" s="11">
        <v>80.026790000000005</v>
      </c>
      <c r="N10" s="11">
        <v>48.609551000000003</v>
      </c>
      <c r="O10" s="11">
        <v>51.992756</v>
      </c>
      <c r="Q10" s="11">
        <v>18.163383</v>
      </c>
      <c r="R10" s="11">
        <v>6.5696349999999999</v>
      </c>
      <c r="S10" s="11">
        <v>0</v>
      </c>
      <c r="T10" s="11">
        <v>0</v>
      </c>
      <c r="U10" s="11">
        <v>3.9815999999999997E-2</v>
      </c>
      <c r="V10" s="11">
        <v>12.185879999999999</v>
      </c>
      <c r="W10" s="11">
        <v>179.77858699999999</v>
      </c>
      <c r="X10" s="11">
        <v>357.78553399999998</v>
      </c>
      <c r="Y10" s="11">
        <v>502.67458199999999</v>
      </c>
      <c r="Z10" s="11">
        <v>358.04491899999999</v>
      </c>
      <c r="AA10" s="11">
        <v>120.665587</v>
      </c>
      <c r="AB10" s="11">
        <v>108.508093</v>
      </c>
      <c r="AD10" s="11">
        <v>159.79674900000001</v>
      </c>
      <c r="AE10" s="11">
        <v>13.408427</v>
      </c>
      <c r="AF10" s="11">
        <v>0</v>
      </c>
      <c r="AG10" s="11">
        <v>0</v>
      </c>
      <c r="AH10" s="11">
        <v>0.47321099999999999</v>
      </c>
      <c r="AI10" s="11">
        <v>0</v>
      </c>
      <c r="AJ10" s="11">
        <v>3.127583</v>
      </c>
      <c r="AK10" s="11">
        <v>74.219267000000002</v>
      </c>
      <c r="AL10" s="11">
        <v>98.120824999999996</v>
      </c>
      <c r="AM10" s="11">
        <v>11.823905999999999</v>
      </c>
      <c r="AN10" s="11">
        <v>83.352142999999998</v>
      </c>
      <c r="AO10" s="11">
        <v>161.51487499999999</v>
      </c>
      <c r="AQ10" s="11">
        <v>103.928662</v>
      </c>
      <c r="AR10" s="11">
        <v>74.140707000000006</v>
      </c>
      <c r="AS10" s="11">
        <v>15.008298</v>
      </c>
      <c r="AT10" s="11">
        <v>34.903503000000001</v>
      </c>
      <c r="AU10" s="11">
        <v>38.076256000000001</v>
      </c>
      <c r="AV10" s="11">
        <v>171.72449800000001</v>
      </c>
      <c r="AW10" s="11">
        <v>396.718051</v>
      </c>
      <c r="AX10" s="11">
        <v>482.97453999999999</v>
      </c>
      <c r="AY10" s="11">
        <v>359.590034</v>
      </c>
      <c r="AZ10" s="11">
        <v>256.077696</v>
      </c>
      <c r="BA10" s="11">
        <v>256.59056399999997</v>
      </c>
      <c r="BB10" s="11">
        <v>155.925118</v>
      </c>
      <c r="BD10" s="11">
        <f>SUMIFS('RTK Base'!BE:BE,'RTK Base'!$A:$A,$B10,'RTK Base'!$B:$B,"South")/1000000</f>
        <v>58.266331999999998</v>
      </c>
      <c r="BE10" s="11">
        <f>SUMIFS('RTK Base'!BF:BF,'RTK Base'!$A:$A,$B10,'RTK Base'!$B:$B,"South")/1000000</f>
        <v>73.095562000000001</v>
      </c>
      <c r="BF10" s="11">
        <f>SUMIFS('RTK Base'!BG:BG,'RTK Base'!$A:$A,$B10,'RTK Base'!$B:$B,"South")/1000000</f>
        <v>14.966994</v>
      </c>
      <c r="BG10" s="11">
        <f>SUMIFS('RTK Base'!BH:BH,'RTK Base'!$A:$A,$B10,'RTK Base'!$B:$B,"South")/1000000</f>
        <v>0</v>
      </c>
      <c r="BH10" s="11">
        <f>SUMIFS('RTK Base'!BI:BI,'RTK Base'!$A:$A,$B10,'RTK Base'!$B:$B,"South")/1000000</f>
        <v>3.0471000000000002E-2</v>
      </c>
      <c r="BI10" s="11">
        <f>SUMIFS('RTK Base'!BJ:BJ,'RTK Base'!$A:$A,$B10,'RTK Base'!$B:$B,"South")/1000000</f>
        <v>0</v>
      </c>
      <c r="BJ10" s="11">
        <f>SUMIFS('RTK Base'!BK:BK,'RTK Base'!$A:$A,$B10,'RTK Base'!$B:$B,"South")/1000000</f>
        <v>51.366173000000003</v>
      </c>
      <c r="BK10" s="11">
        <f>SUMIFS('RTK Base'!BL:BL,'RTK Base'!$A:$A,$B10,'RTK Base'!$B:$B,"South")/1000000</f>
        <v>265.05032799999998</v>
      </c>
      <c r="BL10" s="11">
        <f>SUMIFS('RTK Base'!BM:BM,'RTK Base'!$A:$A,$B10,'RTK Base'!$B:$B,"South")/1000000</f>
        <v>313.65408200000002</v>
      </c>
      <c r="BM10" s="11">
        <f>SUMIFS('RTK Base'!BN:BN,'RTK Base'!$A:$A,$B10,'RTK Base'!$B:$B,"South")/1000000</f>
        <v>371.58925199999999</v>
      </c>
      <c r="BN10" s="11">
        <f>SUMIFS('RTK Base'!BO:BO,'RTK Base'!$A:$A,$B10,'RTK Base'!$B:$B,"South")/1000000</f>
        <v>406.77238</v>
      </c>
      <c r="BO10" s="11">
        <f>SUMIFS('RTK Base'!BP:BP,'RTK Base'!$A:$A,$B10,'RTK Base'!$B:$B,"South")/1000000</f>
        <v>241.44393199999999</v>
      </c>
      <c r="BQ10" s="11">
        <f>SUMIFS('RTK Base'!BR:BR,'RTK Base'!$A:$A,$B10,'RTK Base'!$B:$B,"South")/1000000</f>
        <v>77.983242000000004</v>
      </c>
      <c r="BR10" s="11">
        <f>SUMIFS('RTK Base'!BS:BS,'RTK Base'!$A:$A,$B10,'RTK Base'!$B:$B,"South")/1000000</f>
        <v>0</v>
      </c>
      <c r="BS10" s="11">
        <f>SUMIFS('RTK Base'!BT:BT,'RTK Base'!$A:$A,$B10,'RTK Base'!$B:$B,"South")/1000000</f>
        <v>0</v>
      </c>
      <c r="BT10" s="11">
        <f>SUMIFS('RTK Base'!BU:BU,'RTK Base'!$A:$A,$B10,'RTK Base'!$B:$B,"South")/1000000</f>
        <v>0</v>
      </c>
      <c r="BU10" s="11">
        <f>SUMIFS('RTK Base'!BV:BV,'RTK Base'!$A:$A,$B10,'RTK Base'!$B:$B,"South")/1000000</f>
        <v>0</v>
      </c>
      <c r="BV10" s="11">
        <f>SUMIFS('RTK Base'!BW:BW,'RTK Base'!$A:$A,$B10,'RTK Base'!$B:$B,"South")/1000000</f>
        <v>0</v>
      </c>
      <c r="BW10" s="11">
        <f>SUMIFS('RTK Base'!BX:BX,'RTK Base'!$A:$A,$B10,'RTK Base'!$B:$B,"South")/1000000</f>
        <v>0</v>
      </c>
      <c r="BX10" s="11">
        <f>SUMIFS('RTK Base'!BY:BY,'RTK Base'!$A:$A,$B10,'RTK Base'!$B:$B,"South")/1000000</f>
        <v>0</v>
      </c>
      <c r="BY10" s="11">
        <f>SUMIFS('RTK Base'!BZ:BZ,'RTK Base'!$A:$A,$B10,'RTK Base'!$B:$B,"South")/1000000</f>
        <v>0</v>
      </c>
      <c r="BZ10" s="11">
        <f>SUMIFS('RTK Base'!CA:CA,'RTK Base'!$A:$A,$B10,'RTK Base'!$B:$B,"South")/1000000</f>
        <v>0</v>
      </c>
      <c r="CA10" s="11">
        <f>SUMIFS('RTK Base'!CB:CB,'RTK Base'!$A:$A,$B10,'RTK Base'!$B:$B,"South")/1000000</f>
        <v>0</v>
      </c>
      <c r="CB10" s="11">
        <f>SUMIFS('RTK Base'!CC:CC,'RTK Base'!$A:$A,$B10,'RTK Base'!$B:$B,"South")/1000000</f>
        <v>0</v>
      </c>
    </row>
    <row r="11" spans="2:80" ht="15.5" x14ac:dyDescent="0.35">
      <c r="B11" s="10" t="s">
        <v>121</v>
      </c>
      <c r="D11" s="11">
        <v>120.293853</v>
      </c>
      <c r="E11" s="11">
        <v>26.733606999999999</v>
      </c>
      <c r="F11" s="11">
        <v>75.820767000000004</v>
      </c>
      <c r="G11" s="11">
        <v>120.67237799999999</v>
      </c>
      <c r="H11" s="11">
        <v>193.20942299999999</v>
      </c>
      <c r="I11" s="11">
        <v>229.121332</v>
      </c>
      <c r="J11" s="11">
        <v>300.25228299999998</v>
      </c>
      <c r="K11" s="11">
        <v>343.14651099999998</v>
      </c>
      <c r="L11" s="11">
        <v>345.067545</v>
      </c>
      <c r="M11" s="11">
        <v>295.015152</v>
      </c>
      <c r="N11" s="11">
        <v>258.54672199999999</v>
      </c>
      <c r="O11" s="11">
        <v>311.277447</v>
      </c>
      <c r="Q11" s="11">
        <v>104.562251</v>
      </c>
      <c r="R11" s="11">
        <v>49.086455000000001</v>
      </c>
      <c r="S11" s="11">
        <v>62.909754999999997</v>
      </c>
      <c r="T11" s="11">
        <v>126.234077</v>
      </c>
      <c r="U11" s="11">
        <v>251.54755499999999</v>
      </c>
      <c r="V11" s="11">
        <v>252.21729099999999</v>
      </c>
      <c r="W11" s="11">
        <v>301.191756</v>
      </c>
      <c r="X11" s="11">
        <v>299.77697999999998</v>
      </c>
      <c r="Y11" s="11">
        <v>303.58862699999997</v>
      </c>
      <c r="Z11" s="11">
        <v>273.692384</v>
      </c>
      <c r="AA11" s="11">
        <v>262.142833</v>
      </c>
      <c r="AB11" s="11">
        <v>147.802313</v>
      </c>
      <c r="AD11" s="11">
        <v>60.676673999999998</v>
      </c>
      <c r="AE11" s="11">
        <v>64.822327999999999</v>
      </c>
      <c r="AF11" s="11">
        <v>39.060699999999997</v>
      </c>
      <c r="AG11" s="11">
        <v>90.592957999999996</v>
      </c>
      <c r="AH11" s="11">
        <v>189.419363</v>
      </c>
      <c r="AI11" s="11">
        <v>210.49232599999999</v>
      </c>
      <c r="AJ11" s="11">
        <v>207.16386900000001</v>
      </c>
      <c r="AK11" s="11">
        <v>222.34894800000001</v>
      </c>
      <c r="AL11" s="11">
        <v>207.264568</v>
      </c>
      <c r="AM11" s="11">
        <v>212.209473</v>
      </c>
      <c r="AN11" s="11">
        <v>121.847746</v>
      </c>
      <c r="AO11" s="11">
        <v>162.426503</v>
      </c>
      <c r="AQ11" s="11">
        <v>31.659285000000001</v>
      </c>
      <c r="AR11" s="11">
        <v>31.551186000000001</v>
      </c>
      <c r="AS11" s="11">
        <v>28.254327</v>
      </c>
      <c r="AT11" s="11">
        <v>85.080896999999993</v>
      </c>
      <c r="AU11" s="11">
        <v>138.41459800000001</v>
      </c>
      <c r="AV11" s="11">
        <v>156.14815999999999</v>
      </c>
      <c r="AW11" s="11">
        <v>210.09194500000001</v>
      </c>
      <c r="AX11" s="11">
        <v>163.188221</v>
      </c>
      <c r="AY11" s="11">
        <v>146.524869</v>
      </c>
      <c r="AZ11" s="11">
        <v>142.17371499999999</v>
      </c>
      <c r="BA11" s="11">
        <v>196.39126300000001</v>
      </c>
      <c r="BB11" s="11">
        <v>85.422180999999995</v>
      </c>
      <c r="BD11" s="11">
        <f>SUMIFS('RTK Base'!BE:BE,'RTK Base'!$A:$A,$B11,'RTK Base'!$B:$B,"South")/1000000</f>
        <v>86.209055000000006</v>
      </c>
      <c r="BE11" s="11">
        <f>SUMIFS('RTK Base'!BF:BF,'RTK Base'!$A:$A,$B11,'RTK Base'!$B:$B,"South")/1000000</f>
        <v>45.179594000000002</v>
      </c>
      <c r="BF11" s="11">
        <f>SUMIFS('RTK Base'!BG:BG,'RTK Base'!$A:$A,$B11,'RTK Base'!$B:$B,"South")/1000000</f>
        <v>59.996580000000002</v>
      </c>
      <c r="BG11" s="11">
        <f>SUMIFS('RTK Base'!BH:BH,'RTK Base'!$A:$A,$B11,'RTK Base'!$B:$B,"South")/1000000</f>
        <v>119.210742</v>
      </c>
      <c r="BH11" s="11">
        <f>SUMIFS('RTK Base'!BI:BI,'RTK Base'!$A:$A,$B11,'RTK Base'!$B:$B,"South")/1000000</f>
        <v>236.809853</v>
      </c>
      <c r="BI11" s="11">
        <f>SUMIFS('RTK Base'!BJ:BJ,'RTK Base'!$A:$A,$B11,'RTK Base'!$B:$B,"South")/1000000</f>
        <v>207.65686400000001</v>
      </c>
      <c r="BJ11" s="11">
        <f>SUMIFS('RTK Base'!BK:BK,'RTK Base'!$A:$A,$B11,'RTK Base'!$B:$B,"South")/1000000</f>
        <v>206.82831999999999</v>
      </c>
      <c r="BK11" s="11">
        <f>SUMIFS('RTK Base'!BL:BL,'RTK Base'!$A:$A,$B11,'RTK Base'!$B:$B,"South")/1000000</f>
        <v>232.22149400000001</v>
      </c>
      <c r="BL11" s="11">
        <f>SUMIFS('RTK Base'!BM:BM,'RTK Base'!$A:$A,$B11,'RTK Base'!$B:$B,"South")/1000000</f>
        <v>312.17192499999999</v>
      </c>
      <c r="BM11" s="11">
        <f>SUMIFS('RTK Base'!BN:BN,'RTK Base'!$A:$A,$B11,'RTK Base'!$B:$B,"South")/1000000</f>
        <v>307.48569800000001</v>
      </c>
      <c r="BN11" s="11">
        <f>SUMIFS('RTK Base'!BO:BO,'RTK Base'!$A:$A,$B11,'RTK Base'!$B:$B,"South")/1000000</f>
        <v>290.29864500000002</v>
      </c>
      <c r="BO11" s="11">
        <f>SUMIFS('RTK Base'!BP:BP,'RTK Base'!$A:$A,$B11,'RTK Base'!$B:$B,"South")/1000000</f>
        <v>227.838404</v>
      </c>
      <c r="BQ11" s="11">
        <f>SUMIFS('RTK Base'!BR:BR,'RTK Base'!$A:$A,$B11,'RTK Base'!$B:$B,"South")/1000000</f>
        <v>124.338126</v>
      </c>
      <c r="BR11" s="11">
        <f>SUMIFS('RTK Base'!BS:BS,'RTK Base'!$A:$A,$B11,'RTK Base'!$B:$B,"South")/1000000</f>
        <v>0</v>
      </c>
      <c r="BS11" s="11">
        <f>SUMIFS('RTK Base'!BT:BT,'RTK Base'!$A:$A,$B11,'RTK Base'!$B:$B,"South")/1000000</f>
        <v>0</v>
      </c>
      <c r="BT11" s="11">
        <f>SUMIFS('RTK Base'!BU:BU,'RTK Base'!$A:$A,$B11,'RTK Base'!$B:$B,"South")/1000000</f>
        <v>0</v>
      </c>
      <c r="BU11" s="11">
        <f>SUMIFS('RTK Base'!BV:BV,'RTK Base'!$A:$A,$B11,'RTK Base'!$B:$B,"South")/1000000</f>
        <v>0</v>
      </c>
      <c r="BV11" s="11">
        <f>SUMIFS('RTK Base'!BW:BW,'RTK Base'!$A:$A,$B11,'RTK Base'!$B:$B,"South")/1000000</f>
        <v>0</v>
      </c>
      <c r="BW11" s="11">
        <f>SUMIFS('RTK Base'!BX:BX,'RTK Base'!$A:$A,$B11,'RTK Base'!$B:$B,"South")/1000000</f>
        <v>0</v>
      </c>
      <c r="BX11" s="11">
        <f>SUMIFS('RTK Base'!BY:BY,'RTK Base'!$A:$A,$B11,'RTK Base'!$B:$B,"South")/1000000</f>
        <v>0</v>
      </c>
      <c r="BY11" s="11">
        <f>SUMIFS('RTK Base'!BZ:BZ,'RTK Base'!$A:$A,$B11,'RTK Base'!$B:$B,"South")/1000000</f>
        <v>0</v>
      </c>
      <c r="BZ11" s="11">
        <f>SUMIFS('RTK Base'!CA:CA,'RTK Base'!$A:$A,$B11,'RTK Base'!$B:$B,"South")/1000000</f>
        <v>0</v>
      </c>
      <c r="CA11" s="11">
        <f>SUMIFS('RTK Base'!CB:CB,'RTK Base'!$A:$A,$B11,'RTK Base'!$B:$B,"South")/1000000</f>
        <v>0</v>
      </c>
      <c r="CB11" s="11">
        <f>SUMIFS('RTK Base'!CC:CC,'RTK Base'!$A:$A,$B11,'RTK Base'!$B:$B,"South")/1000000</f>
        <v>0</v>
      </c>
    </row>
    <row r="12" spans="2:80" ht="15.5" x14ac:dyDescent="0.35">
      <c r="B12" s="10" t="s">
        <v>119</v>
      </c>
      <c r="D12" s="11">
        <v>28.277885999999999</v>
      </c>
      <c r="E12" s="11">
        <v>17.986273000000001</v>
      </c>
      <c r="F12" s="11">
        <v>20.430346</v>
      </c>
      <c r="G12" s="11">
        <v>22.496891000000002</v>
      </c>
      <c r="H12" s="11">
        <v>61.922969000000002</v>
      </c>
      <c r="I12" s="11">
        <v>79.419138000000004</v>
      </c>
      <c r="J12" s="11">
        <v>91.515180999999998</v>
      </c>
      <c r="K12" s="11">
        <v>95.034592000000004</v>
      </c>
      <c r="L12" s="11">
        <v>123.820635</v>
      </c>
      <c r="M12" s="11">
        <v>98.535258999999996</v>
      </c>
      <c r="N12" s="11">
        <v>98.943488000000002</v>
      </c>
      <c r="O12" s="11">
        <v>76.556442000000004</v>
      </c>
      <c r="Q12" s="11">
        <v>67.081149999999994</v>
      </c>
      <c r="R12" s="11">
        <v>37.347427000000003</v>
      </c>
      <c r="S12" s="11">
        <v>30.187373999999998</v>
      </c>
      <c r="T12" s="11">
        <v>69.954741999999996</v>
      </c>
      <c r="U12" s="11">
        <v>69.651088000000001</v>
      </c>
      <c r="V12" s="11">
        <v>49.094098000000002</v>
      </c>
      <c r="W12" s="11">
        <v>51.279952000000002</v>
      </c>
      <c r="X12" s="11">
        <v>55.38852</v>
      </c>
      <c r="Y12" s="11">
        <v>60.182640999999997</v>
      </c>
      <c r="Z12" s="11">
        <v>70.693725000000001</v>
      </c>
      <c r="AA12" s="11">
        <v>63.823445999999997</v>
      </c>
      <c r="AB12" s="11">
        <v>58.969529999999999</v>
      </c>
      <c r="AD12" s="11">
        <v>67.919033999999996</v>
      </c>
      <c r="AE12" s="11">
        <v>48.889296000000002</v>
      </c>
      <c r="AF12" s="11">
        <v>34.909109999999998</v>
      </c>
      <c r="AG12" s="11">
        <v>46.184303999999997</v>
      </c>
      <c r="AH12" s="11">
        <v>46.967554999999997</v>
      </c>
      <c r="AI12" s="11">
        <v>62.576873999999997</v>
      </c>
      <c r="AJ12" s="11">
        <v>64.986688999999998</v>
      </c>
      <c r="AK12" s="11">
        <v>70.255047000000005</v>
      </c>
      <c r="AL12" s="11">
        <v>64.720101</v>
      </c>
      <c r="AM12" s="11">
        <v>56.299767000000003</v>
      </c>
      <c r="AN12" s="11">
        <v>77.220560000000006</v>
      </c>
      <c r="AO12" s="11">
        <v>63.024478999999999</v>
      </c>
      <c r="AQ12" s="11">
        <v>86.707382999999993</v>
      </c>
      <c r="AR12" s="11">
        <v>43.116118</v>
      </c>
      <c r="AS12" s="11">
        <v>30.368772</v>
      </c>
      <c r="AT12" s="11">
        <v>31.266365</v>
      </c>
      <c r="AU12" s="11">
        <v>63.116757</v>
      </c>
      <c r="AV12" s="11">
        <v>61.511865999999998</v>
      </c>
      <c r="AW12" s="11">
        <v>65.124578999999997</v>
      </c>
      <c r="AX12" s="11">
        <v>60.439183</v>
      </c>
      <c r="AY12" s="11">
        <v>74.380337999999995</v>
      </c>
      <c r="AZ12" s="11">
        <v>55.555971999999997</v>
      </c>
      <c r="BA12" s="11">
        <v>56.552371999999998</v>
      </c>
      <c r="BB12" s="11">
        <v>43.153779</v>
      </c>
      <c r="BD12" s="11">
        <f>SUMIFS('RTK Base'!BE:BE,'RTK Base'!$A:$A,$B12,'RTK Base'!$B:$B,"South")/1000000</f>
        <v>64.598428999999996</v>
      </c>
      <c r="BE12" s="11">
        <f>SUMIFS('RTK Base'!BF:BF,'RTK Base'!$A:$A,$B12,'RTK Base'!$B:$B,"South")/1000000</f>
        <v>48.203578999999998</v>
      </c>
      <c r="BF12" s="11">
        <f>SUMIFS('RTK Base'!BG:BG,'RTK Base'!$A:$A,$B12,'RTK Base'!$B:$B,"South")/1000000</f>
        <v>17.727727000000002</v>
      </c>
      <c r="BG12" s="11">
        <f>SUMIFS('RTK Base'!BH:BH,'RTK Base'!$A:$A,$B12,'RTK Base'!$B:$B,"South")/1000000</f>
        <v>44.324475</v>
      </c>
      <c r="BH12" s="11">
        <f>SUMIFS('RTK Base'!BI:BI,'RTK Base'!$A:$A,$B12,'RTK Base'!$B:$B,"South")/1000000</f>
        <v>48.827143999999997</v>
      </c>
      <c r="BI12" s="11">
        <f>SUMIFS('RTK Base'!BJ:BJ,'RTK Base'!$A:$A,$B12,'RTK Base'!$B:$B,"South")/1000000</f>
        <v>42.473880000000001</v>
      </c>
      <c r="BJ12" s="11">
        <f>SUMIFS('RTK Base'!BK:BK,'RTK Base'!$A:$A,$B12,'RTK Base'!$B:$B,"South")/1000000</f>
        <v>48.914628</v>
      </c>
      <c r="BK12" s="11">
        <f>SUMIFS('RTK Base'!BL:BL,'RTK Base'!$A:$A,$B12,'RTK Base'!$B:$B,"South")/1000000</f>
        <v>44.102088999999999</v>
      </c>
      <c r="BL12" s="11">
        <f>SUMIFS('RTK Base'!BM:BM,'RTK Base'!$A:$A,$B12,'RTK Base'!$B:$B,"South")/1000000</f>
        <v>44.816847000000003</v>
      </c>
      <c r="BM12" s="11">
        <f>SUMIFS('RTK Base'!BN:BN,'RTK Base'!$A:$A,$B12,'RTK Base'!$B:$B,"South")/1000000</f>
        <v>52.420681999999999</v>
      </c>
      <c r="BN12" s="11">
        <f>SUMIFS('RTK Base'!BO:BO,'RTK Base'!$A:$A,$B12,'RTK Base'!$B:$B,"South")/1000000</f>
        <v>57.102867000000003</v>
      </c>
      <c r="BO12" s="11">
        <f>SUMIFS('RTK Base'!BP:BP,'RTK Base'!$A:$A,$B12,'RTK Base'!$B:$B,"South")/1000000</f>
        <v>42.398555000000002</v>
      </c>
      <c r="BQ12" s="11">
        <f>SUMIFS('RTK Base'!BR:BR,'RTK Base'!$A:$A,$B12,'RTK Base'!$B:$B,"South")/1000000</f>
        <v>57.805560999999997</v>
      </c>
      <c r="BR12" s="11">
        <f>SUMIFS('RTK Base'!BS:BS,'RTK Base'!$A:$A,$B12,'RTK Base'!$B:$B,"South")/1000000</f>
        <v>0</v>
      </c>
      <c r="BS12" s="11">
        <f>SUMIFS('RTK Base'!BT:BT,'RTK Base'!$A:$A,$B12,'RTK Base'!$B:$B,"South")/1000000</f>
        <v>0</v>
      </c>
      <c r="BT12" s="11">
        <f>SUMIFS('RTK Base'!BU:BU,'RTK Base'!$A:$A,$B12,'RTK Base'!$B:$B,"South")/1000000</f>
        <v>0</v>
      </c>
      <c r="BU12" s="11">
        <f>SUMIFS('RTK Base'!BV:BV,'RTK Base'!$A:$A,$B12,'RTK Base'!$B:$B,"South")/1000000</f>
        <v>0</v>
      </c>
      <c r="BV12" s="11">
        <f>SUMIFS('RTK Base'!BW:BW,'RTK Base'!$A:$A,$B12,'RTK Base'!$B:$B,"South")/1000000</f>
        <v>0</v>
      </c>
      <c r="BW12" s="11">
        <f>SUMIFS('RTK Base'!BX:BX,'RTK Base'!$A:$A,$B12,'RTK Base'!$B:$B,"South")/1000000</f>
        <v>0</v>
      </c>
      <c r="BX12" s="11">
        <f>SUMIFS('RTK Base'!BY:BY,'RTK Base'!$A:$A,$B12,'RTK Base'!$B:$B,"South")/1000000</f>
        <v>0</v>
      </c>
      <c r="BY12" s="11">
        <f>SUMIFS('RTK Base'!BZ:BZ,'RTK Base'!$A:$A,$B12,'RTK Base'!$B:$B,"South")/1000000</f>
        <v>0</v>
      </c>
      <c r="BZ12" s="11">
        <f>SUMIFS('RTK Base'!CA:CA,'RTK Base'!$A:$A,$B12,'RTK Base'!$B:$B,"South")/1000000</f>
        <v>0</v>
      </c>
      <c r="CA12" s="11">
        <f>SUMIFS('RTK Base'!CB:CB,'RTK Base'!$A:$A,$B12,'RTK Base'!$B:$B,"South")/1000000</f>
        <v>0</v>
      </c>
      <c r="CB12" s="11">
        <f>SUMIFS('RTK Base'!CC:CC,'RTK Base'!$A:$A,$B12,'RTK Base'!$B:$B,"South")/1000000</f>
        <v>0</v>
      </c>
    </row>
    <row r="13" spans="2:80" ht="15.5" x14ac:dyDescent="0.35">
      <c r="B13" s="10" t="s">
        <v>114</v>
      </c>
      <c r="D13" s="11">
        <v>41.988754</v>
      </c>
      <c r="E13" s="11">
        <v>1.3795740000000001</v>
      </c>
      <c r="F13" s="11">
        <v>2.4844179999999998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14.076225000000001</v>
      </c>
      <c r="O13" s="11">
        <v>16.595362999999999</v>
      </c>
      <c r="Q13" s="11">
        <v>49.240960999999999</v>
      </c>
      <c r="R13" s="11">
        <v>66.897075999999998</v>
      </c>
      <c r="S13" s="11">
        <v>13.417951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4.788405</v>
      </c>
      <c r="AB13" s="11">
        <v>9.7934809999999999</v>
      </c>
      <c r="AD13" s="11">
        <v>18.765000000000001</v>
      </c>
      <c r="AE13" s="11">
        <v>5.0092090000000002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36.464419999999997</v>
      </c>
      <c r="AO13" s="11">
        <v>56.335030000000003</v>
      </c>
      <c r="AQ13" s="11">
        <v>30.577093999999999</v>
      </c>
      <c r="AR13" s="11">
        <v>3.7328299999999999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5.7880900000000004</v>
      </c>
      <c r="BB13" s="11">
        <v>35.620631000000003</v>
      </c>
      <c r="BD13" s="11">
        <f>SUMIFS('RTK Base'!BE:BE,'RTK Base'!$A:$A,$B13,'RTK Base'!$B:$B,"South")/1000000</f>
        <v>23.660722</v>
      </c>
      <c r="BE13" s="11">
        <f>SUMIFS('RTK Base'!BF:BF,'RTK Base'!$A:$A,$B13,'RTK Base'!$B:$B,"South")/1000000</f>
        <v>1.8001560000000001</v>
      </c>
      <c r="BF13" s="11">
        <f>SUMIFS('RTK Base'!BG:BG,'RTK Base'!$A:$A,$B13,'RTK Base'!$B:$B,"South")/1000000</f>
        <v>0</v>
      </c>
      <c r="BG13" s="11">
        <f>SUMIFS('RTK Base'!BH:BH,'RTK Base'!$A:$A,$B13,'RTK Base'!$B:$B,"South")/1000000</f>
        <v>0</v>
      </c>
      <c r="BH13" s="11">
        <f>SUMIFS('RTK Base'!BI:BI,'RTK Base'!$A:$A,$B13,'RTK Base'!$B:$B,"South")/1000000</f>
        <v>0</v>
      </c>
      <c r="BI13" s="11">
        <f>SUMIFS('RTK Base'!BJ:BJ,'RTK Base'!$A:$A,$B13,'RTK Base'!$B:$B,"South")/1000000</f>
        <v>0</v>
      </c>
      <c r="BJ13" s="11">
        <f>SUMIFS('RTK Base'!BK:BK,'RTK Base'!$A:$A,$B13,'RTK Base'!$B:$B,"South")/1000000</f>
        <v>0</v>
      </c>
      <c r="BK13" s="11">
        <f>SUMIFS('RTK Base'!BL:BL,'RTK Base'!$A:$A,$B13,'RTK Base'!$B:$B,"South")/1000000</f>
        <v>0</v>
      </c>
      <c r="BL13" s="11">
        <f>SUMIFS('RTK Base'!BM:BM,'RTK Base'!$A:$A,$B13,'RTK Base'!$B:$B,"South")/1000000</f>
        <v>0</v>
      </c>
      <c r="BM13" s="11">
        <f>SUMIFS('RTK Base'!BN:BN,'RTK Base'!$A:$A,$B13,'RTK Base'!$B:$B,"South")/1000000</f>
        <v>12.461373</v>
      </c>
      <c r="BN13" s="11">
        <f>SUMIFS('RTK Base'!BO:BO,'RTK Base'!$A:$A,$B13,'RTK Base'!$B:$B,"South")/1000000</f>
        <v>76.100273000000001</v>
      </c>
      <c r="BO13" s="11">
        <f>SUMIFS('RTK Base'!BP:BP,'RTK Base'!$A:$A,$B13,'RTK Base'!$B:$B,"South")/1000000</f>
        <v>66.17062</v>
      </c>
      <c r="BQ13" s="11">
        <f>SUMIFS('RTK Base'!BR:BR,'RTK Base'!$A:$A,$B13,'RTK Base'!$B:$B,"South")/1000000</f>
        <v>3.6571709999999999</v>
      </c>
      <c r="BR13" s="11">
        <f>SUMIFS('RTK Base'!BS:BS,'RTK Base'!$A:$A,$B13,'RTK Base'!$B:$B,"South")/1000000</f>
        <v>0</v>
      </c>
      <c r="BS13" s="11">
        <f>SUMIFS('RTK Base'!BT:BT,'RTK Base'!$A:$A,$B13,'RTK Base'!$B:$B,"South")/1000000</f>
        <v>0</v>
      </c>
      <c r="BT13" s="11">
        <f>SUMIFS('RTK Base'!BU:BU,'RTK Base'!$A:$A,$B13,'RTK Base'!$B:$B,"South")/1000000</f>
        <v>0</v>
      </c>
      <c r="BU13" s="11">
        <f>SUMIFS('RTK Base'!BV:BV,'RTK Base'!$A:$A,$B13,'RTK Base'!$B:$B,"South")/1000000</f>
        <v>0</v>
      </c>
      <c r="BV13" s="11">
        <f>SUMIFS('RTK Base'!BW:BW,'RTK Base'!$A:$A,$B13,'RTK Base'!$B:$B,"South")/1000000</f>
        <v>0</v>
      </c>
      <c r="BW13" s="11">
        <f>SUMIFS('RTK Base'!BX:BX,'RTK Base'!$A:$A,$B13,'RTK Base'!$B:$B,"South")/1000000</f>
        <v>0</v>
      </c>
      <c r="BX13" s="11">
        <f>SUMIFS('RTK Base'!BY:BY,'RTK Base'!$A:$A,$B13,'RTK Base'!$B:$B,"South")/1000000</f>
        <v>0</v>
      </c>
      <c r="BY13" s="11">
        <f>SUMIFS('RTK Base'!BZ:BZ,'RTK Base'!$A:$A,$B13,'RTK Base'!$B:$B,"South")/1000000</f>
        <v>0</v>
      </c>
      <c r="BZ13" s="11">
        <f>SUMIFS('RTK Base'!CA:CA,'RTK Base'!$A:$A,$B13,'RTK Base'!$B:$B,"South")/1000000</f>
        <v>0</v>
      </c>
      <c r="CA13" s="11">
        <f>SUMIFS('RTK Base'!CB:CB,'RTK Base'!$A:$A,$B13,'RTK Base'!$B:$B,"South")/1000000</f>
        <v>0</v>
      </c>
      <c r="CB13" s="11">
        <f>SUMIFS('RTK Base'!CC:CC,'RTK Base'!$A:$A,$B13,'RTK Base'!$B:$B,"South")/1000000</f>
        <v>0</v>
      </c>
    </row>
    <row r="14" spans="2:80" ht="15.5" x14ac:dyDescent="0.35">
      <c r="B14" s="10" t="s">
        <v>116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1.118223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SUMIFS('RTK Base'!BE:BE,'RTK Base'!$A:$A,$B14,'RTK Base'!$B:$B,"South")/1000000</f>
        <v>0</v>
      </c>
      <c r="BE14" s="11">
        <f>SUMIFS('RTK Base'!BF:BF,'RTK Base'!$A:$A,$B14,'RTK Base'!$B:$B,"South")/1000000</f>
        <v>0</v>
      </c>
      <c r="BF14" s="11">
        <f>SUMIFS('RTK Base'!BG:BG,'RTK Base'!$A:$A,$B14,'RTK Base'!$B:$B,"South")/1000000</f>
        <v>0</v>
      </c>
      <c r="BG14" s="11">
        <f>SUMIFS('RTK Base'!BH:BH,'RTK Base'!$A:$A,$B14,'RTK Base'!$B:$B,"South")/1000000</f>
        <v>0</v>
      </c>
      <c r="BH14" s="11">
        <f>SUMIFS('RTK Base'!BI:BI,'RTK Base'!$A:$A,$B14,'RTK Base'!$B:$B,"South")/1000000</f>
        <v>0</v>
      </c>
      <c r="BI14" s="11">
        <f>SUMIFS('RTK Base'!BJ:BJ,'RTK Base'!$A:$A,$B14,'RTK Base'!$B:$B,"South")/1000000</f>
        <v>0</v>
      </c>
      <c r="BJ14" s="11">
        <f>SUMIFS('RTK Base'!BK:BK,'RTK Base'!$A:$A,$B14,'RTK Base'!$B:$B,"South")/1000000</f>
        <v>0</v>
      </c>
      <c r="BK14" s="11">
        <f>SUMIFS('RTK Base'!BL:BL,'RTK Base'!$A:$A,$B14,'RTK Base'!$B:$B,"South")/1000000</f>
        <v>0</v>
      </c>
      <c r="BL14" s="11">
        <f>SUMIFS('RTK Base'!BM:BM,'RTK Base'!$A:$A,$B14,'RTK Base'!$B:$B,"South")/1000000</f>
        <v>0</v>
      </c>
      <c r="BM14" s="11">
        <f>SUMIFS('RTK Base'!BN:BN,'RTK Base'!$A:$A,$B14,'RTK Base'!$B:$B,"South")/1000000</f>
        <v>0</v>
      </c>
      <c r="BN14" s="11">
        <f>SUMIFS('RTK Base'!BO:BO,'RTK Base'!$A:$A,$B14,'RTK Base'!$B:$B,"South")/1000000</f>
        <v>0</v>
      </c>
      <c r="BO14" s="11">
        <f>SUMIFS('RTK Base'!BP:BP,'RTK Base'!$A:$A,$B14,'RTK Base'!$B:$B,"South")/1000000</f>
        <v>0</v>
      </c>
      <c r="BQ14" s="11">
        <f>SUMIFS('RTK Base'!BR:BR,'RTK Base'!$A:$A,$B14,'RTK Base'!$B:$B,"South")/1000000</f>
        <v>0</v>
      </c>
      <c r="BR14" s="11">
        <f>SUMIFS('RTK Base'!BS:BS,'RTK Base'!$A:$A,$B14,'RTK Base'!$B:$B,"South")/1000000</f>
        <v>0</v>
      </c>
      <c r="BS14" s="11">
        <f>SUMIFS('RTK Base'!BT:BT,'RTK Base'!$A:$A,$B14,'RTK Base'!$B:$B,"South")/1000000</f>
        <v>0</v>
      </c>
      <c r="BT14" s="11">
        <f>SUMIFS('RTK Base'!BU:BU,'RTK Base'!$A:$A,$B14,'RTK Base'!$B:$B,"South")/1000000</f>
        <v>0</v>
      </c>
      <c r="BU14" s="11">
        <f>SUMIFS('RTK Base'!BV:BV,'RTK Base'!$A:$A,$B14,'RTK Base'!$B:$B,"South")/1000000</f>
        <v>0</v>
      </c>
      <c r="BV14" s="11">
        <f>SUMIFS('RTK Base'!BW:BW,'RTK Base'!$A:$A,$B14,'RTK Base'!$B:$B,"South")/1000000</f>
        <v>0</v>
      </c>
      <c r="BW14" s="11">
        <f>SUMIFS('RTK Base'!BX:BX,'RTK Base'!$A:$A,$B14,'RTK Base'!$B:$B,"South")/1000000</f>
        <v>0</v>
      </c>
      <c r="BX14" s="11">
        <f>SUMIFS('RTK Base'!BY:BY,'RTK Base'!$A:$A,$B14,'RTK Base'!$B:$B,"South")/1000000</f>
        <v>0</v>
      </c>
      <c r="BY14" s="11">
        <f>SUMIFS('RTK Base'!BZ:BZ,'RTK Base'!$A:$A,$B14,'RTK Base'!$B:$B,"South")/1000000</f>
        <v>0</v>
      </c>
      <c r="BZ14" s="11">
        <f>SUMIFS('RTK Base'!CA:CA,'RTK Base'!$A:$A,$B14,'RTK Base'!$B:$B,"South")/1000000</f>
        <v>0</v>
      </c>
      <c r="CA14" s="11">
        <f>SUMIFS('RTK Base'!CB:CB,'RTK Base'!$A:$A,$B14,'RTK Base'!$B:$B,"South")/1000000</f>
        <v>0</v>
      </c>
      <c r="CB14" s="11">
        <f>SUMIFS('RTK Base'!CC:CC,'RTK Base'!$A:$A,$B14,'RTK Base'!$B:$B,"South")/1000000</f>
        <v>0</v>
      </c>
    </row>
    <row r="15" spans="2:80" ht="15.5" x14ac:dyDescent="0.35">
      <c r="B15" s="10" t="s">
        <v>117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D15" s="11">
        <f>SUMIFS('RTK Base'!BE:BE,'RTK Base'!$A:$A,$B15,'RTK Base'!$B:$B,"South")/1000000</f>
        <v>0</v>
      </c>
      <c r="BE15" s="11">
        <f>SUMIFS('RTK Base'!BF:BF,'RTK Base'!$A:$A,$B15,'RTK Base'!$B:$B,"South")/1000000</f>
        <v>0</v>
      </c>
      <c r="BF15" s="11">
        <f>SUMIFS('RTK Base'!BG:BG,'RTK Base'!$A:$A,$B15,'RTK Base'!$B:$B,"South")/1000000</f>
        <v>0</v>
      </c>
      <c r="BG15" s="11">
        <f>SUMIFS('RTK Base'!BH:BH,'RTK Base'!$A:$A,$B15,'RTK Base'!$B:$B,"South")/1000000</f>
        <v>0</v>
      </c>
      <c r="BH15" s="11">
        <f>SUMIFS('RTK Base'!BI:BI,'RTK Base'!$A:$A,$B15,'RTK Base'!$B:$B,"South")/1000000</f>
        <v>0</v>
      </c>
      <c r="BI15" s="11">
        <f>SUMIFS('RTK Base'!BJ:BJ,'RTK Base'!$A:$A,$B15,'RTK Base'!$B:$B,"South")/1000000</f>
        <v>0</v>
      </c>
      <c r="BJ15" s="11">
        <f>SUMIFS('RTK Base'!BK:BK,'RTK Base'!$A:$A,$B15,'RTK Base'!$B:$B,"South")/1000000</f>
        <v>0</v>
      </c>
      <c r="BK15" s="11">
        <f>SUMIFS('RTK Base'!BL:BL,'RTK Base'!$A:$A,$B15,'RTK Base'!$B:$B,"South")/1000000</f>
        <v>0</v>
      </c>
      <c r="BL15" s="11">
        <f>SUMIFS('RTK Base'!BM:BM,'RTK Base'!$A:$A,$B15,'RTK Base'!$B:$B,"South")/1000000</f>
        <v>0</v>
      </c>
      <c r="BM15" s="11">
        <f>SUMIFS('RTK Base'!BN:BN,'RTK Base'!$A:$A,$B15,'RTK Base'!$B:$B,"South")/1000000</f>
        <v>0</v>
      </c>
      <c r="BN15" s="11">
        <f>SUMIFS('RTK Base'!BO:BO,'RTK Base'!$A:$A,$B15,'RTK Base'!$B:$B,"South")/1000000</f>
        <v>0</v>
      </c>
      <c r="BO15" s="11">
        <f>SUMIFS('RTK Base'!BP:BP,'RTK Base'!$A:$A,$B15,'RTK Base'!$B:$B,"South")/1000000</f>
        <v>0</v>
      </c>
      <c r="BQ15" s="11">
        <f>SUMIFS('RTK Base'!BR:BR,'RTK Base'!$A:$A,$B15,'RTK Base'!$B:$B,"South")/1000000</f>
        <v>0</v>
      </c>
      <c r="BR15" s="11">
        <f>SUMIFS('RTK Base'!BS:BS,'RTK Base'!$A:$A,$B15,'RTK Base'!$B:$B,"South")/1000000</f>
        <v>0</v>
      </c>
      <c r="BS15" s="11">
        <f>SUMIFS('RTK Base'!BT:BT,'RTK Base'!$A:$A,$B15,'RTK Base'!$B:$B,"South")/1000000</f>
        <v>0</v>
      </c>
      <c r="BT15" s="11">
        <f>SUMIFS('RTK Base'!BU:BU,'RTK Base'!$A:$A,$B15,'RTK Base'!$B:$B,"South")/1000000</f>
        <v>0</v>
      </c>
      <c r="BU15" s="11">
        <f>SUMIFS('RTK Base'!BV:BV,'RTK Base'!$A:$A,$B15,'RTK Base'!$B:$B,"South")/1000000</f>
        <v>0</v>
      </c>
      <c r="BV15" s="11">
        <f>SUMIFS('RTK Base'!BW:BW,'RTK Base'!$A:$A,$B15,'RTK Base'!$B:$B,"South")/1000000</f>
        <v>0</v>
      </c>
      <c r="BW15" s="11">
        <f>SUMIFS('RTK Base'!BX:BX,'RTK Base'!$A:$A,$B15,'RTK Base'!$B:$B,"South")/1000000</f>
        <v>0</v>
      </c>
      <c r="BX15" s="11">
        <f>SUMIFS('RTK Base'!BY:BY,'RTK Base'!$A:$A,$B15,'RTK Base'!$B:$B,"South")/1000000</f>
        <v>0</v>
      </c>
      <c r="BY15" s="11">
        <f>SUMIFS('RTK Base'!BZ:BZ,'RTK Base'!$A:$A,$B15,'RTK Base'!$B:$B,"South")/1000000</f>
        <v>0</v>
      </c>
      <c r="BZ15" s="11">
        <f>SUMIFS('RTK Base'!CA:CA,'RTK Base'!$A:$A,$B15,'RTK Base'!$B:$B,"South")/1000000</f>
        <v>0</v>
      </c>
      <c r="CA15" s="11">
        <f>SUMIFS('RTK Base'!CB:CB,'RTK Base'!$A:$A,$B15,'RTK Base'!$B:$B,"South")/1000000</f>
        <v>0</v>
      </c>
      <c r="CB15" s="11">
        <f>SUMIFS('RTK Base'!CC:CC,'RTK Base'!$A:$A,$B15,'RTK Base'!$B:$B,"South")/1000000</f>
        <v>0</v>
      </c>
    </row>
    <row r="16" spans="2:80" ht="15.5" x14ac:dyDescent="0.35">
      <c r="B16" s="8" t="s">
        <v>120</v>
      </c>
      <c r="D16" s="9">
        <v>50.653872999999997</v>
      </c>
      <c r="E16" s="9">
        <v>58.678362999999997</v>
      </c>
      <c r="F16" s="9">
        <v>65.520111</v>
      </c>
      <c r="G16" s="9">
        <v>64.679544000000007</v>
      </c>
      <c r="H16" s="9">
        <v>57.983924999999999</v>
      </c>
      <c r="I16" s="9">
        <v>61.572875000000003</v>
      </c>
      <c r="J16" s="9">
        <v>48.561618000000003</v>
      </c>
      <c r="K16" s="9">
        <v>48.688918999999999</v>
      </c>
      <c r="L16" s="9">
        <v>48.451737999999999</v>
      </c>
      <c r="M16" s="9">
        <v>46.574927000000002</v>
      </c>
      <c r="N16" s="9">
        <v>42.185833000000002</v>
      </c>
      <c r="O16" s="9">
        <v>38.172204000000001</v>
      </c>
      <c r="Q16" s="9">
        <v>43.516576000000001</v>
      </c>
      <c r="R16" s="9">
        <v>39.319431000000002</v>
      </c>
      <c r="S16" s="9">
        <v>48.893445</v>
      </c>
      <c r="T16" s="9">
        <v>38.081878000000003</v>
      </c>
      <c r="U16" s="9">
        <v>42.358691999999998</v>
      </c>
      <c r="V16" s="9">
        <v>42.385508999999999</v>
      </c>
      <c r="W16" s="9">
        <v>40.273501000000003</v>
      </c>
      <c r="X16" s="9">
        <v>45.062682000000002</v>
      </c>
      <c r="Y16" s="9">
        <v>35.134611</v>
      </c>
      <c r="Z16" s="9">
        <v>34.421081000000001</v>
      </c>
      <c r="AA16" s="9">
        <v>29.817316000000002</v>
      </c>
      <c r="AB16" s="9">
        <v>34.774912999999998</v>
      </c>
      <c r="AD16" s="9">
        <v>29.603095</v>
      </c>
      <c r="AE16" s="9">
        <v>39.47343</v>
      </c>
      <c r="AF16" s="9">
        <v>43.525416999999997</v>
      </c>
      <c r="AG16" s="9">
        <v>47.937314999999998</v>
      </c>
      <c r="AH16" s="9">
        <v>39.913617000000002</v>
      </c>
      <c r="AI16" s="9">
        <v>50.240031000000002</v>
      </c>
      <c r="AJ16" s="9">
        <v>52.476263000000003</v>
      </c>
      <c r="AK16" s="9">
        <v>54.547398999999999</v>
      </c>
      <c r="AL16" s="9">
        <v>54.147601999999999</v>
      </c>
      <c r="AM16" s="9">
        <v>55.903395000000003</v>
      </c>
      <c r="AN16" s="9">
        <v>52.416510000000002</v>
      </c>
      <c r="AO16" s="9">
        <v>53.100599000000003</v>
      </c>
      <c r="AQ16" s="9">
        <v>50.731259000000001</v>
      </c>
      <c r="AR16" s="9">
        <v>49.206107000000003</v>
      </c>
      <c r="AS16" s="9">
        <v>56.186678999999998</v>
      </c>
      <c r="AT16" s="9">
        <v>56.894691999999999</v>
      </c>
      <c r="AU16" s="9">
        <v>59.538119000000002</v>
      </c>
      <c r="AV16" s="9">
        <v>58.457293</v>
      </c>
      <c r="AW16" s="9">
        <v>64.026664999999994</v>
      </c>
      <c r="AX16" s="9">
        <v>67.365780999999998</v>
      </c>
      <c r="AY16" s="9">
        <v>71.301327999999998</v>
      </c>
      <c r="AZ16" s="9">
        <v>63.691011000000003</v>
      </c>
      <c r="BA16" s="9">
        <v>62.699147000000004</v>
      </c>
      <c r="BB16" s="9">
        <v>57.983685000000001</v>
      </c>
      <c r="BD16" s="9">
        <f>SUMIFS('RTK Base'!BE:BE,'RTK Base'!$A:$A,$B16,'RTK Base'!$B:$B,"South")/1000000</f>
        <v>63.577573999999998</v>
      </c>
      <c r="BE16" s="9">
        <f>SUMIFS('RTK Base'!BF:BF,'RTK Base'!$A:$A,$B16,'RTK Base'!$B:$B,"South")/1000000</f>
        <v>62.719521</v>
      </c>
      <c r="BF16" s="9">
        <f>SUMIFS('RTK Base'!BG:BG,'RTK Base'!$A:$A,$B16,'RTK Base'!$B:$B,"South")/1000000</f>
        <v>60.617429999999999</v>
      </c>
      <c r="BG16" s="9">
        <f>SUMIFS('RTK Base'!BH:BH,'RTK Base'!$A:$A,$B16,'RTK Base'!$B:$B,"South")/1000000</f>
        <v>74.631833</v>
      </c>
      <c r="BH16" s="9">
        <f>SUMIFS('RTK Base'!BI:BI,'RTK Base'!$A:$A,$B16,'RTK Base'!$B:$B,"South")/1000000</f>
        <v>76.715235000000007</v>
      </c>
      <c r="BI16" s="9">
        <f>SUMIFS('RTK Base'!BJ:BJ,'RTK Base'!$A:$A,$B16,'RTK Base'!$B:$B,"South")/1000000</f>
        <v>81.775490000000005</v>
      </c>
      <c r="BJ16" s="9">
        <f>SUMIFS('RTK Base'!BK:BK,'RTK Base'!$A:$A,$B16,'RTK Base'!$B:$B,"South")/1000000</f>
        <v>84.424301999999997</v>
      </c>
      <c r="BK16" s="9">
        <f>SUMIFS('RTK Base'!BL:BL,'RTK Base'!$A:$A,$B16,'RTK Base'!$B:$B,"South")/1000000</f>
        <v>79.692530000000005</v>
      </c>
      <c r="BL16" s="9">
        <f>SUMIFS('RTK Base'!BM:BM,'RTK Base'!$A:$A,$B16,'RTK Base'!$B:$B,"South")/1000000</f>
        <v>79.207928999999993</v>
      </c>
      <c r="BM16" s="9">
        <f>SUMIFS('RTK Base'!BN:BN,'RTK Base'!$A:$A,$B16,'RTK Base'!$B:$B,"South")/1000000</f>
        <v>80.026894999999996</v>
      </c>
      <c r="BN16" s="9">
        <f>SUMIFS('RTK Base'!BO:BO,'RTK Base'!$A:$A,$B16,'RTK Base'!$B:$B,"South")/1000000</f>
        <v>78.185827000000003</v>
      </c>
      <c r="BO16" s="9">
        <f>SUMIFS('RTK Base'!BP:BP,'RTK Base'!$A:$A,$B16,'RTK Base'!$B:$B,"South")/1000000</f>
        <v>69.169015000000002</v>
      </c>
      <c r="BQ16" s="9">
        <f>SUMIFS('RTK Base'!BR:BR,'RTK Base'!$A:$A,$B16,'RTK Base'!$B:$B,"South")/1000000</f>
        <v>71.761609000000007</v>
      </c>
      <c r="BR16" s="9">
        <f>SUMIFS('RTK Base'!BS:BS,'RTK Base'!$A:$A,$B16,'RTK Base'!$B:$B,"South")/1000000</f>
        <v>0</v>
      </c>
      <c r="BS16" s="9">
        <f>SUMIFS('RTK Base'!BT:BT,'RTK Base'!$A:$A,$B16,'RTK Base'!$B:$B,"South")/1000000</f>
        <v>0</v>
      </c>
      <c r="BT16" s="9">
        <f>SUMIFS('RTK Base'!BU:BU,'RTK Base'!$A:$A,$B16,'RTK Base'!$B:$B,"South")/1000000</f>
        <v>0</v>
      </c>
      <c r="BU16" s="9">
        <f>SUMIFS('RTK Base'!BV:BV,'RTK Base'!$A:$A,$B16,'RTK Base'!$B:$B,"South")/1000000</f>
        <v>0</v>
      </c>
      <c r="BV16" s="9">
        <f>SUMIFS('RTK Base'!BW:BW,'RTK Base'!$A:$A,$B16,'RTK Base'!$B:$B,"South")/1000000</f>
        <v>0</v>
      </c>
      <c r="BW16" s="9">
        <f>SUMIFS('RTK Base'!BX:BX,'RTK Base'!$A:$A,$B16,'RTK Base'!$B:$B,"South")/1000000</f>
        <v>0</v>
      </c>
      <c r="BX16" s="9">
        <f>SUMIFS('RTK Base'!BY:BY,'RTK Base'!$A:$A,$B16,'RTK Base'!$B:$B,"South")/1000000</f>
        <v>0</v>
      </c>
      <c r="BY16" s="9">
        <f>SUMIFS('RTK Base'!BZ:BZ,'RTK Base'!$A:$A,$B16,'RTK Base'!$B:$B,"South")/1000000</f>
        <v>0</v>
      </c>
      <c r="BZ16" s="9">
        <f>SUMIFS('RTK Base'!CA:CA,'RTK Base'!$A:$A,$B16,'RTK Base'!$B:$B,"South")/1000000</f>
        <v>0</v>
      </c>
      <c r="CA16" s="9">
        <f>SUMIFS('RTK Base'!CB:CB,'RTK Base'!$A:$A,$B16,'RTK Base'!$B:$B,"South")/1000000</f>
        <v>0</v>
      </c>
      <c r="CB16" s="9">
        <f>SUMIFS('RTK Base'!CC:CC,'RTK Base'!$A:$A,$B16,'RTK Base'!$B:$B,"South")/1000000</f>
        <v>0</v>
      </c>
    </row>
    <row r="17" spans="2:80" ht="15.5" x14ac:dyDescent="0.35">
      <c r="B17" s="8" t="s">
        <v>139</v>
      </c>
      <c r="D17" s="9">
        <f t="shared" ref="D17:O17" si="34">SUM(D18:D21)</f>
        <v>228.42699200000001</v>
      </c>
      <c r="E17" s="9">
        <f t="shared" si="34"/>
        <v>257.51256599999999</v>
      </c>
      <c r="F17" s="9">
        <f t="shared" si="34"/>
        <v>279.96651399999996</v>
      </c>
      <c r="G17" s="9">
        <f t="shared" si="34"/>
        <v>273.02394200000003</v>
      </c>
      <c r="H17" s="9">
        <f t="shared" si="34"/>
        <v>295.32514200000003</v>
      </c>
      <c r="I17" s="9">
        <f t="shared" si="34"/>
        <v>318.43506300000001</v>
      </c>
      <c r="J17" s="9">
        <f t="shared" si="34"/>
        <v>362.15990799999997</v>
      </c>
      <c r="K17" s="9">
        <f t="shared" si="34"/>
        <v>360.94291000000004</v>
      </c>
      <c r="L17" s="9">
        <f t="shared" si="34"/>
        <v>344.551851</v>
      </c>
      <c r="M17" s="9">
        <f t="shared" si="34"/>
        <v>345.79090200000002</v>
      </c>
      <c r="N17" s="9">
        <f t="shared" si="34"/>
        <v>317.07622400000002</v>
      </c>
      <c r="O17" s="9">
        <f t="shared" si="34"/>
        <v>285.14753000000002</v>
      </c>
      <c r="Q17" s="9">
        <f t="shared" ref="Q17:AB17" si="35">SUM(Q18:Q21)</f>
        <v>287.57895099999996</v>
      </c>
      <c r="R17" s="9">
        <f t="shared" si="35"/>
        <v>244.80521200000001</v>
      </c>
      <c r="S17" s="9">
        <f t="shared" si="35"/>
        <v>294.37972699999995</v>
      </c>
      <c r="T17" s="9">
        <f t="shared" si="35"/>
        <v>290.21314099999995</v>
      </c>
      <c r="U17" s="9">
        <f t="shared" si="35"/>
        <v>342.63133599999998</v>
      </c>
      <c r="V17" s="9">
        <f t="shared" si="35"/>
        <v>308.23325499999999</v>
      </c>
      <c r="W17" s="9">
        <f t="shared" si="35"/>
        <v>368.08305000000001</v>
      </c>
      <c r="X17" s="9">
        <f t="shared" si="35"/>
        <v>373.00258600000001</v>
      </c>
      <c r="Y17" s="9">
        <f t="shared" si="35"/>
        <v>366.78069299999999</v>
      </c>
      <c r="Z17" s="9">
        <f t="shared" si="35"/>
        <v>384.29020200000002</v>
      </c>
      <c r="AA17" s="9">
        <f t="shared" si="35"/>
        <v>331.99688699999996</v>
      </c>
      <c r="AB17" s="9">
        <f t="shared" si="35"/>
        <v>331.01971200000003</v>
      </c>
      <c r="AD17" s="9">
        <f t="shared" ref="AD17:AO17" si="36">SUM(AD18:AD21)</f>
        <v>326.574501</v>
      </c>
      <c r="AE17" s="9">
        <f t="shared" si="36"/>
        <v>312.22294099999993</v>
      </c>
      <c r="AF17" s="9">
        <f t="shared" si="36"/>
        <v>299.49455799999998</v>
      </c>
      <c r="AG17" s="9">
        <f t="shared" si="36"/>
        <v>291.38249500000001</v>
      </c>
      <c r="AH17" s="9">
        <f t="shared" si="36"/>
        <v>278.85136199999999</v>
      </c>
      <c r="AI17" s="9">
        <f t="shared" si="36"/>
        <v>340.39712200000002</v>
      </c>
      <c r="AJ17" s="9">
        <f t="shared" si="36"/>
        <v>339.10575299999994</v>
      </c>
      <c r="AK17" s="9">
        <f t="shared" si="36"/>
        <v>371.09401600000001</v>
      </c>
      <c r="AL17" s="9">
        <f t="shared" si="36"/>
        <v>361.27114600000004</v>
      </c>
      <c r="AM17" s="9">
        <f t="shared" si="36"/>
        <v>366.58188000000001</v>
      </c>
      <c r="AN17" s="9">
        <f t="shared" si="36"/>
        <v>338.22070199999996</v>
      </c>
      <c r="AO17" s="9">
        <f t="shared" si="36"/>
        <v>334.57528300000001</v>
      </c>
      <c r="AQ17" s="9">
        <f t="shared" ref="AQ17:BB17" si="37">SUM(AQ18:AQ21)</f>
        <v>329.27150799999998</v>
      </c>
      <c r="AR17" s="9">
        <f t="shared" si="37"/>
        <v>319.201412</v>
      </c>
      <c r="AS17" s="9">
        <f t="shared" si="37"/>
        <v>328.105163</v>
      </c>
      <c r="AT17" s="9">
        <f t="shared" si="37"/>
        <v>318.51579100000004</v>
      </c>
      <c r="AU17" s="9">
        <f t="shared" si="37"/>
        <v>343.52402699999993</v>
      </c>
      <c r="AV17" s="9">
        <f t="shared" si="37"/>
        <v>354.28402599999998</v>
      </c>
      <c r="AW17" s="9">
        <f t="shared" si="37"/>
        <v>370.75858499999998</v>
      </c>
      <c r="AX17" s="9">
        <f t="shared" si="37"/>
        <v>401.67964799999999</v>
      </c>
      <c r="AY17" s="9">
        <f t="shared" si="37"/>
        <v>372.60146400000002</v>
      </c>
      <c r="AZ17" s="9">
        <f t="shared" si="37"/>
        <v>383.173044</v>
      </c>
      <c r="BA17" s="9">
        <f t="shared" si="37"/>
        <v>326.33034299999997</v>
      </c>
      <c r="BB17" s="9">
        <f t="shared" si="37"/>
        <v>297.77408100000002</v>
      </c>
      <c r="BD17" s="9">
        <f t="shared" ref="BD17:BO17" si="38">SUM(BD18:BD21)</f>
        <v>305.73366799999997</v>
      </c>
      <c r="BE17" s="9">
        <f t="shared" si="38"/>
        <v>258.51948899999996</v>
      </c>
      <c r="BF17" s="9">
        <f t="shared" si="38"/>
        <v>188.775127</v>
      </c>
      <c r="BG17" s="9">
        <f t="shared" si="38"/>
        <v>205.04545700000003</v>
      </c>
      <c r="BH17" s="9">
        <f t="shared" si="38"/>
        <v>240.13808500000002</v>
      </c>
      <c r="BI17" s="9">
        <f t="shared" si="38"/>
        <v>241.179892</v>
      </c>
      <c r="BJ17" s="9">
        <f t="shared" si="38"/>
        <v>290.03063200000003</v>
      </c>
      <c r="BK17" s="9">
        <f t="shared" si="38"/>
        <v>303.78416199999998</v>
      </c>
      <c r="BL17" s="9">
        <f t="shared" si="38"/>
        <v>316.24441099999996</v>
      </c>
      <c r="BM17" s="9">
        <f t="shared" si="38"/>
        <v>319.92580100000004</v>
      </c>
      <c r="BN17" s="9">
        <f t="shared" si="38"/>
        <v>308.48044699999997</v>
      </c>
      <c r="BO17" s="9">
        <f t="shared" si="38"/>
        <v>268.19025099999999</v>
      </c>
      <c r="BP17" s="9"/>
      <c r="BQ17" s="9">
        <f t="shared" ref="BQ17" si="39">SUM(BQ18:BQ21)</f>
        <v>305.422864</v>
      </c>
      <c r="BR17" s="9">
        <f t="shared" ref="BR17" si="40">SUM(BR18:BR21)</f>
        <v>0</v>
      </c>
      <c r="BS17" s="9">
        <f t="shared" ref="BS17" si="41">SUM(BS18:BS21)</f>
        <v>0</v>
      </c>
      <c r="BT17" s="9">
        <f t="shared" ref="BT17" si="42">SUM(BT18:BT21)</f>
        <v>0</v>
      </c>
      <c r="BU17" s="9">
        <f t="shared" ref="BU17" si="43">SUM(BU18:BU21)</f>
        <v>0</v>
      </c>
      <c r="BV17" s="9">
        <f t="shared" ref="BV17" si="44">SUM(BV18:BV21)</f>
        <v>0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5" x14ac:dyDescent="0.35">
      <c r="B18" s="10" t="s">
        <v>109</v>
      </c>
      <c r="D18" s="11">
        <v>141.026849</v>
      </c>
      <c r="E18" s="11">
        <v>158.18764899999999</v>
      </c>
      <c r="F18" s="11">
        <v>164.00340399999999</v>
      </c>
      <c r="G18" s="11">
        <v>152.20710600000001</v>
      </c>
      <c r="H18" s="11">
        <v>165.906353</v>
      </c>
      <c r="I18" s="11">
        <v>177.59219100000001</v>
      </c>
      <c r="J18" s="11">
        <v>189.75936799999999</v>
      </c>
      <c r="K18" s="11">
        <v>185.81068500000001</v>
      </c>
      <c r="L18" s="11">
        <v>183.298305</v>
      </c>
      <c r="M18" s="11">
        <v>182.14684600000001</v>
      </c>
      <c r="N18" s="11">
        <v>162.34235100000001</v>
      </c>
      <c r="O18" s="11">
        <v>144.96276800000001</v>
      </c>
      <c r="Q18" s="11">
        <v>143.62894499999999</v>
      </c>
      <c r="R18" s="11">
        <v>132.900733</v>
      </c>
      <c r="S18" s="11">
        <v>144.560417</v>
      </c>
      <c r="T18" s="11">
        <v>137.94608299999999</v>
      </c>
      <c r="U18" s="11">
        <v>163.325928</v>
      </c>
      <c r="V18" s="11">
        <v>145.708583</v>
      </c>
      <c r="W18" s="11">
        <v>191.22140200000001</v>
      </c>
      <c r="X18" s="11">
        <v>191.70513800000001</v>
      </c>
      <c r="Y18" s="11">
        <v>186.27211199999999</v>
      </c>
      <c r="Z18" s="11">
        <v>203.974715</v>
      </c>
      <c r="AA18" s="11">
        <v>171.53195600000001</v>
      </c>
      <c r="AB18" s="11">
        <v>158.942565</v>
      </c>
      <c r="AD18" s="11">
        <v>158.606315</v>
      </c>
      <c r="AE18" s="11">
        <v>161.694107</v>
      </c>
      <c r="AF18" s="11">
        <v>166.599616</v>
      </c>
      <c r="AG18" s="11">
        <v>153.60662500000001</v>
      </c>
      <c r="AH18" s="11">
        <v>144.449736</v>
      </c>
      <c r="AI18" s="11">
        <v>168.88579100000001</v>
      </c>
      <c r="AJ18" s="11">
        <v>177.63853800000001</v>
      </c>
      <c r="AK18" s="11">
        <v>193.32590500000001</v>
      </c>
      <c r="AL18" s="11">
        <v>195.904583</v>
      </c>
      <c r="AM18" s="11">
        <v>185.02983499999999</v>
      </c>
      <c r="AN18" s="11">
        <v>169.63896600000001</v>
      </c>
      <c r="AO18" s="11">
        <v>177.16954100000001</v>
      </c>
      <c r="AQ18" s="11">
        <v>170.41812200000001</v>
      </c>
      <c r="AR18" s="11">
        <v>177.358056</v>
      </c>
      <c r="AS18" s="11">
        <v>178.09361999999999</v>
      </c>
      <c r="AT18" s="11">
        <v>186.10663400000001</v>
      </c>
      <c r="AU18" s="11">
        <v>194.41169199999999</v>
      </c>
      <c r="AV18" s="11">
        <v>189.300803</v>
      </c>
      <c r="AW18" s="11">
        <v>214.79091399999999</v>
      </c>
      <c r="AX18" s="11">
        <v>225.453225</v>
      </c>
      <c r="AY18" s="11">
        <v>210.03759400000001</v>
      </c>
      <c r="AZ18" s="11">
        <v>212.65567799999999</v>
      </c>
      <c r="BA18" s="11">
        <v>173.596079</v>
      </c>
      <c r="BB18" s="11">
        <v>161.27325500000001</v>
      </c>
      <c r="BD18" s="11">
        <f>SUMIFS('RTK Base'!BE:BE,'RTK Base'!$A:$A,$B18,'RTK Base'!$B:$B,"South")/1000000</f>
        <v>157.859982</v>
      </c>
      <c r="BE18" s="11">
        <f>SUMIFS('RTK Base'!BF:BF,'RTK Base'!$A:$A,$B18,'RTK Base'!$B:$B,"South")/1000000</f>
        <v>154.06072499999999</v>
      </c>
      <c r="BF18" s="11">
        <f>SUMIFS('RTK Base'!BG:BG,'RTK Base'!$A:$A,$B18,'RTK Base'!$B:$B,"South")/1000000</f>
        <v>96.066029999999998</v>
      </c>
      <c r="BG18" s="11">
        <f>SUMIFS('RTK Base'!BH:BH,'RTK Base'!$A:$A,$B18,'RTK Base'!$B:$B,"South")/1000000</f>
        <v>115.754942</v>
      </c>
      <c r="BH18" s="11">
        <f>SUMIFS('RTK Base'!BI:BI,'RTK Base'!$A:$A,$B18,'RTK Base'!$B:$B,"South")/1000000</f>
        <v>130.800231</v>
      </c>
      <c r="BI18" s="11">
        <f>SUMIFS('RTK Base'!BJ:BJ,'RTK Base'!$A:$A,$B18,'RTK Base'!$B:$B,"South")/1000000</f>
        <v>141.332987</v>
      </c>
      <c r="BJ18" s="11">
        <f>SUMIFS('RTK Base'!BK:BK,'RTK Base'!$A:$A,$B18,'RTK Base'!$B:$B,"South")/1000000</f>
        <v>149.329871</v>
      </c>
      <c r="BK18" s="11">
        <f>SUMIFS('RTK Base'!BL:BL,'RTK Base'!$A:$A,$B18,'RTK Base'!$B:$B,"South")/1000000</f>
        <v>148.90823599999999</v>
      </c>
      <c r="BL18" s="11">
        <f>SUMIFS('RTK Base'!BM:BM,'RTK Base'!$A:$A,$B18,'RTK Base'!$B:$B,"South")/1000000</f>
        <v>159.478025</v>
      </c>
      <c r="BM18" s="11">
        <f>SUMIFS('RTK Base'!BN:BN,'RTK Base'!$A:$A,$B18,'RTK Base'!$B:$B,"South")/1000000</f>
        <v>168.96901199999999</v>
      </c>
      <c r="BN18" s="11">
        <f>SUMIFS('RTK Base'!BO:BO,'RTK Base'!$A:$A,$B18,'RTK Base'!$B:$B,"South")/1000000</f>
        <v>164.82403299999999</v>
      </c>
      <c r="BO18" s="11">
        <f>SUMIFS('RTK Base'!BP:BP,'RTK Base'!$A:$A,$B18,'RTK Base'!$B:$B,"South")/1000000</f>
        <v>156.70591400000001</v>
      </c>
      <c r="BQ18" s="11">
        <f>SUMIFS('RTK Base'!BR:BR,'RTK Base'!$A:$A,$B18,'RTK Base'!$B:$B,"South")/1000000</f>
        <v>159.64147199999999</v>
      </c>
      <c r="BR18" s="11">
        <f>SUMIFS('RTK Base'!BS:BS,'RTK Base'!$A:$A,$B18,'RTK Base'!$B:$B,"South")/1000000</f>
        <v>0</v>
      </c>
      <c r="BS18" s="11">
        <f>SUMIFS('RTK Base'!BT:BT,'RTK Base'!$A:$A,$B18,'RTK Base'!$B:$B,"South")/1000000</f>
        <v>0</v>
      </c>
      <c r="BT18" s="11">
        <f>SUMIFS('RTK Base'!BU:BU,'RTK Base'!$A:$A,$B18,'RTK Base'!$B:$B,"South")/1000000</f>
        <v>0</v>
      </c>
      <c r="BU18" s="11">
        <f>SUMIFS('RTK Base'!BV:BV,'RTK Base'!$A:$A,$B18,'RTK Base'!$B:$B,"South")/1000000</f>
        <v>0</v>
      </c>
      <c r="BV18" s="11">
        <f>SUMIFS('RTK Base'!BW:BW,'RTK Base'!$A:$A,$B18,'RTK Base'!$B:$B,"South")/1000000</f>
        <v>0</v>
      </c>
      <c r="BW18" s="11">
        <f>SUMIFS('RTK Base'!BX:BX,'RTK Base'!$A:$A,$B18,'RTK Base'!$B:$B,"South")/1000000</f>
        <v>0</v>
      </c>
      <c r="BX18" s="11">
        <f>SUMIFS('RTK Base'!BY:BY,'RTK Base'!$A:$A,$B18,'RTK Base'!$B:$B,"South")/1000000</f>
        <v>0</v>
      </c>
      <c r="BY18" s="11">
        <f>SUMIFS('RTK Base'!BZ:BZ,'RTK Base'!$A:$A,$B18,'RTK Base'!$B:$B,"South")/1000000</f>
        <v>0</v>
      </c>
      <c r="BZ18" s="11">
        <f>SUMIFS('RTK Base'!CA:CA,'RTK Base'!$A:$A,$B18,'RTK Base'!$B:$B,"South")/1000000</f>
        <v>0</v>
      </c>
      <c r="CA18" s="11">
        <f>SUMIFS('RTK Base'!CB:CB,'RTK Base'!$A:$A,$B18,'RTK Base'!$B:$B,"South")/1000000</f>
        <v>0</v>
      </c>
      <c r="CB18" s="11">
        <f>SUMIFS('RTK Base'!CC:CC,'RTK Base'!$A:$A,$B18,'RTK Base'!$B:$B,"South")/1000000</f>
        <v>0</v>
      </c>
    </row>
    <row r="19" spans="2:80" ht="15.5" x14ac:dyDescent="0.35">
      <c r="B19" s="10" t="s">
        <v>111</v>
      </c>
      <c r="D19" s="11">
        <v>39.271479999999997</v>
      </c>
      <c r="E19" s="11">
        <v>41.010998999999998</v>
      </c>
      <c r="F19" s="11">
        <v>53.520448999999999</v>
      </c>
      <c r="G19" s="11">
        <v>56.006704999999997</v>
      </c>
      <c r="H19" s="11">
        <v>68.264671000000007</v>
      </c>
      <c r="I19" s="11">
        <v>68.705703999999997</v>
      </c>
      <c r="J19" s="11">
        <v>90.784820999999994</v>
      </c>
      <c r="K19" s="11">
        <v>89.140709000000001</v>
      </c>
      <c r="L19" s="11">
        <v>82.280722999999995</v>
      </c>
      <c r="M19" s="11">
        <v>86.509163999999998</v>
      </c>
      <c r="N19" s="11">
        <v>81.662906000000007</v>
      </c>
      <c r="O19" s="11">
        <v>71.449663999999999</v>
      </c>
      <c r="Q19" s="11">
        <v>66.679985000000002</v>
      </c>
      <c r="R19" s="11">
        <v>42.680686999999999</v>
      </c>
      <c r="S19" s="11">
        <v>74.238529999999997</v>
      </c>
      <c r="T19" s="11">
        <v>78.450040000000001</v>
      </c>
      <c r="U19" s="11">
        <v>92.155349000000001</v>
      </c>
      <c r="V19" s="11">
        <v>89.135938999999993</v>
      </c>
      <c r="W19" s="11">
        <v>90.885902999999999</v>
      </c>
      <c r="X19" s="11">
        <v>95.005221000000006</v>
      </c>
      <c r="Y19" s="11">
        <v>96.33475</v>
      </c>
      <c r="Z19" s="11">
        <v>93.099720000000005</v>
      </c>
      <c r="AA19" s="11">
        <v>87.427345000000003</v>
      </c>
      <c r="AB19" s="11">
        <v>96.234429000000006</v>
      </c>
      <c r="AD19" s="11">
        <v>93.788546999999994</v>
      </c>
      <c r="AE19" s="11">
        <v>85.493602999999993</v>
      </c>
      <c r="AF19" s="11">
        <v>56.390697000000003</v>
      </c>
      <c r="AG19" s="11">
        <v>66.413342999999998</v>
      </c>
      <c r="AH19" s="11">
        <v>56.414752999999997</v>
      </c>
      <c r="AI19" s="11">
        <v>95.271071000000006</v>
      </c>
      <c r="AJ19" s="11">
        <v>84.781267999999997</v>
      </c>
      <c r="AK19" s="11">
        <v>105.109363</v>
      </c>
      <c r="AL19" s="11">
        <v>90.776336000000001</v>
      </c>
      <c r="AM19" s="11">
        <v>99.935901999999999</v>
      </c>
      <c r="AN19" s="11">
        <v>88.300899000000001</v>
      </c>
      <c r="AO19" s="11">
        <v>92.920283999999995</v>
      </c>
      <c r="AQ19" s="11">
        <v>87.367407</v>
      </c>
      <c r="AR19" s="11">
        <v>74.329041000000004</v>
      </c>
      <c r="AS19" s="11">
        <v>84.445127999999997</v>
      </c>
      <c r="AT19" s="11">
        <v>70.886548000000005</v>
      </c>
      <c r="AU19" s="11">
        <v>76.339152999999996</v>
      </c>
      <c r="AV19" s="11">
        <v>82.758572000000001</v>
      </c>
      <c r="AW19" s="11">
        <v>75.037268999999995</v>
      </c>
      <c r="AX19" s="11">
        <v>88.602018000000001</v>
      </c>
      <c r="AY19" s="11">
        <v>84.258656999999999</v>
      </c>
      <c r="AZ19" s="11">
        <v>86.954138999999998</v>
      </c>
      <c r="BA19" s="11">
        <v>87.908630000000002</v>
      </c>
      <c r="BB19" s="11">
        <v>84.965933000000007</v>
      </c>
      <c r="BD19" s="11">
        <f>SUMIFS('RTK Base'!BE:BE,'RTK Base'!$A:$A,$B19,'RTK Base'!$B:$B,"South")/1000000</f>
        <v>81.487995999999995</v>
      </c>
      <c r="BE19" s="11">
        <f>SUMIFS('RTK Base'!BF:BF,'RTK Base'!$A:$A,$B19,'RTK Base'!$B:$B,"South")/1000000</f>
        <v>38.670603</v>
      </c>
      <c r="BF19" s="11">
        <f>SUMIFS('RTK Base'!BG:BG,'RTK Base'!$A:$A,$B19,'RTK Base'!$B:$B,"South")/1000000</f>
        <v>34.737673999999998</v>
      </c>
      <c r="BG19" s="11">
        <f>SUMIFS('RTK Base'!BH:BH,'RTK Base'!$A:$A,$B19,'RTK Base'!$B:$B,"South")/1000000</f>
        <v>16.049403999999999</v>
      </c>
      <c r="BH19" s="11">
        <f>SUMIFS('RTK Base'!BI:BI,'RTK Base'!$A:$A,$B19,'RTK Base'!$B:$B,"South")/1000000</f>
        <v>35.203684000000003</v>
      </c>
      <c r="BI19" s="11">
        <f>SUMIFS('RTK Base'!BJ:BJ,'RTK Base'!$A:$A,$B19,'RTK Base'!$B:$B,"South")/1000000</f>
        <v>33.983635</v>
      </c>
      <c r="BJ19" s="11">
        <f>SUMIFS('RTK Base'!BK:BK,'RTK Base'!$A:$A,$B19,'RTK Base'!$B:$B,"South")/1000000</f>
        <v>73.206428000000002</v>
      </c>
      <c r="BK19" s="11">
        <f>SUMIFS('RTK Base'!BL:BL,'RTK Base'!$A:$A,$B19,'RTK Base'!$B:$B,"South")/1000000</f>
        <v>83.106746000000001</v>
      </c>
      <c r="BL19" s="11">
        <f>SUMIFS('RTK Base'!BM:BM,'RTK Base'!$A:$A,$B19,'RTK Base'!$B:$B,"South")/1000000</f>
        <v>86.564171999999999</v>
      </c>
      <c r="BM19" s="11">
        <f>SUMIFS('RTK Base'!BN:BN,'RTK Base'!$A:$A,$B19,'RTK Base'!$B:$B,"South")/1000000</f>
        <v>79.177233000000001</v>
      </c>
      <c r="BN19" s="11">
        <f>SUMIFS('RTK Base'!BO:BO,'RTK Base'!$A:$A,$B19,'RTK Base'!$B:$B,"South")/1000000</f>
        <v>77.089853000000005</v>
      </c>
      <c r="BO19" s="11">
        <f>SUMIFS('RTK Base'!BP:BP,'RTK Base'!$A:$A,$B19,'RTK Base'!$B:$B,"South")/1000000</f>
        <v>46.338448</v>
      </c>
      <c r="BQ19" s="11">
        <f>SUMIFS('RTK Base'!BR:BR,'RTK Base'!$A:$A,$B19,'RTK Base'!$B:$B,"South")/1000000</f>
        <v>79.039736000000005</v>
      </c>
      <c r="BR19" s="11">
        <f>SUMIFS('RTK Base'!BS:BS,'RTK Base'!$A:$A,$B19,'RTK Base'!$B:$B,"South")/1000000</f>
        <v>0</v>
      </c>
      <c r="BS19" s="11">
        <f>SUMIFS('RTK Base'!BT:BT,'RTK Base'!$A:$A,$B19,'RTK Base'!$B:$B,"South")/1000000</f>
        <v>0</v>
      </c>
      <c r="BT19" s="11">
        <f>SUMIFS('RTK Base'!BU:BU,'RTK Base'!$A:$A,$B19,'RTK Base'!$B:$B,"South")/1000000</f>
        <v>0</v>
      </c>
      <c r="BU19" s="11">
        <f>SUMIFS('RTK Base'!BV:BV,'RTK Base'!$A:$A,$B19,'RTK Base'!$B:$B,"South")/1000000</f>
        <v>0</v>
      </c>
      <c r="BV19" s="11">
        <f>SUMIFS('RTK Base'!BW:BW,'RTK Base'!$A:$A,$B19,'RTK Base'!$B:$B,"South")/1000000</f>
        <v>0</v>
      </c>
      <c r="BW19" s="11">
        <f>SUMIFS('RTK Base'!BX:BX,'RTK Base'!$A:$A,$B19,'RTK Base'!$B:$B,"South")/1000000</f>
        <v>0</v>
      </c>
      <c r="BX19" s="11">
        <f>SUMIFS('RTK Base'!BY:BY,'RTK Base'!$A:$A,$B19,'RTK Base'!$B:$B,"South")/1000000</f>
        <v>0</v>
      </c>
      <c r="BY19" s="11">
        <f>SUMIFS('RTK Base'!BZ:BZ,'RTK Base'!$A:$A,$B19,'RTK Base'!$B:$B,"South")/1000000</f>
        <v>0</v>
      </c>
      <c r="BZ19" s="11">
        <f>SUMIFS('RTK Base'!CA:CA,'RTK Base'!$A:$A,$B19,'RTK Base'!$B:$B,"South")/1000000</f>
        <v>0</v>
      </c>
      <c r="CA19" s="11">
        <f>SUMIFS('RTK Base'!CB:CB,'RTK Base'!$A:$A,$B19,'RTK Base'!$B:$B,"South")/1000000</f>
        <v>0</v>
      </c>
      <c r="CB19" s="11">
        <f>SUMIFS('RTK Base'!CC:CC,'RTK Base'!$A:$A,$B19,'RTK Base'!$B:$B,"South")/1000000</f>
        <v>0</v>
      </c>
    </row>
    <row r="20" spans="2:80" ht="15.5" x14ac:dyDescent="0.35">
      <c r="B20" s="10" t="s">
        <v>112</v>
      </c>
      <c r="D20" s="11">
        <v>36.146979999999999</v>
      </c>
      <c r="E20" s="11">
        <v>45.827058999999998</v>
      </c>
      <c r="F20" s="11">
        <v>51.114310000000003</v>
      </c>
      <c r="G20" s="11">
        <v>52.249645000000001</v>
      </c>
      <c r="H20" s="11">
        <v>49.190775000000002</v>
      </c>
      <c r="I20" s="11">
        <v>60.071762</v>
      </c>
      <c r="J20" s="11">
        <v>64.777552</v>
      </c>
      <c r="K20" s="11">
        <v>69.127803999999998</v>
      </c>
      <c r="L20" s="11">
        <v>65.878789999999995</v>
      </c>
      <c r="M20" s="11">
        <v>61.566234999999999</v>
      </c>
      <c r="N20" s="11">
        <v>61.028593000000001</v>
      </c>
      <c r="O20" s="11">
        <v>57.386997999999998</v>
      </c>
      <c r="Q20" s="11">
        <v>65.66601</v>
      </c>
      <c r="R20" s="11">
        <v>55.575082000000002</v>
      </c>
      <c r="S20" s="11">
        <v>59.600560999999999</v>
      </c>
      <c r="T20" s="11">
        <v>56.194758</v>
      </c>
      <c r="U20" s="11">
        <v>65.604108999999994</v>
      </c>
      <c r="V20" s="11">
        <v>50.665117000000002</v>
      </c>
      <c r="W20" s="11">
        <v>63.763026000000004</v>
      </c>
      <c r="X20" s="11">
        <v>62.402293999999998</v>
      </c>
      <c r="Y20" s="11">
        <v>60.580528999999999</v>
      </c>
      <c r="Z20" s="11">
        <v>64.152682999999996</v>
      </c>
      <c r="AA20" s="11">
        <v>51.531522000000002</v>
      </c>
      <c r="AB20" s="11">
        <v>55.288829</v>
      </c>
      <c r="AD20" s="11">
        <v>52.730674999999998</v>
      </c>
      <c r="AE20" s="11">
        <v>48.090178999999999</v>
      </c>
      <c r="AF20" s="11">
        <v>56.033644000000002</v>
      </c>
      <c r="AG20" s="11">
        <v>50.322405000000003</v>
      </c>
      <c r="AH20" s="11">
        <v>51.599339000000001</v>
      </c>
      <c r="AI20" s="11">
        <v>52.036932</v>
      </c>
      <c r="AJ20" s="11">
        <v>49.466149999999999</v>
      </c>
      <c r="AK20" s="11">
        <v>46.488675999999998</v>
      </c>
      <c r="AL20" s="11">
        <v>54.157528999999997</v>
      </c>
      <c r="AM20" s="11">
        <v>61.839779</v>
      </c>
      <c r="AN20" s="11">
        <v>59.668979999999998</v>
      </c>
      <c r="AO20" s="11">
        <v>42.025801999999999</v>
      </c>
      <c r="AQ20" s="11">
        <v>54.429172000000001</v>
      </c>
      <c r="AR20" s="11">
        <v>51.728222000000002</v>
      </c>
      <c r="AS20" s="11">
        <v>53.895175000000002</v>
      </c>
      <c r="AT20" s="11">
        <v>43.234752999999998</v>
      </c>
      <c r="AU20" s="11">
        <v>52.935913999999997</v>
      </c>
      <c r="AV20" s="11">
        <v>57.029544999999999</v>
      </c>
      <c r="AW20" s="11">
        <v>56.869478000000001</v>
      </c>
      <c r="AX20" s="11">
        <v>62.587448999999999</v>
      </c>
      <c r="AY20" s="11">
        <v>56.165497999999999</v>
      </c>
      <c r="AZ20" s="11">
        <v>59.440604</v>
      </c>
      <c r="BA20" s="11">
        <v>48.727550999999998</v>
      </c>
      <c r="BB20" s="11">
        <v>47.119295999999999</v>
      </c>
      <c r="BD20" s="11">
        <f>SUMIFS('RTK Base'!BE:BE,'RTK Base'!$A:$A,$B20,'RTK Base'!$B:$B,"South")/1000000</f>
        <v>52.785445000000003</v>
      </c>
      <c r="BE20" s="11">
        <f>SUMIFS('RTK Base'!BF:BF,'RTK Base'!$A:$A,$B20,'RTK Base'!$B:$B,"South")/1000000</f>
        <v>55.624032</v>
      </c>
      <c r="BF20" s="11">
        <f>SUMIFS('RTK Base'!BG:BG,'RTK Base'!$A:$A,$B20,'RTK Base'!$B:$B,"South")/1000000</f>
        <v>40.774196000000003</v>
      </c>
      <c r="BG20" s="11">
        <f>SUMIFS('RTK Base'!BH:BH,'RTK Base'!$A:$A,$B20,'RTK Base'!$B:$B,"South")/1000000</f>
        <v>52.201680000000003</v>
      </c>
      <c r="BH20" s="11">
        <f>SUMIFS('RTK Base'!BI:BI,'RTK Base'!$A:$A,$B20,'RTK Base'!$B:$B,"South")/1000000</f>
        <v>63.436933000000003</v>
      </c>
      <c r="BI20" s="11">
        <f>SUMIFS('RTK Base'!BJ:BJ,'RTK Base'!$A:$A,$B20,'RTK Base'!$B:$B,"South")/1000000</f>
        <v>54.593823</v>
      </c>
      <c r="BJ20" s="11">
        <f>SUMIFS('RTK Base'!BK:BK,'RTK Base'!$A:$A,$B20,'RTK Base'!$B:$B,"South")/1000000</f>
        <v>51.830165999999998</v>
      </c>
      <c r="BK20" s="11">
        <f>SUMIFS('RTK Base'!BL:BL,'RTK Base'!$A:$A,$B20,'RTK Base'!$B:$B,"South")/1000000</f>
        <v>58.609205000000003</v>
      </c>
      <c r="BL20" s="11">
        <f>SUMIFS('RTK Base'!BM:BM,'RTK Base'!$A:$A,$B20,'RTK Base'!$B:$B,"South")/1000000</f>
        <v>56.657111999999998</v>
      </c>
      <c r="BM20" s="11">
        <f>SUMIFS('RTK Base'!BN:BN,'RTK Base'!$A:$A,$B20,'RTK Base'!$B:$B,"South")/1000000</f>
        <v>70.559619999999995</v>
      </c>
      <c r="BN20" s="11">
        <f>SUMIFS('RTK Base'!BO:BO,'RTK Base'!$A:$A,$B20,'RTK Base'!$B:$B,"South")/1000000</f>
        <v>61.878512999999998</v>
      </c>
      <c r="BO20" s="11">
        <f>SUMIFS('RTK Base'!BP:BP,'RTK Base'!$A:$A,$B20,'RTK Base'!$B:$B,"South")/1000000</f>
        <v>54.786934000000002</v>
      </c>
      <c r="BQ20" s="11">
        <f>SUMIFS('RTK Base'!BR:BR,'RTK Base'!$A:$A,$B20,'RTK Base'!$B:$B,"South")/1000000</f>
        <v>57.909204000000003</v>
      </c>
      <c r="BR20" s="11">
        <f>SUMIFS('RTK Base'!BS:BS,'RTK Base'!$A:$A,$B20,'RTK Base'!$B:$B,"South")/1000000</f>
        <v>0</v>
      </c>
      <c r="BS20" s="11">
        <f>SUMIFS('RTK Base'!BT:BT,'RTK Base'!$A:$A,$B20,'RTK Base'!$B:$B,"South")/1000000</f>
        <v>0</v>
      </c>
      <c r="BT20" s="11">
        <f>SUMIFS('RTK Base'!BU:BU,'RTK Base'!$A:$A,$B20,'RTK Base'!$B:$B,"South")/1000000</f>
        <v>0</v>
      </c>
      <c r="BU20" s="11">
        <f>SUMIFS('RTK Base'!BV:BV,'RTK Base'!$A:$A,$B20,'RTK Base'!$B:$B,"South")/1000000</f>
        <v>0</v>
      </c>
      <c r="BV20" s="11">
        <f>SUMIFS('RTK Base'!BW:BW,'RTK Base'!$A:$A,$B20,'RTK Base'!$B:$B,"South")/1000000</f>
        <v>0</v>
      </c>
      <c r="BW20" s="11">
        <f>SUMIFS('RTK Base'!BX:BX,'RTK Base'!$A:$A,$B20,'RTK Base'!$B:$B,"South")/1000000</f>
        <v>0</v>
      </c>
      <c r="BX20" s="11">
        <f>SUMIFS('RTK Base'!BY:BY,'RTK Base'!$A:$A,$B20,'RTK Base'!$B:$B,"South")/1000000</f>
        <v>0</v>
      </c>
      <c r="BY20" s="11">
        <f>SUMIFS('RTK Base'!BZ:BZ,'RTK Base'!$A:$A,$B20,'RTK Base'!$B:$B,"South")/1000000</f>
        <v>0</v>
      </c>
      <c r="BZ20" s="11">
        <f>SUMIFS('RTK Base'!CA:CA,'RTK Base'!$A:$A,$B20,'RTK Base'!$B:$B,"South")/1000000</f>
        <v>0</v>
      </c>
      <c r="CA20" s="11">
        <f>SUMIFS('RTK Base'!CB:CB,'RTK Base'!$A:$A,$B20,'RTK Base'!$B:$B,"South")/1000000</f>
        <v>0</v>
      </c>
      <c r="CB20" s="11">
        <f>SUMIFS('RTK Base'!CC:CC,'RTK Base'!$A:$A,$B20,'RTK Base'!$B:$B,"South")/1000000</f>
        <v>0</v>
      </c>
    </row>
    <row r="21" spans="2:80" ht="15.5" x14ac:dyDescent="0.35">
      <c r="B21" s="10" t="s">
        <v>110</v>
      </c>
      <c r="D21" s="11">
        <v>11.981683</v>
      </c>
      <c r="E21" s="11">
        <v>12.486859000000001</v>
      </c>
      <c r="F21" s="11">
        <v>11.328351</v>
      </c>
      <c r="G21" s="11">
        <v>12.560485999999999</v>
      </c>
      <c r="H21" s="11">
        <v>11.963343</v>
      </c>
      <c r="I21" s="11">
        <v>12.065405999999999</v>
      </c>
      <c r="J21" s="11">
        <v>16.838166999999999</v>
      </c>
      <c r="K21" s="11">
        <v>16.863712</v>
      </c>
      <c r="L21" s="11">
        <v>13.094033</v>
      </c>
      <c r="M21" s="11">
        <v>15.568657</v>
      </c>
      <c r="N21" s="11">
        <v>12.042374000000001</v>
      </c>
      <c r="O21" s="11">
        <v>11.348100000000001</v>
      </c>
      <c r="Q21" s="11">
        <v>11.604011</v>
      </c>
      <c r="R21" s="11">
        <v>13.648709999999999</v>
      </c>
      <c r="S21" s="11">
        <v>15.980219</v>
      </c>
      <c r="T21" s="11">
        <v>17.622260000000001</v>
      </c>
      <c r="U21" s="11">
        <v>21.545950000000001</v>
      </c>
      <c r="V21" s="11">
        <v>22.723616</v>
      </c>
      <c r="W21" s="11">
        <v>22.212719</v>
      </c>
      <c r="X21" s="11">
        <v>23.889932999999999</v>
      </c>
      <c r="Y21" s="11">
        <v>23.593302000000001</v>
      </c>
      <c r="Z21" s="11">
        <v>23.063084</v>
      </c>
      <c r="AA21" s="11">
        <v>21.506063999999999</v>
      </c>
      <c r="AB21" s="11">
        <v>20.553889000000002</v>
      </c>
      <c r="AD21" s="11">
        <v>21.448964</v>
      </c>
      <c r="AE21" s="11">
        <v>16.945052</v>
      </c>
      <c r="AF21" s="11">
        <v>20.470600999999998</v>
      </c>
      <c r="AG21" s="11">
        <v>21.040122</v>
      </c>
      <c r="AH21" s="11">
        <v>26.387533999999999</v>
      </c>
      <c r="AI21" s="11">
        <v>24.203327999999999</v>
      </c>
      <c r="AJ21" s="11">
        <v>27.219797</v>
      </c>
      <c r="AK21" s="11">
        <v>26.170072000000001</v>
      </c>
      <c r="AL21" s="11">
        <v>20.432697999999998</v>
      </c>
      <c r="AM21" s="11">
        <v>19.776364000000001</v>
      </c>
      <c r="AN21" s="11">
        <v>20.611857000000001</v>
      </c>
      <c r="AO21" s="11">
        <v>22.459655999999999</v>
      </c>
      <c r="AQ21" s="11">
        <v>17.056806999999999</v>
      </c>
      <c r="AR21" s="11">
        <v>15.786092999999999</v>
      </c>
      <c r="AS21" s="11">
        <v>11.671239999999999</v>
      </c>
      <c r="AT21" s="11">
        <v>18.287856000000001</v>
      </c>
      <c r="AU21" s="11">
        <v>19.837268000000002</v>
      </c>
      <c r="AV21" s="11">
        <v>25.195105999999999</v>
      </c>
      <c r="AW21" s="11">
        <v>24.060924</v>
      </c>
      <c r="AX21" s="11">
        <v>25.036956</v>
      </c>
      <c r="AY21" s="11">
        <v>22.139714999999999</v>
      </c>
      <c r="AZ21" s="11">
        <v>24.122623000000001</v>
      </c>
      <c r="BA21" s="11">
        <v>16.098082999999999</v>
      </c>
      <c r="BB21" s="11">
        <v>4.415597</v>
      </c>
      <c r="BD21" s="11">
        <f>SUMIFS('RTK Base'!BE:BE,'RTK Base'!$A:$A,$B21,'RTK Base'!$B:$B,"South")/1000000</f>
        <v>13.600244999999999</v>
      </c>
      <c r="BE21" s="11">
        <f>SUMIFS('RTK Base'!BF:BF,'RTK Base'!$A:$A,$B21,'RTK Base'!$B:$B,"South")/1000000</f>
        <v>10.164129000000001</v>
      </c>
      <c r="BF21" s="11">
        <f>SUMIFS('RTK Base'!BG:BG,'RTK Base'!$A:$A,$B21,'RTK Base'!$B:$B,"South")/1000000</f>
        <v>17.197227000000002</v>
      </c>
      <c r="BG21" s="11">
        <f>SUMIFS('RTK Base'!BH:BH,'RTK Base'!$A:$A,$B21,'RTK Base'!$B:$B,"South")/1000000</f>
        <v>21.039431</v>
      </c>
      <c r="BH21" s="11">
        <f>SUMIFS('RTK Base'!BI:BI,'RTK Base'!$A:$A,$B21,'RTK Base'!$B:$B,"South")/1000000</f>
        <v>10.697236999999999</v>
      </c>
      <c r="BI21" s="11">
        <f>SUMIFS('RTK Base'!BJ:BJ,'RTK Base'!$A:$A,$B21,'RTK Base'!$B:$B,"South")/1000000</f>
        <v>11.269447</v>
      </c>
      <c r="BJ21" s="11">
        <f>SUMIFS('RTK Base'!BK:BK,'RTK Base'!$A:$A,$B21,'RTK Base'!$B:$B,"South")/1000000</f>
        <v>15.664167000000001</v>
      </c>
      <c r="BK21" s="11">
        <f>SUMIFS('RTK Base'!BL:BL,'RTK Base'!$A:$A,$B21,'RTK Base'!$B:$B,"South")/1000000</f>
        <v>13.159974999999999</v>
      </c>
      <c r="BL21" s="11">
        <f>SUMIFS('RTK Base'!BM:BM,'RTK Base'!$A:$A,$B21,'RTK Base'!$B:$B,"South")/1000000</f>
        <v>13.545102</v>
      </c>
      <c r="BM21" s="11">
        <f>SUMIFS('RTK Base'!BN:BN,'RTK Base'!$A:$A,$B21,'RTK Base'!$B:$B,"South")/1000000</f>
        <v>1.2199359999999999</v>
      </c>
      <c r="BN21" s="11">
        <f>SUMIFS('RTK Base'!BO:BO,'RTK Base'!$A:$A,$B21,'RTK Base'!$B:$B,"South")/1000000</f>
        <v>4.6880480000000002</v>
      </c>
      <c r="BO21" s="11">
        <f>SUMIFS('RTK Base'!BP:BP,'RTK Base'!$A:$A,$B21,'RTK Base'!$B:$B,"South")/1000000</f>
        <v>10.358955</v>
      </c>
      <c r="BQ21" s="11">
        <f>SUMIFS('RTK Base'!BR:BR,'RTK Base'!$A:$A,$B21,'RTK Base'!$B:$B,"South")/1000000</f>
        <v>8.832452</v>
      </c>
      <c r="BR21" s="11">
        <f>SUMIFS('RTK Base'!BS:BS,'RTK Base'!$A:$A,$B21,'RTK Base'!$B:$B,"South")/1000000</f>
        <v>0</v>
      </c>
      <c r="BS21" s="11">
        <f>SUMIFS('RTK Base'!BT:BT,'RTK Base'!$A:$A,$B21,'RTK Base'!$B:$B,"South")/1000000</f>
        <v>0</v>
      </c>
      <c r="BT21" s="11">
        <f>SUMIFS('RTK Base'!BU:BU,'RTK Base'!$A:$A,$B21,'RTK Base'!$B:$B,"South")/1000000</f>
        <v>0</v>
      </c>
      <c r="BU21" s="11">
        <f>SUMIFS('RTK Base'!BV:BV,'RTK Base'!$A:$A,$B21,'RTK Base'!$B:$B,"South")/1000000</f>
        <v>0</v>
      </c>
      <c r="BV21" s="11">
        <f>SUMIFS('RTK Base'!BW:BW,'RTK Base'!$A:$A,$B21,'RTK Base'!$B:$B,"South")/1000000</f>
        <v>0</v>
      </c>
      <c r="BW21" s="11">
        <f>SUMIFS('RTK Base'!BX:BX,'RTK Base'!$A:$A,$B21,'RTK Base'!$B:$B,"South")/1000000</f>
        <v>0</v>
      </c>
      <c r="BX21" s="11">
        <f>SUMIFS('RTK Base'!BY:BY,'RTK Base'!$A:$A,$B21,'RTK Base'!$B:$B,"South")/1000000</f>
        <v>0</v>
      </c>
      <c r="BY21" s="11">
        <f>SUMIFS('RTK Base'!BZ:BZ,'RTK Base'!$A:$A,$B21,'RTK Base'!$B:$B,"South")/1000000</f>
        <v>0</v>
      </c>
      <c r="BZ21" s="11">
        <f>SUMIFS('RTK Base'!CA:CA,'RTK Base'!$A:$A,$B21,'RTK Base'!$B:$B,"South")/1000000</f>
        <v>0</v>
      </c>
      <c r="CA21" s="11">
        <f>SUMIFS('RTK Base'!CB:CB,'RTK Base'!$A:$A,$B21,'RTK Base'!$B:$B,"South")/1000000</f>
        <v>0</v>
      </c>
      <c r="CB21" s="11">
        <f>SUMIFS('RTK Base'!CC:CC,'RTK Base'!$A:$A,$B21,'RTK Base'!$B:$B,"South")/1000000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2:CB25"/>
  <sheetViews>
    <sheetView showGridLines="0" zoomScale="85" zoomScaleNormal="85" workbookViewId="0">
      <pane xSplit="3" ySplit="6" topLeftCell="BK7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5" customWidth="1"/>
    <col min="3" max="3" width="1.7265625" customWidth="1"/>
    <col min="4" max="15" width="9.81640625" customWidth="1"/>
    <col min="16" max="16" width="1.7265625" customWidth="1"/>
    <col min="17" max="28" width="9.81640625" customWidth="1"/>
    <col min="29" max="29" width="1.7265625" customWidth="1"/>
    <col min="30" max="36" width="9.81640625" customWidth="1"/>
    <col min="37" max="41" width="9.1796875" customWidth="1"/>
    <col min="42" max="42" width="1.7265625" customWidth="1"/>
    <col min="43" max="43" width="9.1796875" customWidth="1"/>
    <col min="44" max="49" width="9.81640625" customWidth="1"/>
    <col min="50" max="54" width="9.1796875" customWidth="1"/>
    <col min="55" max="55" width="1.7265625" customWidth="1"/>
    <col min="56" max="57" width="8.7265625" customWidth="1"/>
    <col min="58" max="58" width="9" customWidth="1"/>
    <col min="59" max="59" width="8.7265625" customWidth="1"/>
    <col min="60" max="60" width="10" customWidth="1"/>
    <col min="61" max="61" width="8.7265625" customWidth="1"/>
    <col min="62" max="65" width="10" customWidth="1"/>
    <col min="66" max="66" width="9.26953125" customWidth="1"/>
    <col min="67" max="67" width="8.81640625" customWidth="1"/>
    <col min="68" max="68" width="1.7265625" customWidth="1"/>
    <col min="69" max="80" width="8.81640625" customWidth="1"/>
  </cols>
  <sheetData>
    <row r="2" spans="2:80" ht="23" x14ac:dyDescent="0.5">
      <c r="B2" s="1" t="s">
        <v>186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5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35">
      <c r="B4" s="46"/>
      <c r="C4" s="43"/>
      <c r="D4" s="49">
        <v>42370</v>
      </c>
      <c r="E4" s="49" t="s">
        <v>174</v>
      </c>
      <c r="F4" s="49">
        <v>42430</v>
      </c>
      <c r="G4" s="49" t="s">
        <v>180</v>
      </c>
      <c r="H4" s="49" t="s">
        <v>179</v>
      </c>
      <c r="I4" s="49">
        <v>42522</v>
      </c>
      <c r="J4" s="49">
        <v>42552</v>
      </c>
      <c r="K4" s="49" t="s">
        <v>178</v>
      </c>
      <c r="L4" s="49" t="s">
        <v>177</v>
      </c>
      <c r="M4" s="49" t="s">
        <v>176</v>
      </c>
      <c r="N4" s="49">
        <v>42675</v>
      </c>
      <c r="O4" s="49" t="s">
        <v>175</v>
      </c>
      <c r="Q4" s="49">
        <v>42736</v>
      </c>
      <c r="R4" s="49" t="s">
        <v>174</v>
      </c>
      <c r="S4" s="49">
        <v>42795</v>
      </c>
      <c r="T4" s="49" t="s">
        <v>173</v>
      </c>
      <c r="U4" s="49" t="s">
        <v>172</v>
      </c>
      <c r="V4" s="49">
        <v>42887</v>
      </c>
      <c r="W4" s="49">
        <v>42917</v>
      </c>
      <c r="X4" s="49" t="s">
        <v>171</v>
      </c>
      <c r="Y4" s="49" t="s">
        <v>170</v>
      </c>
      <c r="Z4" s="49" t="s">
        <v>169</v>
      </c>
      <c r="AA4" s="49">
        <v>43040</v>
      </c>
      <c r="AB4" s="49" t="s">
        <v>168</v>
      </c>
      <c r="AD4" s="49">
        <v>43101</v>
      </c>
      <c r="AE4" s="49" t="s">
        <v>167</v>
      </c>
      <c r="AF4" s="49">
        <v>43160</v>
      </c>
      <c r="AG4" s="49" t="s">
        <v>166</v>
      </c>
      <c r="AH4" s="49" t="s">
        <v>165</v>
      </c>
      <c r="AI4" s="49">
        <v>43252</v>
      </c>
      <c r="AJ4" s="49">
        <v>43282</v>
      </c>
      <c r="AK4" s="49" t="s">
        <v>164</v>
      </c>
      <c r="AL4" s="49" t="s">
        <v>163</v>
      </c>
      <c r="AM4" s="49" t="s">
        <v>162</v>
      </c>
      <c r="AN4" s="49">
        <v>43405</v>
      </c>
      <c r="AO4" s="49" t="s">
        <v>161</v>
      </c>
      <c r="AQ4" s="48" t="s">
        <v>160</v>
      </c>
      <c r="AR4" s="48" t="s">
        <v>159</v>
      </c>
      <c r="AS4" s="48" t="s">
        <v>158</v>
      </c>
      <c r="AT4" s="48" t="s">
        <v>157</v>
      </c>
      <c r="AU4" s="48" t="s">
        <v>156</v>
      </c>
      <c r="AV4" s="48" t="s">
        <v>155</v>
      </c>
      <c r="AW4" s="48" t="s">
        <v>154</v>
      </c>
      <c r="AX4" s="48" t="s">
        <v>153</v>
      </c>
      <c r="AY4" s="48" t="s">
        <v>152</v>
      </c>
      <c r="AZ4" s="48" t="s">
        <v>151</v>
      </c>
      <c r="BA4" s="48" t="s">
        <v>150</v>
      </c>
      <c r="BB4" s="48" t="s">
        <v>149</v>
      </c>
      <c r="BD4" s="47">
        <v>43831</v>
      </c>
      <c r="BE4" s="48" t="s">
        <v>148</v>
      </c>
      <c r="BF4" s="47">
        <v>43891</v>
      </c>
      <c r="BG4" s="48" t="s">
        <v>147</v>
      </c>
      <c r="BH4" s="48" t="s">
        <v>146</v>
      </c>
      <c r="BI4" s="47">
        <v>43983</v>
      </c>
      <c r="BJ4" s="47">
        <v>44013</v>
      </c>
      <c r="BK4" s="48" t="s">
        <v>145</v>
      </c>
      <c r="BL4" s="48" t="s">
        <v>144</v>
      </c>
      <c r="BM4" s="48" t="s">
        <v>143</v>
      </c>
      <c r="BN4" s="47">
        <v>44136</v>
      </c>
      <c r="BO4" s="48" t="s">
        <v>142</v>
      </c>
      <c r="BQ4" s="47">
        <v>44197</v>
      </c>
      <c r="BR4" s="47">
        <v>44228</v>
      </c>
      <c r="BS4" s="47">
        <v>44256</v>
      </c>
      <c r="BT4" s="47">
        <v>44287</v>
      </c>
      <c r="BU4" s="47">
        <v>44317</v>
      </c>
      <c r="BV4" s="47">
        <v>44348</v>
      </c>
      <c r="BW4" s="47">
        <v>44378</v>
      </c>
      <c r="BX4" s="47">
        <v>44409</v>
      </c>
      <c r="BY4" s="47">
        <v>44440</v>
      </c>
      <c r="BZ4" s="47">
        <v>44470</v>
      </c>
      <c r="CA4" s="47">
        <v>44501</v>
      </c>
      <c r="CB4" s="47">
        <v>44531</v>
      </c>
    </row>
    <row r="5" spans="2:80" ht="15.5" x14ac:dyDescent="0.35">
      <c r="B5" s="46"/>
      <c r="C5" s="4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2:80" ht="15.5" x14ac:dyDescent="0.35">
      <c r="B6" s="6" t="s">
        <v>185</v>
      </c>
      <c r="C6" s="43"/>
      <c r="D6" s="7">
        <f t="shared" ref="D6:O6" si="0">SUM(D7,D17,D16)</f>
        <v>2909.1950000000002</v>
      </c>
      <c r="E6" s="7">
        <f t="shared" si="0"/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3858.8079999999991</v>
      </c>
      <c r="I6" s="7">
        <f t="shared" si="0"/>
        <v>3662.2450000000003</v>
      </c>
      <c r="J6" s="7">
        <f t="shared" si="0"/>
        <v>4102.7710000000006</v>
      </c>
      <c r="K6" s="7">
        <f t="shared" si="0"/>
        <v>4293.9400000000005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2991.0119999999997</v>
      </c>
      <c r="O6" s="7">
        <f t="shared" si="0"/>
        <v>2932.9670000000001</v>
      </c>
      <c r="Q6" s="7">
        <f t="shared" ref="Q6:AB6" si="1">SUM(Q7,Q17,Q16)</f>
        <v>2665.3030000000003</v>
      </c>
      <c r="R6" s="7">
        <f t="shared" si="1"/>
        <v>3365.7510000000002</v>
      </c>
      <c r="S6" s="7">
        <f t="shared" si="1"/>
        <v>4003.8339999999998</v>
      </c>
      <c r="T6" s="7">
        <f t="shared" si="1"/>
        <v>3976.0329999999994</v>
      </c>
      <c r="U6" s="7">
        <f t="shared" si="1"/>
        <v>4472.5960000000005</v>
      </c>
      <c r="V6" s="7">
        <f t="shared" si="1"/>
        <v>4244.2179999999998</v>
      </c>
      <c r="W6" s="7">
        <f t="shared" si="1"/>
        <v>4614.9469999999992</v>
      </c>
      <c r="X6" s="7">
        <f t="shared" si="1"/>
        <v>4804.3019999999997</v>
      </c>
      <c r="Y6" s="7">
        <f t="shared" si="1"/>
        <v>4628.6889999999994</v>
      </c>
      <c r="Z6" s="7">
        <f t="shared" si="1"/>
        <v>4713.4979999999996</v>
      </c>
      <c r="AA6" s="7">
        <f t="shared" si="1"/>
        <v>4318.1500000000005</v>
      </c>
      <c r="AB6" s="7">
        <f t="shared" si="1"/>
        <v>4109.3460000000005</v>
      </c>
      <c r="AD6" s="7">
        <f t="shared" ref="AD6:AO6" si="2">SUM(AD7,AD17,AD16)</f>
        <v>3411.5789999999997</v>
      </c>
      <c r="AE6" s="7">
        <f t="shared" si="2"/>
        <v>3955.5920000000001</v>
      </c>
      <c r="AF6" s="7">
        <f t="shared" si="2"/>
        <v>4605.6480000000001</v>
      </c>
      <c r="AG6" s="7">
        <f t="shared" si="2"/>
        <v>4521.4909999999991</v>
      </c>
      <c r="AH6" s="7">
        <f t="shared" si="2"/>
        <v>4470.57</v>
      </c>
      <c r="AI6" s="7">
        <f t="shared" si="2"/>
        <v>4918.5349999999999</v>
      </c>
      <c r="AJ6" s="7">
        <f t="shared" si="2"/>
        <v>5150.1570000000002</v>
      </c>
      <c r="AK6" s="7">
        <f t="shared" si="2"/>
        <v>5334.0119999999997</v>
      </c>
      <c r="AL6" s="7">
        <f t="shared" si="2"/>
        <v>5105.982</v>
      </c>
      <c r="AM6" s="7">
        <f t="shared" si="2"/>
        <v>4939.817</v>
      </c>
      <c r="AN6" s="7">
        <f t="shared" si="2"/>
        <v>4954.2089999999998</v>
      </c>
      <c r="AO6" s="7">
        <f t="shared" si="2"/>
        <v>4579.4708700000001</v>
      </c>
      <c r="AQ6" s="7">
        <f t="shared" ref="AQ6:BB6" si="3">SUM(AQ7,AQ17,AQ16)</f>
        <v>3939.4719999999998</v>
      </c>
      <c r="AR6" s="7">
        <f t="shared" si="3"/>
        <v>3916.7370000000001</v>
      </c>
      <c r="AS6" s="7">
        <f t="shared" si="3"/>
        <v>4849.313000000001</v>
      </c>
      <c r="AT6" s="7">
        <f t="shared" si="3"/>
        <v>4535.7109999999993</v>
      </c>
      <c r="AU6" s="7">
        <f t="shared" si="3"/>
        <v>4343.2820000000011</v>
      </c>
      <c r="AV6" s="7">
        <f t="shared" si="3"/>
        <v>5204.07</v>
      </c>
      <c r="AW6" s="7">
        <f t="shared" si="3"/>
        <v>5792.1469999999999</v>
      </c>
      <c r="AX6" s="7">
        <f t="shared" si="3"/>
        <v>5571.4480000000003</v>
      </c>
      <c r="AY6" s="7">
        <f t="shared" si="3"/>
        <v>5121.8169999999991</v>
      </c>
      <c r="AZ6" s="7">
        <f t="shared" si="3"/>
        <v>5346.7190000000001</v>
      </c>
      <c r="BA6" s="7">
        <f t="shared" si="3"/>
        <v>5206.2749999999996</v>
      </c>
      <c r="BB6" s="7">
        <f t="shared" si="3"/>
        <v>3847.049</v>
      </c>
      <c r="BD6" s="7">
        <f t="shared" ref="BD6:BO6" si="4">SUM(BD7,BD17,BD16)</f>
        <v>3427.9700000000003</v>
      </c>
      <c r="BE6" s="7">
        <f t="shared" si="4"/>
        <v>4438.8269999999993</v>
      </c>
      <c r="BF6" s="7">
        <f t="shared" si="4"/>
        <v>3727.259</v>
      </c>
      <c r="BG6" s="7">
        <f t="shared" si="4"/>
        <v>4924.0169999999998</v>
      </c>
      <c r="BH6" s="7">
        <f t="shared" si="4"/>
        <v>5475.9210000000003</v>
      </c>
      <c r="BI6" s="7">
        <f t="shared" si="4"/>
        <v>5076.7950000000001</v>
      </c>
      <c r="BJ6" s="7">
        <f t="shared" si="4"/>
        <v>5666.9120000000012</v>
      </c>
      <c r="BK6" s="7">
        <f t="shared" si="4"/>
        <v>5622.31</v>
      </c>
      <c r="BL6" s="7">
        <f t="shared" si="4"/>
        <v>5569.5970000000007</v>
      </c>
      <c r="BM6" s="7">
        <f t="shared" si="4"/>
        <v>5452.4699999999993</v>
      </c>
      <c r="BN6" s="7">
        <f t="shared" si="4"/>
        <v>5057.38</v>
      </c>
      <c r="BO6" s="7">
        <f t="shared" si="4"/>
        <v>4545.0439999999999</v>
      </c>
      <c r="BQ6" s="7">
        <f t="shared" ref="BQ6" si="5">SUM(BQ7,BQ17,BQ16)</f>
        <v>2801.241</v>
      </c>
      <c r="BR6" s="7">
        <f t="shared" ref="BR6" si="6">SUM(BR7,BR17,BR16)</f>
        <v>0</v>
      </c>
      <c r="BS6" s="7">
        <f t="shared" ref="BS6" si="7">SUM(BS7,BS17,BS16)</f>
        <v>0</v>
      </c>
      <c r="BT6" s="7">
        <f t="shared" ref="BT6" si="8">SUM(BT7,BT17,BT16)</f>
        <v>0</v>
      </c>
      <c r="BU6" s="7">
        <f t="shared" ref="BU6" si="9">SUM(BU7,BU17,BU16)</f>
        <v>0</v>
      </c>
      <c r="BV6" s="7">
        <f t="shared" ref="BV6" si="10">SUM(BV7,BV17,BV16)</f>
        <v>0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5" x14ac:dyDescent="0.35">
      <c r="B7" s="8" t="s">
        <v>140</v>
      </c>
      <c r="C7" s="43"/>
      <c r="D7" s="9">
        <f t="shared" ref="D7:O7" si="17">SUM(D8:D15)</f>
        <v>2028.933</v>
      </c>
      <c r="E7" s="9">
        <f t="shared" si="17"/>
        <v>2230.5350000000008</v>
      </c>
      <c r="F7" s="9">
        <f t="shared" si="17"/>
        <v>2791.97</v>
      </c>
      <c r="G7" s="9">
        <f t="shared" si="17"/>
        <v>2886.9569999999999</v>
      </c>
      <c r="H7" s="9">
        <f t="shared" si="17"/>
        <v>2819.0059999999994</v>
      </c>
      <c r="I7" s="9">
        <f t="shared" si="17"/>
        <v>2557.9680000000003</v>
      </c>
      <c r="J7" s="9">
        <f t="shared" si="17"/>
        <v>2933.7000000000003</v>
      </c>
      <c r="K7" s="9">
        <f t="shared" si="17"/>
        <v>3089.8030000000003</v>
      </c>
      <c r="L7" s="9">
        <f t="shared" si="17"/>
        <v>2837.098</v>
      </c>
      <c r="M7" s="9">
        <f t="shared" si="17"/>
        <v>2229.2760000000003</v>
      </c>
      <c r="N7" s="9">
        <f t="shared" si="17"/>
        <v>1944.8389999999999</v>
      </c>
      <c r="O7" s="9">
        <f t="shared" si="17"/>
        <v>1968.8819999999998</v>
      </c>
      <c r="Q7" s="9">
        <f t="shared" ref="Q7:AB7" si="18">SUM(Q8:Q15)</f>
        <v>1608.461</v>
      </c>
      <c r="R7" s="9">
        <f t="shared" si="18"/>
        <v>2409.732</v>
      </c>
      <c r="S7" s="9">
        <f t="shared" si="18"/>
        <v>2953.8009999999999</v>
      </c>
      <c r="T7" s="9">
        <f t="shared" si="18"/>
        <v>2945.6789999999996</v>
      </c>
      <c r="U7" s="9">
        <f t="shared" si="18"/>
        <v>3297.1730000000002</v>
      </c>
      <c r="V7" s="9">
        <f t="shared" si="18"/>
        <v>3084.2039999999997</v>
      </c>
      <c r="W7" s="9">
        <f t="shared" si="18"/>
        <v>3390.4339999999997</v>
      </c>
      <c r="X7" s="9">
        <f t="shared" si="18"/>
        <v>3545.4189999999999</v>
      </c>
      <c r="Y7" s="9">
        <f t="shared" si="18"/>
        <v>3430.2599999999998</v>
      </c>
      <c r="Z7" s="9">
        <f t="shared" si="18"/>
        <v>3415.8649999999998</v>
      </c>
      <c r="AA7" s="9">
        <f t="shared" si="18"/>
        <v>3156.7000000000003</v>
      </c>
      <c r="AB7" s="9">
        <f t="shared" si="18"/>
        <v>2932.3050000000003</v>
      </c>
      <c r="AD7" s="9">
        <f t="shared" ref="AD7:AO7" si="19">SUM(AD8:AD15)</f>
        <v>2303.7969999999996</v>
      </c>
      <c r="AE7" s="9">
        <f t="shared" si="19"/>
        <v>2771.895</v>
      </c>
      <c r="AF7" s="9">
        <f t="shared" si="19"/>
        <v>3387.1129999999998</v>
      </c>
      <c r="AG7" s="9">
        <f t="shared" si="19"/>
        <v>3355.4229999999998</v>
      </c>
      <c r="AH7" s="9">
        <f t="shared" si="19"/>
        <v>3276.7779999999998</v>
      </c>
      <c r="AI7" s="9">
        <f t="shared" si="19"/>
        <v>3607.431</v>
      </c>
      <c r="AJ7" s="9">
        <f t="shared" si="19"/>
        <v>3794.5609999999997</v>
      </c>
      <c r="AK7" s="9">
        <f t="shared" si="19"/>
        <v>3924.8399999999997</v>
      </c>
      <c r="AL7" s="9">
        <f t="shared" si="19"/>
        <v>3756.1419999999998</v>
      </c>
      <c r="AM7" s="9">
        <f t="shared" si="19"/>
        <v>3562.846</v>
      </c>
      <c r="AN7" s="9">
        <f t="shared" si="19"/>
        <v>3637.11</v>
      </c>
      <c r="AO7" s="9">
        <f t="shared" si="19"/>
        <v>3270.99487</v>
      </c>
      <c r="AQ7" s="9">
        <f t="shared" ref="AQ7:BB7" si="20">SUM(AQ8:AQ15)</f>
        <v>2749.538</v>
      </c>
      <c r="AR7" s="9">
        <f t="shared" si="20"/>
        <v>2859.7550000000001</v>
      </c>
      <c r="AS7" s="9">
        <f t="shared" si="20"/>
        <v>3639.6160000000004</v>
      </c>
      <c r="AT7" s="9">
        <f t="shared" si="20"/>
        <v>3277.93</v>
      </c>
      <c r="AU7" s="9">
        <f t="shared" si="20"/>
        <v>3038.1330000000007</v>
      </c>
      <c r="AV7" s="9">
        <f t="shared" si="20"/>
        <v>3859.75</v>
      </c>
      <c r="AW7" s="9">
        <f t="shared" si="20"/>
        <v>4364.2980000000007</v>
      </c>
      <c r="AX7" s="9">
        <f t="shared" si="20"/>
        <v>4093.971</v>
      </c>
      <c r="AY7" s="9">
        <f t="shared" si="20"/>
        <v>3696.3619999999996</v>
      </c>
      <c r="AZ7" s="9">
        <f t="shared" si="20"/>
        <v>3909.79</v>
      </c>
      <c r="BA7" s="9">
        <f t="shared" si="20"/>
        <v>3880.9270000000001</v>
      </c>
      <c r="BB7" s="9">
        <f t="shared" si="20"/>
        <v>2714.9719999999998</v>
      </c>
      <c r="BD7" s="9">
        <f t="shared" ref="BD7:BO7" si="21">SUM(BD8:BD15)</f>
        <v>2239.9960000000005</v>
      </c>
      <c r="BE7" s="9">
        <f t="shared" si="21"/>
        <v>3240.2280000000001</v>
      </c>
      <c r="BF7" s="9">
        <f t="shared" si="21"/>
        <v>2753.047</v>
      </c>
      <c r="BG7" s="9">
        <f t="shared" si="21"/>
        <v>3851.317</v>
      </c>
      <c r="BH7" s="9">
        <f t="shared" si="21"/>
        <v>4304.143</v>
      </c>
      <c r="BI7" s="9">
        <f t="shared" si="21"/>
        <v>3883.279</v>
      </c>
      <c r="BJ7" s="9">
        <f t="shared" si="21"/>
        <v>4315.8270000000002</v>
      </c>
      <c r="BK7" s="9">
        <f t="shared" si="21"/>
        <v>4237.6959999999999</v>
      </c>
      <c r="BL7" s="9">
        <f t="shared" si="21"/>
        <v>4155.3010000000004</v>
      </c>
      <c r="BM7" s="9">
        <f t="shared" si="21"/>
        <v>4229.2389999999996</v>
      </c>
      <c r="BN7" s="9">
        <f t="shared" si="21"/>
        <v>3891.9859999999999</v>
      </c>
      <c r="BO7" s="9">
        <f t="shared" si="21"/>
        <v>3476.7849999999999</v>
      </c>
      <c r="BQ7" s="9">
        <f t="shared" ref="BQ7" si="22">SUM(BQ8:BQ15)</f>
        <v>1636.643</v>
      </c>
      <c r="BR7" s="9">
        <f t="shared" ref="BR7" si="23">SUM(BR8:BR15)</f>
        <v>0</v>
      </c>
      <c r="BS7" s="9">
        <f t="shared" ref="BS7" si="24">SUM(BS8:BS15)</f>
        <v>0</v>
      </c>
      <c r="BT7" s="9">
        <f t="shared" ref="BT7" si="25">SUM(BT8:BT15)</f>
        <v>0</v>
      </c>
      <c r="BU7" s="9">
        <f t="shared" ref="BU7" si="26">SUM(BU8:BU15)</f>
        <v>0</v>
      </c>
      <c r="BV7" s="9">
        <f t="shared" ref="BV7" si="27">SUM(BV8:BV15)</f>
        <v>0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5" x14ac:dyDescent="0.35">
      <c r="B8" s="10" t="s">
        <v>113</v>
      </c>
      <c r="C8" s="43"/>
      <c r="D8" s="11">
        <f>'Volume TU North'!D8+'Volume TU South'!D8</f>
        <v>142.74599999999998</v>
      </c>
      <c r="E8" s="11">
        <f>'Volume TU North'!E8+'Volume TU South'!E8</f>
        <v>1528.5630000000001</v>
      </c>
      <c r="F8" s="11">
        <f>'Volume TU North'!F8+'Volume TU South'!F8</f>
        <v>2107.5079999999998</v>
      </c>
      <c r="G8" s="11">
        <f>'Volume TU North'!G8+'Volume TU South'!G8</f>
        <v>2097.5590000000002</v>
      </c>
      <c r="H8" s="11">
        <f>'Volume TU North'!H8+'Volume TU South'!H8</f>
        <v>1680.5549999999998</v>
      </c>
      <c r="I8" s="11">
        <f>'Volume TU North'!I8+'Volume TU South'!I8</f>
        <v>941.28500000000008</v>
      </c>
      <c r="J8" s="11">
        <f>'Volume TU North'!J8+'Volume TU South'!J8</f>
        <v>471.32099999999997</v>
      </c>
      <c r="K8" s="11">
        <f>'Volume TU North'!K8+'Volume TU South'!K8</f>
        <v>259.01400000000001</v>
      </c>
      <c r="L8" s="11">
        <f>'Volume TU North'!L8+'Volume TU South'!L8</f>
        <v>178.351</v>
      </c>
      <c r="M8" s="11">
        <f>'Volume TU North'!M8+'Volume TU South'!M8</f>
        <v>131.99100000000001</v>
      </c>
      <c r="N8" s="11">
        <f>'Volume TU North'!N8+'Volume TU South'!N8</f>
        <v>106.65600000000001</v>
      </c>
      <c r="O8" s="11">
        <f>'Volume TU North'!O8+'Volume TU South'!O8</f>
        <v>165.78399999999999</v>
      </c>
      <c r="Q8" s="11">
        <f>'Volume TU North'!Q8+'Volume TU South'!Q8</f>
        <v>609.42399999999998</v>
      </c>
      <c r="R8" s="11">
        <f>'Volume TU North'!R8+'Volume TU South'!R8</f>
        <v>1735.2359999999999</v>
      </c>
      <c r="S8" s="11">
        <f>'Volume TU North'!S8+'Volume TU South'!S8</f>
        <v>2309.471</v>
      </c>
      <c r="T8" s="11">
        <f>'Volume TU North'!T8+'Volume TU South'!T8</f>
        <v>2030.9589999999998</v>
      </c>
      <c r="U8" s="11">
        <f>'Volume TU North'!U8+'Volume TU South'!U8</f>
        <v>1941.127</v>
      </c>
      <c r="V8" s="11">
        <f>'Volume TU North'!V8+'Volume TU South'!V8</f>
        <v>1231.9269999999999</v>
      </c>
      <c r="W8" s="11">
        <f>'Volume TU North'!W8+'Volume TU South'!W8</f>
        <v>769.84699999999998</v>
      </c>
      <c r="X8" s="11">
        <f>'Volume TU North'!X8+'Volume TU South'!X8</f>
        <v>531.851</v>
      </c>
      <c r="Y8" s="11">
        <f>'Volume TU North'!Y8+'Volume TU South'!Y8</f>
        <v>248.45099999999999</v>
      </c>
      <c r="Z8" s="11">
        <f>'Volume TU North'!Z8+'Volume TU South'!Z8</f>
        <v>307.33100000000002</v>
      </c>
      <c r="AA8" s="11">
        <f>'Volume TU North'!AA8+'Volume TU South'!AA8</f>
        <v>519.91099999999994</v>
      </c>
      <c r="AB8" s="11">
        <f>'Volume TU North'!AB8+'Volume TU South'!AB8</f>
        <v>544.00300000000004</v>
      </c>
      <c r="AD8" s="11">
        <f>'Volume TU North'!AD8+'Volume TU South'!AD8</f>
        <v>788.63100000000009</v>
      </c>
      <c r="AE8" s="11">
        <f>'Volume TU North'!AE8+'Volume TU South'!AE8</f>
        <v>1917.713</v>
      </c>
      <c r="AF8" s="11">
        <f>'Volume TU North'!AF8+'Volume TU South'!AF8</f>
        <v>2641.4539999999997</v>
      </c>
      <c r="AG8" s="11">
        <f>'Volume TU North'!AG8+'Volume TU South'!AG8</f>
        <v>2517.6149999999998</v>
      </c>
      <c r="AH8" s="11">
        <f>'Volume TU North'!AH8+'Volume TU South'!AH8</f>
        <v>2080.9229999999998</v>
      </c>
      <c r="AI8" s="11">
        <f>'Volume TU North'!AI8+'Volume TU South'!AI8</f>
        <v>2080.9259999999999</v>
      </c>
      <c r="AJ8" s="11">
        <f>'Volume TU North'!AJ8+'Volume TU South'!AJ8</f>
        <v>1235.597</v>
      </c>
      <c r="AK8" s="11">
        <f>'Volume TU North'!AK8+'Volume TU South'!AK8</f>
        <v>1018.472</v>
      </c>
      <c r="AL8" s="11">
        <f>'Volume TU North'!AL8+'Volume TU South'!AL8</f>
        <v>856.22199999999998</v>
      </c>
      <c r="AM8" s="11">
        <f>'Volume TU North'!AM8+'Volume TU South'!AM8</f>
        <v>1009.054</v>
      </c>
      <c r="AN8" s="11">
        <f>'Volume TU North'!AN8+'Volume TU South'!AN8</f>
        <v>768.97399999999993</v>
      </c>
      <c r="AO8" s="11">
        <f>'Volume TU North'!AO8+'Volume TU South'!AO8</f>
        <v>375.79399999999998</v>
      </c>
      <c r="AQ8" s="11">
        <f>'Volume TU North'!AQ8+'Volume TU South'!AQ8</f>
        <v>1473.443</v>
      </c>
      <c r="AR8" s="11">
        <f>'Volume TU North'!AR8+'Volume TU South'!AR8</f>
        <v>2093.7220000000002</v>
      </c>
      <c r="AS8" s="11">
        <f>'Volume TU North'!AS8+'Volume TU South'!AS8</f>
        <v>2725.9360000000001</v>
      </c>
      <c r="AT8" s="11">
        <f>'Volume TU North'!AT8+'Volume TU South'!AT8</f>
        <v>2114.4549999999999</v>
      </c>
      <c r="AU8" s="11">
        <f>'Volume TU North'!AU8+'Volume TU South'!AU8</f>
        <v>1676.4960000000001</v>
      </c>
      <c r="AV8" s="11">
        <f>'Volume TU North'!AV8+'Volume TU South'!AV8</f>
        <v>914.74600000000009</v>
      </c>
      <c r="AW8" s="11">
        <f>'Volume TU North'!AW8+'Volume TU South'!AW8</f>
        <v>611.33500000000004</v>
      </c>
      <c r="AX8" s="11">
        <f>'Volume TU North'!AX8+'Volume TU South'!AX8</f>
        <v>555.49299999999994</v>
      </c>
      <c r="AY8" s="11">
        <f>'Volume TU North'!AY8+'Volume TU South'!AY8</f>
        <v>535.53499999999997</v>
      </c>
      <c r="AZ8" s="11">
        <f>'Volume TU North'!AZ8+'Volume TU South'!AZ8</f>
        <v>910.34400000000005</v>
      </c>
      <c r="BA8" s="11">
        <f>'Volume TU North'!BA8+'Volume TU South'!BA8</f>
        <v>857.83100000000002</v>
      </c>
      <c r="BB8" s="11">
        <f>'Volume TU North'!BB8+'Volume TU South'!BB8</f>
        <v>376.637</v>
      </c>
      <c r="BD8" s="11">
        <f>'Volume TU North'!BD8+'Volume TU South'!BD8</f>
        <v>1062.0840000000001</v>
      </c>
      <c r="BE8" s="11">
        <f>'Volume TU North'!BE8+'Volume TU South'!BE8</f>
        <v>2204.0410000000002</v>
      </c>
      <c r="BF8" s="11">
        <f>'Volume TU North'!BF8+'Volume TU South'!BF8</f>
        <v>1936.8630000000001</v>
      </c>
      <c r="BG8" s="11">
        <f>'Volume TU North'!BG8+'Volume TU South'!BG8</f>
        <v>2704.4490000000001</v>
      </c>
      <c r="BH8" s="11">
        <f>'Volume TU North'!BH8+'Volume TU South'!BH8</f>
        <v>2797.585</v>
      </c>
      <c r="BI8" s="11">
        <f>'Volume TU North'!BI8+'Volume TU South'!BI8</f>
        <v>1651.143</v>
      </c>
      <c r="BJ8" s="11">
        <f>'Volume TU North'!BJ8+'Volume TU South'!BJ8</f>
        <v>1161.146</v>
      </c>
      <c r="BK8" s="11">
        <f>'Volume TU North'!BK8+'Volume TU South'!BK8</f>
        <v>701.78300000000002</v>
      </c>
      <c r="BL8" s="11">
        <f>'Volume TU North'!BL8+'Volume TU South'!BL8</f>
        <v>397.161</v>
      </c>
      <c r="BM8" s="11">
        <f>'Volume TU North'!BM8+'Volume TU South'!BM8</f>
        <v>201.99799999999999</v>
      </c>
      <c r="BN8" s="11">
        <f>'Volume TU North'!BN8+'Volume TU South'!BN8</f>
        <v>62.343000000000004</v>
      </c>
      <c r="BO8" s="11">
        <f>'Volume TU North'!BO8+'Volume TU South'!BO8</f>
        <v>58.633000000000003</v>
      </c>
      <c r="BQ8" s="11">
        <f>'Volume TU North'!BQ8+'Volume TU South'!BQ8</f>
        <v>214.72899999999998</v>
      </c>
      <c r="BR8" s="11">
        <f>'Volume TU North'!BR8+'Volume TU South'!BR8</f>
        <v>0</v>
      </c>
      <c r="BS8" s="11">
        <f>'Volume TU North'!BS8+'Volume TU South'!BS8</f>
        <v>0</v>
      </c>
      <c r="BT8" s="11">
        <f>'Volume TU North'!BT8+'Volume TU South'!BT8</f>
        <v>0</v>
      </c>
      <c r="BU8" s="11">
        <f>'Volume TU North'!BU8+'Volume TU South'!BU8</f>
        <v>0</v>
      </c>
      <c r="BV8" s="11">
        <f>'Volume TU North'!BV8+'Volume TU South'!BV8</f>
        <v>0</v>
      </c>
      <c r="BW8" s="11">
        <f>'Volume TU North'!BW8+'Volume TU South'!BW8</f>
        <v>0</v>
      </c>
      <c r="BX8" s="11">
        <f>'Volume TU North'!BX8+'Volume TU South'!BX8</f>
        <v>0</v>
      </c>
      <c r="BY8" s="11">
        <f>'Volume TU North'!BY8+'Volume TU South'!BY8</f>
        <v>0</v>
      </c>
      <c r="BZ8" s="11">
        <f>'Volume TU North'!BZ8+'Volume TU South'!BZ8</f>
        <v>0</v>
      </c>
      <c r="CA8" s="11">
        <f>'Volume TU North'!CA8+'Volume TU South'!CA8</f>
        <v>0</v>
      </c>
      <c r="CB8" s="11">
        <f>'Volume TU North'!CB8+'Volume TU South'!CB8</f>
        <v>0</v>
      </c>
    </row>
    <row r="9" spans="2:80" ht="15.5" x14ac:dyDescent="0.35">
      <c r="B9" s="10" t="s">
        <v>118</v>
      </c>
      <c r="C9" s="43"/>
      <c r="D9" s="11">
        <f>'Volume TU North'!D9+'Volume TU South'!D9</f>
        <v>201.066</v>
      </c>
      <c r="E9" s="11">
        <f>'Volume TU North'!E9+'Volume TU South'!E9</f>
        <v>310.15899999999999</v>
      </c>
      <c r="F9" s="11">
        <f>'Volume TU North'!F9+'Volume TU South'!F9</f>
        <v>390.72299999999996</v>
      </c>
      <c r="G9" s="11">
        <f>'Volume TU North'!G9+'Volume TU South'!G9</f>
        <v>434.66899999999998</v>
      </c>
      <c r="H9" s="11">
        <f>'Volume TU North'!H9+'Volume TU South'!H9</f>
        <v>400.65299999999996</v>
      </c>
      <c r="I9" s="11">
        <f>'Volume TU North'!I9+'Volume TU South'!I9</f>
        <v>377.34100000000001</v>
      </c>
      <c r="J9" s="11">
        <f>'Volume TU North'!J9+'Volume TU South'!J9</f>
        <v>297.404</v>
      </c>
      <c r="K9" s="11">
        <f>'Volume TU North'!K9+'Volume TU South'!K9</f>
        <v>251.399</v>
      </c>
      <c r="L9" s="11">
        <f>'Volume TU North'!L9+'Volume TU South'!L9</f>
        <v>277.005</v>
      </c>
      <c r="M9" s="11">
        <f>'Volume TU North'!M9+'Volume TU South'!M9</f>
        <v>338.68599999999998</v>
      </c>
      <c r="N9" s="11">
        <f>'Volume TU North'!N9+'Volume TU South'!N9</f>
        <v>367.55200000000002</v>
      </c>
      <c r="O9" s="11">
        <f>'Volume TU North'!O9+'Volume TU South'!O9</f>
        <v>323.33499999999998</v>
      </c>
      <c r="Q9" s="11">
        <f>'Volume TU North'!Q9+'Volume TU South'!Q9</f>
        <v>322.85700000000003</v>
      </c>
      <c r="R9" s="11">
        <f>'Volume TU North'!R9+'Volume TU South'!R9</f>
        <v>338.25300000000004</v>
      </c>
      <c r="S9" s="11">
        <f>'Volume TU North'!S9+'Volume TU South'!S9</f>
        <v>416.84699999999998</v>
      </c>
      <c r="T9" s="11">
        <f>'Volume TU North'!T9+'Volume TU South'!T9</f>
        <v>466.62400000000002</v>
      </c>
      <c r="U9" s="11">
        <f>'Volume TU North'!U9+'Volume TU South'!U9</f>
        <v>421.60700000000003</v>
      </c>
      <c r="V9" s="11">
        <f>'Volume TU North'!V9+'Volume TU South'!V9</f>
        <v>358.04</v>
      </c>
      <c r="W9" s="11">
        <f>'Volume TU North'!W9+'Volume TU South'!W9</f>
        <v>416.762</v>
      </c>
      <c r="X9" s="11">
        <f>'Volume TU North'!X9+'Volume TU South'!X9</f>
        <v>337.64100000000002</v>
      </c>
      <c r="Y9" s="11">
        <f>'Volume TU North'!Y9+'Volume TU South'!Y9</f>
        <v>342.96199999999999</v>
      </c>
      <c r="Z9" s="11">
        <f>'Volume TU North'!Z9+'Volume TU South'!Z9</f>
        <v>421.26299999999998</v>
      </c>
      <c r="AA9" s="11">
        <f>'Volume TU North'!AA9+'Volume TU South'!AA9</f>
        <v>414.32800000000003</v>
      </c>
      <c r="AB9" s="11">
        <f>'Volume TU North'!AB9+'Volume TU South'!AB9</f>
        <v>428.827</v>
      </c>
      <c r="AD9" s="11">
        <f>'Volume TU North'!AD9+'Volume TU South'!AD9</f>
        <v>371.79199999999997</v>
      </c>
      <c r="AE9" s="11">
        <f>'Volume TU North'!AE9+'Volume TU South'!AE9</f>
        <v>412.18799999999999</v>
      </c>
      <c r="AF9" s="11">
        <f>'Volume TU North'!AF9+'Volume TU South'!AF9</f>
        <v>466.13899999999995</v>
      </c>
      <c r="AG9" s="11">
        <f>'Volume TU North'!AG9+'Volume TU South'!AG9</f>
        <v>510.47299999999996</v>
      </c>
      <c r="AH9" s="11">
        <f>'Volume TU North'!AH9+'Volume TU South'!AH9</f>
        <v>422.16399999999999</v>
      </c>
      <c r="AI9" s="11">
        <f>'Volume TU North'!AI9+'Volume TU South'!AI9</f>
        <v>464.21199999999999</v>
      </c>
      <c r="AJ9" s="11">
        <f>'Volume TU North'!AJ9+'Volume TU South'!AJ9</f>
        <v>426.05399999999997</v>
      </c>
      <c r="AK9" s="11">
        <f>'Volume TU North'!AK9+'Volume TU South'!AK9</f>
        <v>411.50700000000001</v>
      </c>
      <c r="AL9" s="11">
        <f>'Volume TU North'!AL9+'Volume TU South'!AL9</f>
        <v>435.91800000000001</v>
      </c>
      <c r="AM9" s="11">
        <f>'Volume TU North'!AM9+'Volume TU South'!AM9</f>
        <v>374.36700000000002</v>
      </c>
      <c r="AN9" s="11">
        <f>'Volume TU North'!AN9+'Volume TU South'!AN9</f>
        <v>432.49299999999999</v>
      </c>
      <c r="AO9" s="11">
        <f>'Volume TU North'!AO9+'Volume TU South'!AO9</f>
        <v>499.10186999999996</v>
      </c>
      <c r="AQ9" s="11">
        <f>'Volume TU North'!AQ9+'Volume TU South'!AQ9</f>
        <v>393.57299999999998</v>
      </c>
      <c r="AR9" s="11">
        <f>'Volume TU North'!AR9+'Volume TU South'!AR9</f>
        <v>393.024</v>
      </c>
      <c r="AS9" s="11">
        <f>'Volume TU North'!AS9+'Volume TU South'!AS9</f>
        <v>521.64599999999996</v>
      </c>
      <c r="AT9" s="11">
        <f>'Volume TU North'!AT9+'Volume TU South'!AT9</f>
        <v>521.30100000000004</v>
      </c>
      <c r="AU9" s="11">
        <f>'Volume TU North'!AU9+'Volume TU South'!AU9</f>
        <v>488.44499999999999</v>
      </c>
      <c r="AV9" s="11">
        <f>'Volume TU North'!AV9+'Volume TU South'!AV9</f>
        <v>550.63300000000004</v>
      </c>
      <c r="AW9" s="11">
        <f>'Volume TU North'!AW9+'Volume TU South'!AW9</f>
        <v>519.30500000000006</v>
      </c>
      <c r="AX9" s="11">
        <f>'Volume TU North'!AX9+'Volume TU South'!AX9</f>
        <v>401.11599999999999</v>
      </c>
      <c r="AY9" s="11">
        <f>'Volume TU North'!AY9+'Volume TU South'!AY9</f>
        <v>463.47400000000005</v>
      </c>
      <c r="AZ9" s="11">
        <f>'Volume TU North'!AZ9+'Volume TU South'!AZ9</f>
        <v>492.40899999999999</v>
      </c>
      <c r="BA9" s="11">
        <f>'Volume TU North'!BA9+'Volume TU South'!BA9</f>
        <v>536.87400000000002</v>
      </c>
      <c r="BB9" s="11">
        <f>'Volume TU North'!BB9+'Volume TU South'!BB9</f>
        <v>472.54699999999997</v>
      </c>
      <c r="BD9" s="11">
        <f>'Volume TU North'!BD9+'Volume TU South'!BD9</f>
        <v>362.15100000000001</v>
      </c>
      <c r="BE9" s="11">
        <f>'Volume TU North'!BE9+'Volume TU South'!BE9</f>
        <v>453.77000000000004</v>
      </c>
      <c r="BF9" s="11">
        <f>'Volume TU North'!BF9+'Volume TU South'!BF9</f>
        <v>477.68299999999999</v>
      </c>
      <c r="BG9" s="11">
        <f>'Volume TU North'!BG9+'Volume TU South'!BG9</f>
        <v>539.11699999999996</v>
      </c>
      <c r="BH9" s="11">
        <f>'Volume TU North'!BH9+'Volume TU South'!BH9</f>
        <v>540.87599999999998</v>
      </c>
      <c r="BI9" s="11">
        <f>'Volume TU North'!BI9+'Volume TU South'!BI9</f>
        <v>536.495</v>
      </c>
      <c r="BJ9" s="11">
        <f>'Volume TU North'!BJ9+'Volume TU South'!BJ9</f>
        <v>571.58600000000001</v>
      </c>
      <c r="BK9" s="11">
        <f>'Volume TU North'!BK9+'Volume TU South'!BK9</f>
        <v>534.12300000000005</v>
      </c>
      <c r="BL9" s="11">
        <f>'Volume TU North'!BL9+'Volume TU South'!BL9</f>
        <v>518.57899999999995</v>
      </c>
      <c r="BM9" s="11">
        <f>'Volume TU North'!BM9+'Volume TU South'!BM9</f>
        <v>548.96600000000001</v>
      </c>
      <c r="BN9" s="11">
        <f>'Volume TU North'!BN9+'Volume TU South'!BN9</f>
        <v>450.41800000000001</v>
      </c>
      <c r="BO9" s="11">
        <f>'Volume TU North'!BO9+'Volume TU South'!BO9</f>
        <v>488.26299999999998</v>
      </c>
      <c r="BQ9" s="11">
        <f>'Volume TU North'!BQ9+'Volume TU South'!BQ9</f>
        <v>334.87599999999998</v>
      </c>
      <c r="BR9" s="11">
        <f>'Volume TU North'!BR9+'Volume TU South'!BR9</f>
        <v>0</v>
      </c>
      <c r="BS9" s="11">
        <f>'Volume TU North'!BS9+'Volume TU South'!BS9</f>
        <v>0</v>
      </c>
      <c r="BT9" s="11">
        <f>'Volume TU North'!BT9+'Volume TU South'!BT9</f>
        <v>0</v>
      </c>
      <c r="BU9" s="11">
        <f>'Volume TU North'!BU9+'Volume TU South'!BU9</f>
        <v>0</v>
      </c>
      <c r="BV9" s="11">
        <f>'Volume TU North'!BV9+'Volume TU South'!BV9</f>
        <v>0</v>
      </c>
      <c r="BW9" s="11">
        <f>'Volume TU North'!BW9+'Volume TU South'!BW9</f>
        <v>0</v>
      </c>
      <c r="BX9" s="11">
        <f>'Volume TU North'!BX9+'Volume TU South'!BX9</f>
        <v>0</v>
      </c>
      <c r="BY9" s="11">
        <f>'Volume TU North'!BY9+'Volume TU South'!BY9</f>
        <v>0</v>
      </c>
      <c r="BZ9" s="11">
        <f>'Volume TU North'!BZ9+'Volume TU South'!BZ9</f>
        <v>0</v>
      </c>
      <c r="CA9" s="11">
        <f>'Volume TU North'!CA9+'Volume TU South'!CA9</f>
        <v>0</v>
      </c>
      <c r="CB9" s="11">
        <f>'Volume TU North'!CB9+'Volume TU South'!CB9</f>
        <v>0</v>
      </c>
    </row>
    <row r="10" spans="2:80" ht="15.5" x14ac:dyDescent="0.35">
      <c r="B10" s="10" t="s">
        <v>115</v>
      </c>
      <c r="C10" s="43"/>
      <c r="D10" s="11">
        <f>'Volume TU North'!D10+'Volume TU South'!D10</f>
        <v>1245.723</v>
      </c>
      <c r="E10" s="11">
        <f>'Volume TU North'!E10+'Volume TU South'!E10</f>
        <v>140.90899999999999</v>
      </c>
      <c r="F10" s="11">
        <f>'Volume TU North'!F10+'Volume TU South'!F10</f>
        <v>1.6819999999999999</v>
      </c>
      <c r="G10" s="11">
        <f>'Volume TU North'!G10+'Volume TU South'!G10</f>
        <v>0</v>
      </c>
      <c r="H10" s="11">
        <f>'Volume TU North'!H10+'Volume TU South'!H10</f>
        <v>0</v>
      </c>
      <c r="I10" s="11">
        <f>'Volume TU North'!I10+'Volume TU South'!I10</f>
        <v>213.88300000000001</v>
      </c>
      <c r="J10" s="11">
        <f>'Volume TU North'!J10+'Volume TU South'!J10</f>
        <v>1271.999</v>
      </c>
      <c r="K10" s="11">
        <f>'Volume TU North'!K10+'Volume TU South'!K10</f>
        <v>1588.8409999999999</v>
      </c>
      <c r="L10" s="11">
        <f>'Volume TU North'!L10+'Volume TU South'!L10</f>
        <v>1316.65</v>
      </c>
      <c r="M10" s="11">
        <f>'Volume TU North'!M10+'Volume TU South'!M10</f>
        <v>510.67</v>
      </c>
      <c r="N10" s="11">
        <f>'Volume TU North'!N10+'Volume TU South'!N10</f>
        <v>344.11200000000002</v>
      </c>
      <c r="O10" s="11">
        <f>'Volume TU North'!O10+'Volume TU South'!O10</f>
        <v>479.88599999999997</v>
      </c>
      <c r="Q10" s="11">
        <f>'Volume TU North'!Q10+'Volume TU South'!Q10</f>
        <v>85.296000000000006</v>
      </c>
      <c r="R10" s="11">
        <f>'Volume TU North'!R10+'Volume TU South'!R10</f>
        <v>8.7970000000000006</v>
      </c>
      <c r="S10" s="11">
        <f>'Volume TU North'!S10+'Volume TU South'!S10</f>
        <v>0</v>
      </c>
      <c r="T10" s="11">
        <f>'Volume TU North'!T10+'Volume TU South'!T10</f>
        <v>0</v>
      </c>
      <c r="U10" s="11">
        <f>'Volume TU North'!U10+'Volume TU South'!U10</f>
        <v>7.2930000000000001</v>
      </c>
      <c r="V10" s="11">
        <f>'Volume TU North'!V10+'Volume TU South'!V10</f>
        <v>780.24600000000009</v>
      </c>
      <c r="W10" s="11">
        <f>'Volume TU North'!W10+'Volume TU South'!W10</f>
        <v>1542.625</v>
      </c>
      <c r="X10" s="11">
        <f>'Volume TU North'!X10+'Volume TU South'!X10</f>
        <v>1971.538</v>
      </c>
      <c r="Y10" s="11">
        <f>'Volume TU North'!Y10+'Volume TU South'!Y10</f>
        <v>2109.0889999999999</v>
      </c>
      <c r="Z10" s="11">
        <f>'Volume TU North'!Z10+'Volume TU South'!Z10</f>
        <v>1993.7729999999999</v>
      </c>
      <c r="AA10" s="11">
        <f>'Volume TU North'!AA10+'Volume TU South'!AA10</f>
        <v>1553.7929999999999</v>
      </c>
      <c r="AB10" s="11">
        <f>'Volume TU North'!AB10+'Volume TU South'!AB10</f>
        <v>1406.125</v>
      </c>
      <c r="AD10" s="11">
        <f>'Volume TU North'!AD10+'Volume TU South'!AD10</f>
        <v>511.87099999999998</v>
      </c>
      <c r="AE10" s="11">
        <f>'Volume TU North'!AE10+'Volume TU South'!AE10</f>
        <v>58.202999999999996</v>
      </c>
      <c r="AF10" s="11">
        <f>'Volume TU North'!AF10+'Volume TU South'!AF10</f>
        <v>0</v>
      </c>
      <c r="AG10" s="11">
        <f>'Volume TU North'!AG10+'Volume TU South'!AG10</f>
        <v>0</v>
      </c>
      <c r="AH10" s="11">
        <f>'Volume TU North'!AH10+'Volume TU South'!AH10</f>
        <v>22.683999999999997</v>
      </c>
      <c r="AI10" s="11">
        <f>'Volume TU North'!AI10+'Volume TU South'!AI10</f>
        <v>227.17699999999999</v>
      </c>
      <c r="AJ10" s="11">
        <f>'Volume TU North'!AJ10+'Volume TU South'!AJ10</f>
        <v>1437.771</v>
      </c>
      <c r="AK10" s="11">
        <f>'Volume TU North'!AK10+'Volume TU South'!AK10</f>
        <v>1791.48</v>
      </c>
      <c r="AL10" s="11">
        <f>'Volume TU North'!AL10+'Volume TU South'!AL10</f>
        <v>1790.3530000000001</v>
      </c>
      <c r="AM10" s="11">
        <f>'Volume TU North'!AM10+'Volume TU South'!AM10</f>
        <v>1424.9639999999999</v>
      </c>
      <c r="AN10" s="11">
        <f>'Volume TU North'!AN10+'Volume TU South'!AN10</f>
        <v>1820.7</v>
      </c>
      <c r="AO10" s="11">
        <f>'Volume TU North'!AO10+'Volume TU South'!AO10</f>
        <v>1674.0989999999999</v>
      </c>
      <c r="AQ10" s="11">
        <f>'Volume TU North'!AQ10+'Volume TU South'!AQ10</f>
        <v>388.76300000000003</v>
      </c>
      <c r="AR10" s="11">
        <f>'Volume TU North'!AR10+'Volume TU South'!AR10</f>
        <v>106.889</v>
      </c>
      <c r="AS10" s="11">
        <f>'Volume TU North'!AS10+'Volume TU South'!AS10</f>
        <v>21.356999999999999</v>
      </c>
      <c r="AT10" s="11">
        <f>'Volume TU North'!AT10+'Volume TU South'!AT10</f>
        <v>59.186</v>
      </c>
      <c r="AU10" s="11">
        <f>'Volume TU North'!AU10+'Volume TU South'!AU10</f>
        <v>105.342</v>
      </c>
      <c r="AV10" s="11">
        <f>'Volume TU North'!AV10+'Volume TU South'!AV10</f>
        <v>1738.048</v>
      </c>
      <c r="AW10" s="11">
        <f>'Volume TU North'!AW10+'Volume TU South'!AW10</f>
        <v>2489.866</v>
      </c>
      <c r="AX10" s="11">
        <f>'Volume TU North'!AX10+'Volume TU South'!AX10</f>
        <v>2524.502</v>
      </c>
      <c r="AY10" s="11">
        <f>'Volume TU North'!AY10+'Volume TU South'!AY10</f>
        <v>2139.6</v>
      </c>
      <c r="AZ10" s="11">
        <f>'Volume TU North'!AZ10+'Volume TU South'!AZ10</f>
        <v>1938.5640000000001</v>
      </c>
      <c r="BA10" s="11">
        <f>'Volume TU North'!BA10+'Volume TU South'!BA10</f>
        <v>1831.6860000000001</v>
      </c>
      <c r="BB10" s="11">
        <f>'Volume TU North'!BB10+'Volume TU South'!BB10</f>
        <v>913.41700000000003</v>
      </c>
      <c r="BD10" s="11">
        <f>'Volume TU North'!BD10+'Volume TU South'!BD10</f>
        <v>88.58</v>
      </c>
      <c r="BE10" s="11">
        <f>'Volume TU North'!BE10+'Volume TU South'!BE10</f>
        <v>102.557</v>
      </c>
      <c r="BF10" s="11">
        <f>'Volume TU North'!BF10+'Volume TU South'!BF10</f>
        <v>20.268999999999998</v>
      </c>
      <c r="BG10" s="11">
        <f>'Volume TU North'!BG10+'Volume TU South'!BG10</f>
        <v>0</v>
      </c>
      <c r="BH10" s="11">
        <f>'Volume TU North'!BH10+'Volume TU South'!BH10</f>
        <v>4.1000000000000002E-2</v>
      </c>
      <c r="BI10" s="11">
        <f>'Volume TU North'!BI10+'Volume TU South'!BI10</f>
        <v>869.98800000000006</v>
      </c>
      <c r="BJ10" s="11">
        <f>'Volume TU North'!BJ10+'Volume TU South'!BJ10</f>
        <v>1771.9470000000001</v>
      </c>
      <c r="BK10" s="11">
        <f>'Volume TU North'!BK10+'Volume TU South'!BK10</f>
        <v>1999.5539999999999</v>
      </c>
      <c r="BL10" s="11">
        <f>'Volume TU North'!BL10+'Volume TU South'!BL10</f>
        <v>1911.519</v>
      </c>
      <c r="BM10" s="11">
        <f>'Volume TU North'!BM10+'Volume TU South'!BM10</f>
        <v>1934.6089999999999</v>
      </c>
      <c r="BN10" s="11">
        <f>'Volume TU North'!BN10+'Volume TU South'!BN10</f>
        <v>1869.337</v>
      </c>
      <c r="BO10" s="11">
        <f>'Volume TU North'!BO10+'Volume TU South'!BO10</f>
        <v>1695.7439999999999</v>
      </c>
      <c r="BQ10" s="11">
        <f>'Volume TU North'!BQ10+'Volume TU South'!BQ10</f>
        <v>141.40800000000002</v>
      </c>
      <c r="BR10" s="11">
        <f>'Volume TU North'!BR10+'Volume TU South'!BR10</f>
        <v>0</v>
      </c>
      <c r="BS10" s="11">
        <f>'Volume TU North'!BS10+'Volume TU South'!BS10</f>
        <v>0</v>
      </c>
      <c r="BT10" s="11">
        <f>'Volume TU North'!BT10+'Volume TU South'!BT10</f>
        <v>0</v>
      </c>
      <c r="BU10" s="11">
        <f>'Volume TU North'!BU10+'Volume TU South'!BU10</f>
        <v>0</v>
      </c>
      <c r="BV10" s="11">
        <f>'Volume TU North'!BV10+'Volume TU South'!BV10</f>
        <v>0</v>
      </c>
      <c r="BW10" s="11">
        <f>'Volume TU North'!BW10+'Volume TU South'!BW10</f>
        <v>0</v>
      </c>
      <c r="BX10" s="11">
        <f>'Volume TU North'!BX10+'Volume TU South'!BX10</f>
        <v>0</v>
      </c>
      <c r="BY10" s="11">
        <f>'Volume TU North'!BY10+'Volume TU South'!BY10</f>
        <v>0</v>
      </c>
      <c r="BZ10" s="11">
        <f>'Volume TU North'!BZ10+'Volume TU South'!BZ10</f>
        <v>0</v>
      </c>
      <c r="CA10" s="11">
        <f>'Volume TU North'!CA10+'Volume TU South'!CA10</f>
        <v>0</v>
      </c>
      <c r="CB10" s="11">
        <f>'Volume TU North'!CB10+'Volume TU South'!CB10</f>
        <v>0</v>
      </c>
    </row>
    <row r="11" spans="2:80" ht="15.5" x14ac:dyDescent="0.35">
      <c r="B11" s="10" t="s">
        <v>121</v>
      </c>
      <c r="C11" s="43"/>
      <c r="D11" s="11">
        <f>'Volume TU North'!D11+'Volume TU South'!D11</f>
        <v>343.24199999999996</v>
      </c>
      <c r="E11" s="11">
        <f>'Volume TU North'!E11+'Volume TU South'!E11</f>
        <v>222.58500000000001</v>
      </c>
      <c r="F11" s="11">
        <f>'Volume TU North'!F11+'Volume TU South'!F11</f>
        <v>259.31899999999996</v>
      </c>
      <c r="G11" s="11">
        <f>'Volume TU North'!G11+'Volume TU South'!G11</f>
        <v>317.08699999999999</v>
      </c>
      <c r="H11" s="11">
        <f>'Volume TU North'!H11+'Volume TU South'!H11</f>
        <v>643.20699999999999</v>
      </c>
      <c r="I11" s="11">
        <f>'Volume TU North'!I11+'Volume TU South'!I11</f>
        <v>906.71199999999999</v>
      </c>
      <c r="J11" s="11">
        <f>'Volume TU North'!J11+'Volume TU South'!J11</f>
        <v>757.60699999999997</v>
      </c>
      <c r="K11" s="11">
        <f>'Volume TU North'!K11+'Volume TU South'!K11</f>
        <v>841.56400000000008</v>
      </c>
      <c r="L11" s="11">
        <f>'Volume TU North'!L11+'Volume TU South'!L11</f>
        <v>869.16000000000008</v>
      </c>
      <c r="M11" s="11">
        <f>'Volume TU North'!M11+'Volume TU South'!M11</f>
        <v>1096.123</v>
      </c>
      <c r="N11" s="11">
        <f>'Volume TU North'!N11+'Volume TU South'!N11</f>
        <v>960.16799999999989</v>
      </c>
      <c r="O11" s="11">
        <f>'Volume TU North'!O11+'Volume TU South'!O11</f>
        <v>855.66800000000001</v>
      </c>
      <c r="Q11" s="11">
        <f>'Volume TU North'!Q11+'Volume TU South'!Q11</f>
        <v>426.322</v>
      </c>
      <c r="R11" s="11">
        <f>'Volume TU North'!R11+'Volume TU South'!R11</f>
        <v>173.79400000000001</v>
      </c>
      <c r="S11" s="11">
        <f>'Volume TU North'!S11+'Volume TU South'!S11</f>
        <v>156.52700000000002</v>
      </c>
      <c r="T11" s="11">
        <f>'Volume TU North'!T11+'Volume TU South'!T11</f>
        <v>329.55700000000002</v>
      </c>
      <c r="U11" s="11">
        <f>'Volume TU North'!U11+'Volume TU South'!U11</f>
        <v>818.79600000000005</v>
      </c>
      <c r="V11" s="11">
        <f>'Volume TU North'!V11+'Volume TU South'!V11</f>
        <v>636.71400000000006</v>
      </c>
      <c r="W11" s="11">
        <f>'Volume TU North'!W11+'Volume TU South'!W11</f>
        <v>584.45299999999997</v>
      </c>
      <c r="X11" s="11">
        <f>'Volume TU North'!X11+'Volume TU South'!X11</f>
        <v>613.09</v>
      </c>
      <c r="Y11" s="11">
        <f>'Volume TU North'!Y11+'Volume TU South'!Y11</f>
        <v>630.28700000000003</v>
      </c>
      <c r="Z11" s="11">
        <f>'Volume TU North'!Z11+'Volume TU South'!Z11</f>
        <v>583.24</v>
      </c>
      <c r="AA11" s="11">
        <f>'Volume TU North'!AA11+'Volume TU South'!AA11</f>
        <v>567.45100000000002</v>
      </c>
      <c r="AB11" s="11">
        <f>'Volume TU North'!AB11+'Volume TU South'!AB11</f>
        <v>443.73699999999997</v>
      </c>
      <c r="AD11" s="11">
        <f>'Volume TU North'!AD11+'Volume TU South'!AD11</f>
        <v>502.69900000000001</v>
      </c>
      <c r="AE11" s="11">
        <f>'Volume TU North'!AE11+'Volume TU South'!AE11</f>
        <v>297.03199999999998</v>
      </c>
      <c r="AF11" s="11">
        <f>'Volume TU North'!AF11+'Volume TU South'!AF11</f>
        <v>221.35700000000003</v>
      </c>
      <c r="AG11" s="11">
        <f>'Volume TU North'!AG11+'Volume TU South'!AG11</f>
        <v>254.70300000000003</v>
      </c>
      <c r="AH11" s="11">
        <f>'Volume TU North'!AH11+'Volume TU South'!AH11</f>
        <v>640.70499999999993</v>
      </c>
      <c r="AI11" s="11">
        <f>'Volume TU North'!AI11+'Volume TU South'!AI11</f>
        <v>692.89100000000008</v>
      </c>
      <c r="AJ11" s="11">
        <f>'Volume TU North'!AJ11+'Volume TU South'!AJ11</f>
        <v>483.19299999999998</v>
      </c>
      <c r="AK11" s="11">
        <f>'Volume TU North'!AK11+'Volume TU South'!AK11</f>
        <v>488.12</v>
      </c>
      <c r="AL11" s="11">
        <f>'Volume TU North'!AL11+'Volume TU South'!AL11</f>
        <v>525.60400000000004</v>
      </c>
      <c r="AM11" s="11">
        <f>'Volume TU North'!AM11+'Volume TU South'!AM11</f>
        <v>601.84799999999996</v>
      </c>
      <c r="AN11" s="11">
        <f>'Volume TU North'!AN11+'Volume TU South'!AN11</f>
        <v>340.06100000000004</v>
      </c>
      <c r="AO11" s="11">
        <f>'Volume TU North'!AO11+'Volume TU South'!AO11</f>
        <v>373.69299999999998</v>
      </c>
      <c r="AQ11" s="11">
        <f>'Volume TU North'!AQ11+'Volume TU South'!AQ11</f>
        <v>214.29899999999998</v>
      </c>
      <c r="AR11" s="11">
        <f>'Volume TU North'!AR11+'Volume TU South'!AR11</f>
        <v>124.41200000000001</v>
      </c>
      <c r="AS11" s="11">
        <f>'Volume TU North'!AS11+'Volume TU South'!AS11</f>
        <v>226.78800000000001</v>
      </c>
      <c r="AT11" s="11">
        <f>'Volume TU North'!AT11+'Volume TU South'!AT11</f>
        <v>394.36799999999994</v>
      </c>
      <c r="AU11" s="11">
        <f>'Volume TU North'!AU11+'Volume TU South'!AU11</f>
        <v>479.4</v>
      </c>
      <c r="AV11" s="11">
        <f>'Volume TU North'!AV11+'Volume TU South'!AV11</f>
        <v>380.56899999999996</v>
      </c>
      <c r="AW11" s="11">
        <f>'Volume TU North'!AW11+'Volume TU South'!AW11</f>
        <v>437.48500000000001</v>
      </c>
      <c r="AX11" s="11">
        <f>'Volume TU North'!AX11+'Volume TU South'!AX11</f>
        <v>351.40899999999999</v>
      </c>
      <c r="AY11" s="11">
        <f>'Volume TU North'!AY11+'Volume TU South'!AY11</f>
        <v>381.15999999999997</v>
      </c>
      <c r="AZ11" s="11">
        <f>'Volume TU North'!AZ11+'Volume TU South'!AZ11</f>
        <v>350.45500000000004</v>
      </c>
      <c r="BA11" s="11">
        <f>'Volume TU North'!BA11+'Volume TU South'!BA11</f>
        <v>398.86899999999997</v>
      </c>
      <c r="BB11" s="11">
        <f>'Volume TU North'!BB11+'Volume TU South'!BB11</f>
        <v>591.68700000000001</v>
      </c>
      <c r="BD11" s="11">
        <f>'Volume TU North'!BD11+'Volume TU South'!BD11</f>
        <v>400.38</v>
      </c>
      <c r="BE11" s="11">
        <f>'Volume TU North'!BE11+'Volume TU South'!BE11</f>
        <v>266.399</v>
      </c>
      <c r="BF11" s="11">
        <f>'Volume TU North'!BF11+'Volume TU South'!BF11</f>
        <v>217.00299999999999</v>
      </c>
      <c r="BG11" s="11">
        <f>'Volume TU North'!BG11+'Volume TU South'!BG11</f>
        <v>360.52300000000002</v>
      </c>
      <c r="BH11" s="11">
        <f>'Volume TU North'!BH11+'Volume TU South'!BH11</f>
        <v>650.20399999999995</v>
      </c>
      <c r="BI11" s="11">
        <f>'Volume TU North'!BI11+'Volume TU South'!BI11</f>
        <v>535.26299999999992</v>
      </c>
      <c r="BJ11" s="11">
        <f>'Volume TU North'!BJ11+'Volume TU South'!BJ11</f>
        <v>496.44000000000005</v>
      </c>
      <c r="BK11" s="11">
        <f>'Volume TU North'!BK11+'Volume TU South'!BK11</f>
        <v>772.57999999999993</v>
      </c>
      <c r="BL11" s="11">
        <f>'Volume TU North'!BL11+'Volume TU South'!BL11</f>
        <v>1080.2809999999999</v>
      </c>
      <c r="BM11" s="11">
        <f>'Volume TU North'!BM11+'Volume TU South'!BM11</f>
        <v>1204.5819999999999</v>
      </c>
      <c r="BN11" s="11">
        <f>'Volume TU North'!BN11+'Volume TU South'!BN11</f>
        <v>1090.213</v>
      </c>
      <c r="BO11" s="11">
        <f>'Volume TU North'!BO11+'Volume TU South'!BO11</f>
        <v>831.93499999999995</v>
      </c>
      <c r="BQ11" s="11">
        <f>'Volume TU North'!BQ11+'Volume TU South'!BQ11</f>
        <v>611.04700000000003</v>
      </c>
      <c r="BR11" s="11">
        <f>'Volume TU North'!BR11+'Volume TU South'!BR11</f>
        <v>0</v>
      </c>
      <c r="BS11" s="11">
        <f>'Volume TU North'!BS11+'Volume TU South'!BS11</f>
        <v>0</v>
      </c>
      <c r="BT11" s="11">
        <f>'Volume TU North'!BT11+'Volume TU South'!BT11</f>
        <v>0</v>
      </c>
      <c r="BU11" s="11">
        <f>'Volume TU North'!BU11+'Volume TU South'!BU11</f>
        <v>0</v>
      </c>
      <c r="BV11" s="11">
        <f>'Volume TU North'!BV11+'Volume TU South'!BV11</f>
        <v>0</v>
      </c>
      <c r="BW11" s="11">
        <f>'Volume TU North'!BW11+'Volume TU South'!BW11</f>
        <v>0</v>
      </c>
      <c r="BX11" s="11">
        <f>'Volume TU North'!BX11+'Volume TU South'!BX11</f>
        <v>0</v>
      </c>
      <c r="BY11" s="11">
        <f>'Volume TU North'!BY11+'Volume TU South'!BY11</f>
        <v>0</v>
      </c>
      <c r="BZ11" s="11">
        <f>'Volume TU North'!BZ11+'Volume TU South'!BZ11</f>
        <v>0</v>
      </c>
      <c r="CA11" s="11">
        <f>'Volume TU North'!CA11+'Volume TU South'!CA11</f>
        <v>0</v>
      </c>
      <c r="CB11" s="11">
        <f>'Volume TU North'!CB11+'Volume TU South'!CB11</f>
        <v>0</v>
      </c>
    </row>
    <row r="12" spans="2:80" ht="15.5" x14ac:dyDescent="0.35">
      <c r="B12" s="10" t="s">
        <v>119</v>
      </c>
      <c r="C12" s="43"/>
      <c r="D12" s="11">
        <f>'Volume TU North'!D12+'Volume TU South'!D12</f>
        <v>40.015999999999998</v>
      </c>
      <c r="E12" s="11">
        <f>'Volume TU North'!E12+'Volume TU South'!E12</f>
        <v>26.385000000000002</v>
      </c>
      <c r="F12" s="11">
        <f>'Volume TU North'!F12+'Volume TU South'!F12</f>
        <v>29.763999999999999</v>
      </c>
      <c r="G12" s="11">
        <f>'Volume TU North'!G12+'Volume TU South'!G12</f>
        <v>37.642000000000003</v>
      </c>
      <c r="H12" s="11">
        <f>'Volume TU North'!H12+'Volume TU South'!H12</f>
        <v>94.590999999999994</v>
      </c>
      <c r="I12" s="11">
        <f>'Volume TU North'!I12+'Volume TU South'!I12</f>
        <v>118.747</v>
      </c>
      <c r="J12" s="11">
        <f>'Volume TU North'!J12+'Volume TU South'!J12</f>
        <v>135.369</v>
      </c>
      <c r="K12" s="11">
        <f>'Volume TU North'!K12+'Volume TU South'!K12</f>
        <v>148.98500000000001</v>
      </c>
      <c r="L12" s="11">
        <f>'Volume TU North'!L12+'Volume TU South'!L12</f>
        <v>195.93199999999999</v>
      </c>
      <c r="M12" s="11">
        <f>'Volume TU North'!M12+'Volume TU South'!M12</f>
        <v>149.495</v>
      </c>
      <c r="N12" s="11">
        <f>'Volume TU North'!N12+'Volume TU South'!N12</f>
        <v>157.22999999999999</v>
      </c>
      <c r="O12" s="11">
        <f>'Volume TU North'!O12+'Volume TU South'!O12</f>
        <v>121.94</v>
      </c>
      <c r="Q12" s="11">
        <f>'Volume TU North'!Q12+'Volume TU South'!Q12</f>
        <v>101.56399999999999</v>
      </c>
      <c r="R12" s="11">
        <f>'Volume TU North'!R12+'Volume TU South'!R12</f>
        <v>70.692999999999998</v>
      </c>
      <c r="S12" s="11">
        <f>'Volume TU North'!S12+'Volume TU South'!S12</f>
        <v>52.874000000000002</v>
      </c>
      <c r="T12" s="11">
        <f>'Volume TU North'!T12+'Volume TU South'!T12</f>
        <v>118.539</v>
      </c>
      <c r="U12" s="11">
        <f>'Volume TU North'!U12+'Volume TU South'!U12</f>
        <v>108.35</v>
      </c>
      <c r="V12" s="11">
        <f>'Volume TU North'!V12+'Volume TU South'!V12</f>
        <v>77.277000000000001</v>
      </c>
      <c r="W12" s="11">
        <f>'Volume TU North'!W12+'Volume TU South'!W12</f>
        <v>76.747</v>
      </c>
      <c r="X12" s="11">
        <f>'Volume TU North'!X12+'Volume TU South'!X12</f>
        <v>91.299000000000007</v>
      </c>
      <c r="Y12" s="11">
        <f>'Volume TU North'!Y12+'Volume TU South'!Y12</f>
        <v>99.471000000000004</v>
      </c>
      <c r="Z12" s="11">
        <f>'Volume TU North'!Z12+'Volume TU South'!Z12</f>
        <v>110.258</v>
      </c>
      <c r="AA12" s="11">
        <f>'Volume TU North'!AA12+'Volume TU South'!AA12</f>
        <v>95.177000000000007</v>
      </c>
      <c r="AB12" s="11">
        <f>'Volume TU North'!AB12+'Volume TU South'!AB12</f>
        <v>96.216999999999999</v>
      </c>
      <c r="AD12" s="11">
        <f>'Volume TU North'!AD12+'Volume TU South'!AD12</f>
        <v>101.39400000000001</v>
      </c>
      <c r="AE12" s="11">
        <f>'Volume TU North'!AE12+'Volume TU South'!AE12</f>
        <v>79.974999999999994</v>
      </c>
      <c r="AF12" s="11">
        <f>'Volume TU North'!AF12+'Volume TU South'!AF12</f>
        <v>58.162999999999997</v>
      </c>
      <c r="AG12" s="11">
        <f>'Volume TU North'!AG12+'Volume TU South'!AG12</f>
        <v>72.631999999999991</v>
      </c>
      <c r="AH12" s="11">
        <f>'Volume TU North'!AH12+'Volume TU South'!AH12</f>
        <v>110.30199999999999</v>
      </c>
      <c r="AI12" s="11">
        <f>'Volume TU North'!AI12+'Volume TU South'!AI12</f>
        <v>142.22499999999999</v>
      </c>
      <c r="AJ12" s="11">
        <f>'Volume TU North'!AJ12+'Volume TU South'!AJ12</f>
        <v>211.946</v>
      </c>
      <c r="AK12" s="11">
        <f>'Volume TU North'!AK12+'Volume TU South'!AK12</f>
        <v>215.261</v>
      </c>
      <c r="AL12" s="11">
        <f>'Volume TU North'!AL12+'Volume TU South'!AL12</f>
        <v>148.04500000000002</v>
      </c>
      <c r="AM12" s="11">
        <f>'Volume TU North'!AM12+'Volume TU South'!AM12</f>
        <v>152.613</v>
      </c>
      <c r="AN12" s="11">
        <f>'Volume TU North'!AN12+'Volume TU South'!AN12</f>
        <v>217.358</v>
      </c>
      <c r="AO12" s="11">
        <f>'Volume TU North'!AO12+'Volume TU South'!AO12</f>
        <v>261.14300000000003</v>
      </c>
      <c r="AQ12" s="11">
        <f>'Volume TU North'!AQ12+'Volume TU South'!AQ12</f>
        <v>232.57499999999999</v>
      </c>
      <c r="AR12" s="11">
        <f>'Volume TU North'!AR12+'Volume TU South'!AR12</f>
        <v>136.28800000000001</v>
      </c>
      <c r="AS12" s="11">
        <f>'Volume TU North'!AS12+'Volume TU South'!AS12</f>
        <v>143.88900000000001</v>
      </c>
      <c r="AT12" s="11">
        <f>'Volume TU North'!AT12+'Volume TU South'!AT12</f>
        <v>188.62</v>
      </c>
      <c r="AU12" s="11">
        <f>'Volume TU North'!AU12+'Volume TU South'!AU12</f>
        <v>288.45000000000005</v>
      </c>
      <c r="AV12" s="11">
        <f>'Volume TU North'!AV12+'Volume TU South'!AV12</f>
        <v>275.75400000000002</v>
      </c>
      <c r="AW12" s="11">
        <f>'Volume TU North'!AW12+'Volume TU South'!AW12</f>
        <v>306.30700000000002</v>
      </c>
      <c r="AX12" s="11">
        <f>'Volume TU North'!AX12+'Volume TU South'!AX12</f>
        <v>261.45100000000002</v>
      </c>
      <c r="AY12" s="11">
        <f>'Volume TU North'!AY12+'Volume TU South'!AY12</f>
        <v>176.59300000000002</v>
      </c>
      <c r="AZ12" s="11">
        <f>'Volume TU North'!AZ12+'Volume TU South'!AZ12</f>
        <v>218.01799999999997</v>
      </c>
      <c r="BA12" s="11">
        <f>'Volume TU North'!BA12+'Volume TU South'!BA12</f>
        <v>247.82799999999997</v>
      </c>
      <c r="BB12" s="11">
        <f>'Volume TU North'!BB12+'Volume TU South'!BB12</f>
        <v>292.017</v>
      </c>
      <c r="BD12" s="11">
        <f>'Volume TU North'!BD12+'Volume TU South'!BD12</f>
        <v>272.86500000000001</v>
      </c>
      <c r="BE12" s="11">
        <f>'Volume TU North'!BE12+'Volume TU South'!BE12</f>
        <v>211.18800000000002</v>
      </c>
      <c r="BF12" s="11">
        <f>'Volume TU North'!BF12+'Volume TU South'!BF12</f>
        <v>101.229</v>
      </c>
      <c r="BG12" s="11">
        <f>'Volume TU North'!BG12+'Volume TU South'!BG12</f>
        <v>247.22800000000001</v>
      </c>
      <c r="BH12" s="11">
        <f>'Volume TU North'!BH12+'Volume TU South'!BH12</f>
        <v>315.43700000000001</v>
      </c>
      <c r="BI12" s="11">
        <f>'Volume TU North'!BI12+'Volume TU South'!BI12</f>
        <v>290.39</v>
      </c>
      <c r="BJ12" s="11">
        <f>'Volume TU North'!BJ12+'Volume TU South'!BJ12</f>
        <v>314.70799999999997</v>
      </c>
      <c r="BK12" s="11">
        <f>'Volume TU North'!BK12+'Volume TU South'!BK12</f>
        <v>229.65600000000001</v>
      </c>
      <c r="BL12" s="11">
        <f>'Volume TU North'!BL12+'Volume TU South'!BL12</f>
        <v>247.761</v>
      </c>
      <c r="BM12" s="11">
        <f>'Volume TU North'!BM12+'Volume TU South'!BM12</f>
        <v>322.07100000000003</v>
      </c>
      <c r="BN12" s="11">
        <f>'Volume TU North'!BN12+'Volume TU South'!BN12</f>
        <v>313.08699999999999</v>
      </c>
      <c r="BO12" s="11">
        <f>'Volume TU North'!BO12+'Volume TU South'!BO12</f>
        <v>309.625</v>
      </c>
      <c r="BQ12" s="11">
        <f>'Volume TU North'!BQ12+'Volume TU South'!BQ12</f>
        <v>329.63</v>
      </c>
      <c r="BR12" s="11">
        <f>'Volume TU North'!BR12+'Volume TU South'!BR12</f>
        <v>0</v>
      </c>
      <c r="BS12" s="11">
        <f>'Volume TU North'!BS12+'Volume TU South'!BS12</f>
        <v>0</v>
      </c>
      <c r="BT12" s="11">
        <f>'Volume TU North'!BT12+'Volume TU South'!BT12</f>
        <v>0</v>
      </c>
      <c r="BU12" s="11">
        <f>'Volume TU North'!BU12+'Volume TU South'!BU12</f>
        <v>0</v>
      </c>
      <c r="BV12" s="11">
        <f>'Volume TU North'!BV12+'Volume TU South'!BV12</f>
        <v>0</v>
      </c>
      <c r="BW12" s="11">
        <f>'Volume TU North'!BW12+'Volume TU South'!BW12</f>
        <v>0</v>
      </c>
      <c r="BX12" s="11">
        <f>'Volume TU North'!BX12+'Volume TU South'!BX12</f>
        <v>0</v>
      </c>
      <c r="BY12" s="11">
        <f>'Volume TU North'!BY12+'Volume TU South'!BY12</f>
        <v>0</v>
      </c>
      <c r="BZ12" s="11">
        <f>'Volume TU North'!BZ12+'Volume TU South'!BZ12</f>
        <v>0</v>
      </c>
      <c r="CA12" s="11">
        <f>'Volume TU North'!CA12+'Volume TU South'!CA12</f>
        <v>0</v>
      </c>
      <c r="CB12" s="11">
        <f>'Volume TU North'!CB12+'Volume TU South'!CB12</f>
        <v>0</v>
      </c>
    </row>
    <row r="13" spans="2:80" ht="15.5" x14ac:dyDescent="0.35">
      <c r="B13" s="10" t="s">
        <v>114</v>
      </c>
      <c r="C13" s="43"/>
      <c r="D13" s="11">
        <f>'Volume TU North'!D13+'Volume TU South'!D13</f>
        <v>56.14</v>
      </c>
      <c r="E13" s="11">
        <f>'Volume TU North'!E13+'Volume TU South'!E13</f>
        <v>1.9339999999999999</v>
      </c>
      <c r="F13" s="11">
        <f>'Volume TU North'!F13+'Volume TU South'!F13</f>
        <v>2.9740000000000002</v>
      </c>
      <c r="G13" s="11">
        <f>'Volume TU North'!G13+'Volume TU South'!G13</f>
        <v>0</v>
      </c>
      <c r="H13" s="11">
        <f>'Volume TU North'!H13+'Volume TU South'!H13</f>
        <v>0</v>
      </c>
      <c r="I13" s="11">
        <f>'Volume TU North'!I13+'Volume TU South'!I13</f>
        <v>0</v>
      </c>
      <c r="J13" s="11">
        <f>'Volume TU North'!J13+'Volume TU South'!J13</f>
        <v>0</v>
      </c>
      <c r="K13" s="11">
        <f>'Volume TU North'!K13+'Volume TU South'!K13</f>
        <v>0</v>
      </c>
      <c r="L13" s="11">
        <f>'Volume TU North'!L13+'Volume TU South'!L13</f>
        <v>0</v>
      </c>
      <c r="M13" s="11">
        <f>'Volume TU North'!M13+'Volume TU South'!M13</f>
        <v>0</v>
      </c>
      <c r="N13" s="11">
        <f>'Volume TU North'!N13+'Volume TU South'!N13</f>
        <v>9.1210000000000004</v>
      </c>
      <c r="O13" s="11">
        <f>'Volume TU North'!O13+'Volume TU South'!O13</f>
        <v>22.268999999999998</v>
      </c>
      <c r="Q13" s="11">
        <f>'Volume TU North'!Q13+'Volume TU South'!Q13</f>
        <v>62.997999999999998</v>
      </c>
      <c r="R13" s="11">
        <f>'Volume TU North'!R13+'Volume TU South'!R13</f>
        <v>82.959000000000003</v>
      </c>
      <c r="S13" s="11">
        <f>'Volume TU North'!S13+'Volume TU South'!S13</f>
        <v>18.082000000000001</v>
      </c>
      <c r="T13" s="11">
        <f>'Volume TU North'!T13+'Volume TU South'!T13</f>
        <v>0</v>
      </c>
      <c r="U13" s="11">
        <f>'Volume TU North'!U13+'Volume TU South'!U13</f>
        <v>0</v>
      </c>
      <c r="V13" s="11">
        <f>'Volume TU North'!V13+'Volume TU South'!V13</f>
        <v>0</v>
      </c>
      <c r="W13" s="11">
        <f>'Volume TU North'!W13+'Volume TU South'!W13</f>
        <v>0</v>
      </c>
      <c r="X13" s="11">
        <f>'Volume TU North'!X13+'Volume TU South'!X13</f>
        <v>0</v>
      </c>
      <c r="Y13" s="11">
        <f>'Volume TU North'!Y13+'Volume TU South'!Y13</f>
        <v>0</v>
      </c>
      <c r="Z13" s="11">
        <f>'Volume TU North'!Z13+'Volume TU South'!Z13</f>
        <v>0</v>
      </c>
      <c r="AA13" s="11">
        <f>'Volume TU North'!AA13+'Volume TU South'!AA13</f>
        <v>6.04</v>
      </c>
      <c r="AB13" s="11">
        <f>'Volume TU North'!AB13+'Volume TU South'!AB13</f>
        <v>13.396000000000001</v>
      </c>
      <c r="AD13" s="11">
        <f>'Volume TU North'!AD13+'Volume TU South'!AD13</f>
        <v>27.41</v>
      </c>
      <c r="AE13" s="11">
        <f>'Volume TU North'!AE13+'Volume TU South'!AE13</f>
        <v>6.7839999999999998</v>
      </c>
      <c r="AF13" s="11">
        <f>'Volume TU North'!AF13+'Volume TU South'!AF13</f>
        <v>0</v>
      </c>
      <c r="AG13" s="11">
        <f>'Volume TU North'!AG13+'Volume TU South'!AG13</f>
        <v>0</v>
      </c>
      <c r="AH13" s="11">
        <f>'Volume TU North'!AH13+'Volume TU South'!AH13</f>
        <v>0</v>
      </c>
      <c r="AI13" s="11">
        <f>'Volume TU North'!AI13+'Volume TU South'!AI13</f>
        <v>0</v>
      </c>
      <c r="AJ13" s="11">
        <f>'Volume TU North'!AJ13+'Volume TU South'!AJ13</f>
        <v>0</v>
      </c>
      <c r="AK13" s="11">
        <f>'Volume TU North'!AK13+'Volume TU South'!AK13</f>
        <v>0</v>
      </c>
      <c r="AL13" s="11">
        <f>'Volume TU North'!AL13+'Volume TU South'!AL13</f>
        <v>0</v>
      </c>
      <c r="AM13" s="11">
        <f>'Volume TU North'!AM13+'Volume TU South'!AM13</f>
        <v>0</v>
      </c>
      <c r="AN13" s="11">
        <f>'Volume TU North'!AN13+'Volume TU South'!AN13</f>
        <v>57.524000000000001</v>
      </c>
      <c r="AO13" s="11">
        <f>'Volume TU North'!AO13+'Volume TU South'!AO13</f>
        <v>87.164000000000001</v>
      </c>
      <c r="AQ13" s="11">
        <f>'Volume TU North'!AQ13+'Volume TU South'!AQ13</f>
        <v>46.884999999999998</v>
      </c>
      <c r="AR13" s="11">
        <f>'Volume TU North'!AR13+'Volume TU South'!AR13</f>
        <v>5.42</v>
      </c>
      <c r="AS13" s="11">
        <f>'Volume TU North'!AS13+'Volume TU South'!AS13</f>
        <v>0</v>
      </c>
      <c r="AT13" s="11">
        <f>'Volume TU North'!AT13+'Volume TU South'!AT13</f>
        <v>0</v>
      </c>
      <c r="AU13" s="11">
        <f>'Volume TU North'!AU13+'Volume TU South'!AU13</f>
        <v>0</v>
      </c>
      <c r="AV13" s="11">
        <f>'Volume TU North'!AV13+'Volume TU South'!AV13</f>
        <v>0</v>
      </c>
      <c r="AW13" s="11">
        <f>'Volume TU North'!AW13+'Volume TU South'!AW13</f>
        <v>0</v>
      </c>
      <c r="AX13" s="11">
        <f>'Volume TU North'!AX13+'Volume TU South'!AX13</f>
        <v>0</v>
      </c>
      <c r="AY13" s="11">
        <f>'Volume TU North'!AY13+'Volume TU South'!AY13</f>
        <v>0</v>
      </c>
      <c r="AZ13" s="11">
        <f>'Volume TU North'!AZ13+'Volume TU South'!AZ13</f>
        <v>0</v>
      </c>
      <c r="BA13" s="11">
        <f>'Volume TU North'!BA13+'Volume TU South'!BA13</f>
        <v>7.8390000000000004</v>
      </c>
      <c r="BB13" s="11">
        <f>'Volume TU North'!BB13+'Volume TU South'!BB13</f>
        <v>53.780999999999999</v>
      </c>
      <c r="BD13" s="11">
        <f>'Volume TU North'!BD13+'Volume TU South'!BD13</f>
        <v>40.94</v>
      </c>
      <c r="BE13" s="11">
        <f>'Volume TU North'!BE13+'Volume TU South'!BE13</f>
        <v>2.2730000000000001</v>
      </c>
      <c r="BF13" s="11">
        <f>'Volume TU North'!BF13+'Volume TU South'!BF13</f>
        <v>0</v>
      </c>
      <c r="BG13" s="11">
        <f>'Volume TU North'!BG13+'Volume TU South'!BG13</f>
        <v>0</v>
      </c>
      <c r="BH13" s="11">
        <f>'Volume TU North'!BH13+'Volume TU South'!BH13</f>
        <v>0</v>
      </c>
      <c r="BI13" s="11">
        <f>'Volume TU North'!BI13+'Volume TU South'!BI13</f>
        <v>0</v>
      </c>
      <c r="BJ13" s="11">
        <f>'Volume TU North'!BJ13+'Volume TU South'!BJ13</f>
        <v>0</v>
      </c>
      <c r="BK13" s="11">
        <f>'Volume TU North'!BK13+'Volume TU South'!BK13</f>
        <v>0</v>
      </c>
      <c r="BL13" s="11">
        <f>'Volume TU North'!BL13+'Volume TU South'!BL13</f>
        <v>0</v>
      </c>
      <c r="BM13" s="11">
        <f>'Volume TU North'!BM13+'Volume TU South'!BM13</f>
        <v>17.013000000000002</v>
      </c>
      <c r="BN13" s="11">
        <f>'Volume TU North'!BN13+'Volume TU South'!BN13</f>
        <v>106.58799999999999</v>
      </c>
      <c r="BO13" s="11">
        <f>'Volume TU North'!BO13+'Volume TU South'!BO13</f>
        <v>92.584999999999994</v>
      </c>
      <c r="BQ13" s="11">
        <f>'Volume TU North'!BQ13+'Volume TU South'!BQ13</f>
        <v>4.9530000000000003</v>
      </c>
      <c r="BR13" s="11">
        <f>'Volume TU North'!BR13+'Volume TU South'!BR13</f>
        <v>0</v>
      </c>
      <c r="BS13" s="11">
        <f>'Volume TU North'!BS13+'Volume TU South'!BS13</f>
        <v>0</v>
      </c>
      <c r="BT13" s="11">
        <f>'Volume TU North'!BT13+'Volume TU South'!BT13</f>
        <v>0</v>
      </c>
      <c r="BU13" s="11">
        <f>'Volume TU North'!BU13+'Volume TU South'!BU13</f>
        <v>0</v>
      </c>
      <c r="BV13" s="11">
        <f>'Volume TU North'!BV13+'Volume TU South'!BV13</f>
        <v>0</v>
      </c>
      <c r="BW13" s="11">
        <f>'Volume TU North'!BW13+'Volume TU South'!BW13</f>
        <v>0</v>
      </c>
      <c r="BX13" s="11">
        <f>'Volume TU North'!BX13+'Volume TU South'!BX13</f>
        <v>0</v>
      </c>
      <c r="BY13" s="11">
        <f>'Volume TU North'!BY13+'Volume TU South'!BY13</f>
        <v>0</v>
      </c>
      <c r="BZ13" s="11">
        <f>'Volume TU North'!BZ13+'Volume TU South'!BZ13</f>
        <v>0</v>
      </c>
      <c r="CA13" s="11">
        <f>'Volume TU North'!CA13+'Volume TU South'!CA13</f>
        <v>0</v>
      </c>
      <c r="CB13" s="11">
        <f>'Volume TU North'!CB13+'Volume TU South'!CB13</f>
        <v>0</v>
      </c>
    </row>
    <row r="14" spans="2:80" ht="15.5" x14ac:dyDescent="0.35">
      <c r="B14" s="10" t="s">
        <v>116</v>
      </c>
      <c r="C14" s="43"/>
      <c r="D14" s="11">
        <f>'Volume TU North'!D14+'Volume TU South'!D14</f>
        <v>0</v>
      </c>
      <c r="E14" s="11">
        <f>'Volume TU North'!E14+'Volume TU South'!E14</f>
        <v>0</v>
      </c>
      <c r="F14" s="11">
        <f>'Volume TU North'!F14+'Volume TU South'!F14</f>
        <v>0</v>
      </c>
      <c r="G14" s="11">
        <f>'Volume TU North'!G14+'Volume TU South'!G14</f>
        <v>0</v>
      </c>
      <c r="H14" s="11">
        <f>'Volume TU North'!H14+'Volume TU South'!H14</f>
        <v>0</v>
      </c>
      <c r="I14" s="11">
        <f>'Volume TU North'!I14+'Volume TU South'!I14</f>
        <v>0</v>
      </c>
      <c r="J14" s="11">
        <f>'Volume TU North'!J14+'Volume TU South'!J14</f>
        <v>0</v>
      </c>
      <c r="K14" s="11">
        <f>'Volume TU North'!K14+'Volume TU South'!K14</f>
        <v>0</v>
      </c>
      <c r="L14" s="11">
        <f>'Volume TU North'!L14+'Volume TU South'!L14</f>
        <v>0</v>
      </c>
      <c r="M14" s="11">
        <f>'Volume TU North'!M14+'Volume TU South'!M14</f>
        <v>2.3109999999999999</v>
      </c>
      <c r="N14" s="11">
        <f>'Volume TU North'!N14+'Volume TU South'!N14</f>
        <v>0</v>
      </c>
      <c r="O14" s="11">
        <f>'Volume TU North'!O14+'Volume TU South'!O14</f>
        <v>0</v>
      </c>
      <c r="Q14" s="11">
        <f>'Volume TU North'!Q14+'Volume TU South'!Q14</f>
        <v>0</v>
      </c>
      <c r="R14" s="11">
        <f>'Volume TU North'!R14+'Volume TU South'!R14</f>
        <v>0</v>
      </c>
      <c r="S14" s="11">
        <f>'Volume TU North'!S14+'Volume TU South'!S14</f>
        <v>0</v>
      </c>
      <c r="T14" s="11">
        <f>'Volume TU North'!T14+'Volume TU South'!T14</f>
        <v>0</v>
      </c>
      <c r="U14" s="11">
        <f>'Volume TU North'!U14+'Volume TU South'!U14</f>
        <v>0</v>
      </c>
      <c r="V14" s="11">
        <f>'Volume TU North'!V14+'Volume TU South'!V14</f>
        <v>0</v>
      </c>
      <c r="W14" s="11">
        <f>'Volume TU North'!W14+'Volume TU South'!W14</f>
        <v>0</v>
      </c>
      <c r="X14" s="11">
        <f>'Volume TU North'!X14+'Volume TU South'!X14</f>
        <v>0</v>
      </c>
      <c r="Y14" s="11">
        <f>'Volume TU North'!Y14+'Volume TU South'!Y14</f>
        <v>0</v>
      </c>
      <c r="Z14" s="11">
        <f>'Volume TU North'!Z14+'Volume TU South'!Z14</f>
        <v>0</v>
      </c>
      <c r="AA14" s="11">
        <f>'Volume TU North'!AA14+'Volume TU South'!AA14</f>
        <v>0</v>
      </c>
      <c r="AB14" s="11">
        <f>'Volume TU North'!AB14+'Volume TU South'!AB14</f>
        <v>0</v>
      </c>
      <c r="AD14" s="11">
        <f>'Volume TU North'!AD14+'Volume TU South'!AD14</f>
        <v>0</v>
      </c>
      <c r="AE14" s="11">
        <f>'Volume TU North'!AE14+'Volume TU South'!AE14</f>
        <v>0</v>
      </c>
      <c r="AF14" s="11">
        <f>'Volume TU North'!AF14+'Volume TU South'!AF14</f>
        <v>0</v>
      </c>
      <c r="AG14" s="11">
        <f>'Volume TU North'!AG14+'Volume TU South'!AG14</f>
        <v>0</v>
      </c>
      <c r="AH14" s="11">
        <f>'Volume TU North'!AH14+'Volume TU South'!AH14</f>
        <v>0</v>
      </c>
      <c r="AI14" s="11">
        <f>'Volume TU North'!AI14+'Volume TU South'!AI14</f>
        <v>0</v>
      </c>
      <c r="AJ14" s="11">
        <f>'Volume TU North'!AJ14+'Volume TU South'!AJ14</f>
        <v>0</v>
      </c>
      <c r="AK14" s="11">
        <f>'Volume TU North'!AK14+'Volume TU South'!AK14</f>
        <v>0</v>
      </c>
      <c r="AL14" s="11">
        <f>'Volume TU North'!AL14+'Volume TU South'!AL14</f>
        <v>0</v>
      </c>
      <c r="AM14" s="11">
        <f>'Volume TU North'!AM14+'Volume TU South'!AM14</f>
        <v>0</v>
      </c>
      <c r="AN14" s="11">
        <f>'Volume TU North'!AN14+'Volume TU South'!AN14</f>
        <v>0</v>
      </c>
      <c r="AO14" s="11">
        <f>'Volume TU North'!AO14+'Volume TU South'!AO14</f>
        <v>0</v>
      </c>
      <c r="AQ14" s="11">
        <f>'Volume TU North'!AQ14+'Volume TU South'!AQ14</f>
        <v>0</v>
      </c>
      <c r="AR14" s="11">
        <f>'Volume TU North'!AR14+'Volume TU South'!AR14</f>
        <v>0</v>
      </c>
      <c r="AS14" s="11">
        <f>'Volume TU North'!AS14+'Volume TU South'!AS14</f>
        <v>0</v>
      </c>
      <c r="AT14" s="11">
        <f>'Volume TU North'!AT14+'Volume TU South'!AT14</f>
        <v>0</v>
      </c>
      <c r="AU14" s="11">
        <f>'Volume TU North'!AU14+'Volume TU South'!AU14</f>
        <v>0</v>
      </c>
      <c r="AV14" s="11">
        <f>'Volume TU North'!AV14+'Volume TU South'!AV14</f>
        <v>0</v>
      </c>
      <c r="AW14" s="11">
        <f>'Volume TU North'!AW14+'Volume TU South'!AW14</f>
        <v>0</v>
      </c>
      <c r="AX14" s="11">
        <f>'Volume TU North'!AX14+'Volume TU South'!AX14</f>
        <v>0</v>
      </c>
      <c r="AY14" s="11">
        <f>'Volume TU North'!AY14+'Volume TU South'!AY14</f>
        <v>0</v>
      </c>
      <c r="AZ14" s="11">
        <f>'Volume TU North'!AZ14+'Volume TU South'!AZ14</f>
        <v>0</v>
      </c>
      <c r="BA14" s="11">
        <f>'Volume TU North'!BA14+'Volume TU South'!BA14</f>
        <v>0</v>
      </c>
      <c r="BB14" s="11">
        <f>'Volume TU North'!BB14+'Volume TU South'!BB14</f>
        <v>0</v>
      </c>
      <c r="BD14" s="11">
        <f>'Volume TU North'!BD14+'Volume TU South'!BD14</f>
        <v>0</v>
      </c>
      <c r="BE14" s="11">
        <f>'Volume TU North'!BE14+'Volume TU South'!BE14</f>
        <v>0</v>
      </c>
      <c r="BF14" s="11">
        <f>'Volume TU North'!BF14+'Volume TU South'!BF14</f>
        <v>0</v>
      </c>
      <c r="BG14" s="11">
        <f>'Volume TU North'!BG14+'Volume TU South'!BG14</f>
        <v>0</v>
      </c>
      <c r="BH14" s="11">
        <f>'Volume TU North'!BH14+'Volume TU South'!BH14</f>
        <v>0</v>
      </c>
      <c r="BI14" s="11">
        <f>'Volume TU North'!BI14+'Volume TU South'!BI14</f>
        <v>0</v>
      </c>
      <c r="BJ14" s="11">
        <f>'Volume TU North'!BJ14+'Volume TU South'!BJ14</f>
        <v>0</v>
      </c>
      <c r="BK14" s="11">
        <f>'Volume TU North'!BK14+'Volume TU South'!BK14</f>
        <v>0</v>
      </c>
      <c r="BL14" s="11">
        <f>'Volume TU North'!BL14+'Volume TU South'!BL14</f>
        <v>0</v>
      </c>
      <c r="BM14" s="11">
        <f>'Volume TU North'!BM14+'Volume TU South'!BM14</f>
        <v>0</v>
      </c>
      <c r="BN14" s="11">
        <f>'Volume TU North'!BN14+'Volume TU South'!BN14</f>
        <v>0</v>
      </c>
      <c r="BO14" s="11">
        <f>'Volume TU North'!BO14+'Volume TU South'!BO14</f>
        <v>0</v>
      </c>
      <c r="BQ14" s="11">
        <f>'Volume TU North'!BQ14+'Volume TU South'!BQ14</f>
        <v>0</v>
      </c>
      <c r="BR14" s="11">
        <f>'Volume TU North'!BR14+'Volume TU South'!BR14</f>
        <v>0</v>
      </c>
      <c r="BS14" s="11">
        <f>'Volume TU North'!BS14+'Volume TU South'!BS14</f>
        <v>0</v>
      </c>
      <c r="BT14" s="11">
        <f>'Volume TU North'!BT14+'Volume TU South'!BT14</f>
        <v>0</v>
      </c>
      <c r="BU14" s="11">
        <f>'Volume TU North'!BU14+'Volume TU South'!BU14</f>
        <v>0</v>
      </c>
      <c r="BV14" s="11">
        <f>'Volume TU North'!BV14+'Volume TU South'!BV14</f>
        <v>0</v>
      </c>
      <c r="BW14" s="11">
        <f>'Volume TU North'!BW14+'Volume TU South'!BW14</f>
        <v>0</v>
      </c>
      <c r="BX14" s="11">
        <f>'Volume TU North'!BX14+'Volume TU South'!BX14</f>
        <v>0</v>
      </c>
      <c r="BY14" s="11">
        <f>'Volume TU North'!BY14+'Volume TU South'!BY14</f>
        <v>0</v>
      </c>
      <c r="BZ14" s="11">
        <f>'Volume TU North'!BZ14+'Volume TU South'!BZ14</f>
        <v>0</v>
      </c>
      <c r="CA14" s="11">
        <f>'Volume TU North'!CA14+'Volume TU South'!CA14</f>
        <v>0</v>
      </c>
      <c r="CB14" s="11">
        <f>'Volume TU North'!CB14+'Volume TU South'!CB14</f>
        <v>0</v>
      </c>
    </row>
    <row r="15" spans="2:80" ht="15.5" x14ac:dyDescent="0.35">
      <c r="B15" s="10" t="s">
        <v>117</v>
      </c>
      <c r="C15" s="43"/>
      <c r="D15" s="11">
        <f>'Volume TU North'!D15+'Volume TU South'!D15</f>
        <v>0</v>
      </c>
      <c r="E15" s="11">
        <f>'Volume TU North'!E15+'Volume TU South'!E15</f>
        <v>0</v>
      </c>
      <c r="F15" s="11">
        <f>'Volume TU North'!F15+'Volume TU South'!F15</f>
        <v>0</v>
      </c>
      <c r="G15" s="11">
        <f>'Volume TU North'!G15+'Volume TU South'!G15</f>
        <v>0</v>
      </c>
      <c r="H15" s="11">
        <f>'Volume TU North'!H15+'Volume TU South'!H15</f>
        <v>0</v>
      </c>
      <c r="I15" s="11">
        <f>'Volume TU North'!I15+'Volume TU South'!I15</f>
        <v>0</v>
      </c>
      <c r="J15" s="11">
        <f>'Volume TU North'!J15+'Volume TU South'!J15</f>
        <v>0</v>
      </c>
      <c r="K15" s="11">
        <f>'Volume TU North'!K15+'Volume TU South'!K15</f>
        <v>0</v>
      </c>
      <c r="L15" s="11">
        <f>'Volume TU North'!L15+'Volume TU South'!L15</f>
        <v>0</v>
      </c>
      <c r="M15" s="11">
        <f>'Volume TU North'!M15+'Volume TU South'!M15</f>
        <v>0</v>
      </c>
      <c r="N15" s="11">
        <f>'Volume TU North'!N15+'Volume TU South'!N15</f>
        <v>0</v>
      </c>
      <c r="O15" s="11">
        <f>'Volume TU North'!O15+'Volume TU South'!O15</f>
        <v>0</v>
      </c>
      <c r="Q15" s="11">
        <f>'Volume TU North'!Q15+'Volume TU South'!Q15</f>
        <v>0</v>
      </c>
      <c r="R15" s="11">
        <f>'Volume TU North'!R15+'Volume TU South'!R15</f>
        <v>0</v>
      </c>
      <c r="S15" s="11">
        <f>'Volume TU North'!S15+'Volume TU South'!S15</f>
        <v>0</v>
      </c>
      <c r="T15" s="11">
        <f>'Volume TU North'!T15+'Volume TU South'!T15</f>
        <v>0</v>
      </c>
      <c r="U15" s="11">
        <f>'Volume TU North'!U15+'Volume TU South'!U15</f>
        <v>0</v>
      </c>
      <c r="V15" s="11">
        <f>'Volume TU North'!V15+'Volume TU South'!V15</f>
        <v>0</v>
      </c>
      <c r="W15" s="11">
        <f>'Volume TU North'!W15+'Volume TU South'!W15</f>
        <v>0</v>
      </c>
      <c r="X15" s="11">
        <f>'Volume TU North'!X15+'Volume TU South'!X15</f>
        <v>0</v>
      </c>
      <c r="Y15" s="11">
        <f>'Volume TU North'!Y15+'Volume TU South'!Y15</f>
        <v>0</v>
      </c>
      <c r="Z15" s="11">
        <f>'Volume TU North'!Z15+'Volume TU South'!Z15</f>
        <v>0</v>
      </c>
      <c r="AA15" s="11">
        <f>'Volume TU North'!AA15+'Volume TU South'!AA15</f>
        <v>0</v>
      </c>
      <c r="AB15" s="11">
        <f>'Volume TU North'!AB15+'Volume TU South'!AB15</f>
        <v>0</v>
      </c>
      <c r="AD15" s="11">
        <f>'Volume TU North'!AD15+'Volume TU South'!AD15</f>
        <v>0</v>
      </c>
      <c r="AE15" s="11">
        <f>'Volume TU North'!AE15+'Volume TU South'!AE15</f>
        <v>0</v>
      </c>
      <c r="AF15" s="11">
        <f>'Volume TU North'!AF15+'Volume TU South'!AF15</f>
        <v>0</v>
      </c>
      <c r="AG15" s="11">
        <f>'Volume TU North'!AG15+'Volume TU South'!AG15</f>
        <v>0</v>
      </c>
      <c r="AH15" s="11">
        <f>'Volume TU North'!AH15+'Volume TU South'!AH15</f>
        <v>0</v>
      </c>
      <c r="AI15" s="11">
        <f>'Volume TU North'!AI15+'Volume TU South'!AI15</f>
        <v>0</v>
      </c>
      <c r="AJ15" s="11">
        <f>'Volume TU North'!AJ15+'Volume TU South'!AJ15</f>
        <v>0</v>
      </c>
      <c r="AK15" s="11">
        <f>'Volume TU North'!AK15+'Volume TU South'!AK15</f>
        <v>0</v>
      </c>
      <c r="AL15" s="11">
        <f>'Volume TU North'!AL15+'Volume TU South'!AL15</f>
        <v>0</v>
      </c>
      <c r="AM15" s="11">
        <f>'Volume TU North'!AM15+'Volume TU South'!AM15</f>
        <v>0</v>
      </c>
      <c r="AN15" s="11">
        <f>'Volume TU North'!AN15+'Volume TU South'!AN15</f>
        <v>0</v>
      </c>
      <c r="AO15" s="11">
        <f>'Volume TU North'!AO15+'Volume TU South'!AO15</f>
        <v>0</v>
      </c>
      <c r="AQ15" s="11">
        <f>'Volume TU North'!AQ15+'Volume TU South'!AQ15</f>
        <v>0</v>
      </c>
      <c r="AR15" s="11">
        <f>'Volume TU North'!AR15+'Volume TU South'!AR15</f>
        <v>0</v>
      </c>
      <c r="AS15" s="11">
        <f>'Volume TU North'!AS15+'Volume TU South'!AS15</f>
        <v>0</v>
      </c>
      <c r="AT15" s="11">
        <f>'Volume TU North'!AT15+'Volume TU South'!AT15</f>
        <v>0</v>
      </c>
      <c r="AU15" s="11">
        <f>'Volume TU North'!AU15+'Volume TU South'!AU15</f>
        <v>0</v>
      </c>
      <c r="AV15" s="11">
        <f>'Volume TU North'!AV15+'Volume TU South'!AV15</f>
        <v>0</v>
      </c>
      <c r="AW15" s="11">
        <f>'Volume TU North'!AW15+'Volume TU South'!AW15</f>
        <v>0</v>
      </c>
      <c r="AX15" s="11">
        <f>'Volume TU North'!AX15+'Volume TU South'!AX15</f>
        <v>0</v>
      </c>
      <c r="AY15" s="11">
        <f>'Volume TU North'!AY15+'Volume TU South'!AY15</f>
        <v>0</v>
      </c>
      <c r="AZ15" s="11">
        <f>'Volume TU North'!AZ15+'Volume TU South'!AZ15</f>
        <v>0</v>
      </c>
      <c r="BA15" s="11">
        <f>'Volume TU North'!BA15+'Volume TU South'!BA15</f>
        <v>0</v>
      </c>
      <c r="BB15" s="11">
        <f>'Volume TU North'!BB15+'Volume TU South'!BB15</f>
        <v>14.885999999999999</v>
      </c>
      <c r="BD15" s="11">
        <f>'Volume TU North'!BD15+'Volume TU South'!BD15</f>
        <v>12.996</v>
      </c>
      <c r="BE15" s="11">
        <f>'Volume TU North'!BE15+'Volume TU South'!BE15</f>
        <v>0</v>
      </c>
      <c r="BF15" s="11">
        <f>'Volume TU North'!BF15+'Volume TU South'!BF15</f>
        <v>0</v>
      </c>
      <c r="BG15" s="11">
        <f>'Volume TU North'!BG15+'Volume TU South'!BG15</f>
        <v>0</v>
      </c>
      <c r="BH15" s="11">
        <f>'Volume TU North'!BH15+'Volume TU South'!BH15</f>
        <v>0</v>
      </c>
      <c r="BI15" s="11">
        <f>'Volume TU North'!BI15+'Volume TU South'!BI15</f>
        <v>0</v>
      </c>
      <c r="BJ15" s="11">
        <f>'Volume TU North'!BJ15+'Volume TU South'!BJ15</f>
        <v>0</v>
      </c>
      <c r="BK15" s="11">
        <f>'Volume TU North'!BK15+'Volume TU South'!BK15</f>
        <v>0</v>
      </c>
      <c r="BL15" s="11">
        <f>'Volume TU North'!BL15+'Volume TU South'!BL15</f>
        <v>0</v>
      </c>
      <c r="BM15" s="11">
        <f>'Volume TU North'!BM15+'Volume TU South'!BM15</f>
        <v>0</v>
      </c>
      <c r="BN15" s="11">
        <f>'Volume TU North'!BN15+'Volume TU South'!BN15</f>
        <v>0</v>
      </c>
      <c r="BO15" s="11">
        <f>'Volume TU North'!BO15+'Volume TU South'!BO15</f>
        <v>0</v>
      </c>
      <c r="BQ15" s="11">
        <f>'Volume TU North'!BQ15+'Volume TU South'!BQ15</f>
        <v>0</v>
      </c>
      <c r="BR15" s="11">
        <f>'Volume TU North'!BR15+'Volume TU South'!BR15</f>
        <v>0</v>
      </c>
      <c r="BS15" s="11">
        <f>'Volume TU North'!BS15+'Volume TU South'!BS15</f>
        <v>0</v>
      </c>
      <c r="BT15" s="11">
        <f>'Volume TU North'!BT15+'Volume TU South'!BT15</f>
        <v>0</v>
      </c>
      <c r="BU15" s="11">
        <f>'Volume TU North'!BU15+'Volume TU South'!BU15</f>
        <v>0</v>
      </c>
      <c r="BV15" s="11">
        <f>'Volume TU North'!BV15+'Volume TU South'!BV15</f>
        <v>0</v>
      </c>
      <c r="BW15" s="11">
        <f>'Volume TU North'!BW15+'Volume TU South'!BW15</f>
        <v>0</v>
      </c>
      <c r="BX15" s="11">
        <f>'Volume TU North'!BX15+'Volume TU South'!BX15</f>
        <v>0</v>
      </c>
      <c r="BY15" s="11">
        <f>'Volume TU North'!BY15+'Volume TU South'!BY15</f>
        <v>0</v>
      </c>
      <c r="BZ15" s="11">
        <f>'Volume TU North'!BZ15+'Volume TU South'!BZ15</f>
        <v>0</v>
      </c>
      <c r="CA15" s="11">
        <f>'Volume TU North'!CA15+'Volume TU South'!CA15</f>
        <v>0</v>
      </c>
      <c r="CB15" s="11">
        <f>'Volume TU North'!CB15+'Volume TU South'!CB15</f>
        <v>0</v>
      </c>
    </row>
    <row r="16" spans="2:80" ht="15.5" x14ac:dyDescent="0.35">
      <c r="B16" s="8" t="s">
        <v>120</v>
      </c>
      <c r="C16" s="43"/>
      <c r="D16" s="9">
        <f>'Volume TU North'!D16+'Volume TU South'!D16</f>
        <v>140.19499999999999</v>
      </c>
      <c r="E16" s="9">
        <f>'Volume TU North'!E16+'Volume TU South'!E16</f>
        <v>164.41800000000001</v>
      </c>
      <c r="F16" s="9">
        <f>'Volume TU North'!F16+'Volume TU South'!F16</f>
        <v>177.74799999999999</v>
      </c>
      <c r="G16" s="9">
        <f>'Volume TU North'!G16+'Volume TU South'!G16</f>
        <v>166.38900000000001</v>
      </c>
      <c r="H16" s="9">
        <f>'Volume TU North'!H16+'Volume TU South'!H16</f>
        <v>169.42400000000001</v>
      </c>
      <c r="I16" s="9">
        <f>'Volume TU North'!I16+'Volume TU South'!I16</f>
        <v>172.846</v>
      </c>
      <c r="J16" s="9">
        <f>'Volume TU North'!J16+'Volume TU South'!J16</f>
        <v>165.29700000000003</v>
      </c>
      <c r="K16" s="9">
        <f>'Volume TU North'!K16+'Volume TU South'!K16</f>
        <v>157.87299999999999</v>
      </c>
      <c r="L16" s="9">
        <f>'Volume TU North'!L16+'Volume TU South'!L16</f>
        <v>147.81</v>
      </c>
      <c r="M16" s="9">
        <f>'Volume TU North'!M16+'Volume TU South'!M16</f>
        <v>153.98699999999999</v>
      </c>
      <c r="N16" s="9">
        <f>'Volume TU North'!N16+'Volume TU South'!N16</f>
        <v>147.32600000000002</v>
      </c>
      <c r="O16" s="9">
        <f>'Volume TU North'!O16+'Volume TU South'!O16</f>
        <v>126.71700000000001</v>
      </c>
      <c r="Q16" s="9">
        <f>'Volume TU North'!Q16+'Volume TU South'!Q16</f>
        <v>150.226</v>
      </c>
      <c r="R16" s="9">
        <f>'Volume TU North'!R16+'Volume TU South'!R16</f>
        <v>132.31200000000001</v>
      </c>
      <c r="S16" s="9">
        <f>'Volume TU North'!S16+'Volume TU South'!S16</f>
        <v>147.85</v>
      </c>
      <c r="T16" s="9">
        <f>'Volume TU North'!T16+'Volume TU South'!T16</f>
        <v>156.88299999999998</v>
      </c>
      <c r="U16" s="9">
        <f>'Volume TU North'!U16+'Volume TU South'!U16</f>
        <v>180.30799999999999</v>
      </c>
      <c r="V16" s="9">
        <f>'Volume TU North'!V16+'Volume TU South'!V16</f>
        <v>166.727</v>
      </c>
      <c r="W16" s="9">
        <f>'Volume TU North'!W16+'Volume TU South'!W16</f>
        <v>165.137</v>
      </c>
      <c r="X16" s="9">
        <f>'Volume TU North'!X16+'Volume TU South'!X16</f>
        <v>183.179</v>
      </c>
      <c r="Y16" s="9">
        <f>'Volume TU North'!Y16+'Volume TU South'!Y16</f>
        <v>159.23099999999999</v>
      </c>
      <c r="Z16" s="9">
        <f>'Volume TU North'!Z16+'Volume TU South'!Z16</f>
        <v>163.31100000000001</v>
      </c>
      <c r="AA16" s="9">
        <f>'Volume TU North'!AA16+'Volume TU South'!AA16</f>
        <v>137.26</v>
      </c>
      <c r="AB16" s="9">
        <f>'Volume TU North'!AB16+'Volume TU South'!AB16</f>
        <v>131.977</v>
      </c>
      <c r="AD16" s="9">
        <f>'Volume TU North'!AD16+'Volume TU South'!AD16</f>
        <v>89.717999999999989</v>
      </c>
      <c r="AE16" s="9">
        <f>'Volume TU North'!AE16+'Volume TU South'!AE16</f>
        <v>182.69200000000001</v>
      </c>
      <c r="AF16" s="9">
        <f>'Volume TU North'!AF16+'Volume TU South'!AF16</f>
        <v>178.786</v>
      </c>
      <c r="AG16" s="9">
        <f>'Volume TU North'!AG16+'Volume TU South'!AG16</f>
        <v>190.065</v>
      </c>
      <c r="AH16" s="9">
        <f>'Volume TU North'!AH16+'Volume TU South'!AH16</f>
        <v>156.91899999999998</v>
      </c>
      <c r="AI16" s="9">
        <f>'Volume TU North'!AI16+'Volume TU South'!AI16</f>
        <v>175.00700000000001</v>
      </c>
      <c r="AJ16" s="9">
        <f>'Volume TU North'!AJ16+'Volume TU South'!AJ16</f>
        <v>211.27800000000002</v>
      </c>
      <c r="AK16" s="9">
        <f>'Volume TU North'!AK16+'Volume TU South'!AK16</f>
        <v>223.10599999999999</v>
      </c>
      <c r="AL16" s="9">
        <f>'Volume TU North'!AL16+'Volume TU South'!AL16</f>
        <v>208.607</v>
      </c>
      <c r="AM16" s="9">
        <f>'Volume TU North'!AM16+'Volume TU South'!AM16</f>
        <v>207.62900000000002</v>
      </c>
      <c r="AN16" s="9">
        <f>'Volume TU North'!AN16+'Volume TU South'!AN16</f>
        <v>195.32400000000001</v>
      </c>
      <c r="AO16" s="9">
        <f>'Volume TU North'!AO16+'Volume TU South'!AO16</f>
        <v>196.334</v>
      </c>
      <c r="AQ16" s="9">
        <f>'Volume TU North'!AQ16+'Volume TU South'!AQ16</f>
        <v>187.554</v>
      </c>
      <c r="AR16" s="9">
        <f>'Volume TU North'!AR16+'Volume TU South'!AR16</f>
        <v>180.19900000000001</v>
      </c>
      <c r="AS16" s="9">
        <f>'Volume TU North'!AS16+'Volume TU South'!AS16</f>
        <v>228.28699999999998</v>
      </c>
      <c r="AT16" s="9">
        <f>'Volume TU North'!AT16+'Volume TU South'!AT16</f>
        <v>224.428</v>
      </c>
      <c r="AU16" s="9">
        <f>'Volume TU North'!AU16+'Volume TU South'!AU16</f>
        <v>229.67500000000001</v>
      </c>
      <c r="AV16" s="9">
        <f>'Volume TU North'!AV16+'Volume TU South'!AV16</f>
        <v>214.065</v>
      </c>
      <c r="AW16" s="9">
        <f>'Volume TU North'!AW16+'Volume TU South'!AW16</f>
        <v>245.95800000000003</v>
      </c>
      <c r="AX16" s="9">
        <f>'Volume TU North'!AX16+'Volume TU South'!AX16</f>
        <v>259.33699999999999</v>
      </c>
      <c r="AY16" s="9">
        <f>'Volume TU North'!AY16+'Volume TU South'!AY16</f>
        <v>259.73</v>
      </c>
      <c r="AZ16" s="9">
        <f>'Volume TU North'!AZ16+'Volume TU South'!AZ16</f>
        <v>246.87899999999999</v>
      </c>
      <c r="BA16" s="9">
        <f>'Volume TU North'!BA16+'Volume TU South'!BA16</f>
        <v>248.91000000000003</v>
      </c>
      <c r="BB16" s="9">
        <f>'Volume TU North'!BB16+'Volume TU South'!BB16</f>
        <v>235.19</v>
      </c>
      <c r="BD16" s="9">
        <f>'Volume TU North'!BD16+'Volume TU South'!BD16</f>
        <v>230.73099999999999</v>
      </c>
      <c r="BE16" s="9">
        <f>'Volume TU North'!BE16+'Volume TU South'!BE16</f>
        <v>220.654</v>
      </c>
      <c r="BF16" s="9">
        <f>'Volume TU North'!BF16+'Volume TU South'!BF16</f>
        <v>205.364</v>
      </c>
      <c r="BG16" s="9">
        <f>'Volume TU North'!BG16+'Volume TU South'!BG16</f>
        <v>198.601</v>
      </c>
      <c r="BH16" s="9">
        <f>'Volume TU North'!BH16+'Volume TU South'!BH16</f>
        <v>191.26499999999999</v>
      </c>
      <c r="BI16" s="9">
        <f>'Volume TU North'!BI16+'Volume TU South'!BI16</f>
        <v>247.279</v>
      </c>
      <c r="BJ16" s="9">
        <f>'Volume TU North'!BJ16+'Volume TU South'!BJ16</f>
        <v>259.38099999999997</v>
      </c>
      <c r="BK16" s="9">
        <f>'Volume TU North'!BK16+'Volume TU South'!BK16</f>
        <v>249.148</v>
      </c>
      <c r="BL16" s="9">
        <f>'Volume TU North'!BL16+'Volume TU South'!BL16</f>
        <v>257.89400000000001</v>
      </c>
      <c r="BM16" s="9">
        <f>'Volume TU North'!BM16+'Volume TU South'!BM16</f>
        <v>251.529</v>
      </c>
      <c r="BN16" s="9">
        <f>'Volume TU North'!BN16+'Volume TU South'!BN16</f>
        <v>262.50400000000002</v>
      </c>
      <c r="BO16" s="9">
        <f>'Volume TU North'!BO16+'Volume TU South'!BO16</f>
        <v>241.072</v>
      </c>
      <c r="BQ16" s="9">
        <f>'Volume TU North'!BQ16+'Volume TU South'!BQ16</f>
        <v>226.125</v>
      </c>
      <c r="BR16" s="9">
        <f>'Volume TU North'!BR16+'Volume TU South'!BR16</f>
        <v>0</v>
      </c>
      <c r="BS16" s="9">
        <f>'Volume TU North'!BS16+'Volume TU South'!BS16</f>
        <v>0</v>
      </c>
      <c r="BT16" s="9">
        <f>'Volume TU North'!BT16+'Volume TU South'!BT16</f>
        <v>0</v>
      </c>
      <c r="BU16" s="9">
        <f>'Volume TU North'!BU16+'Volume TU South'!BU16</f>
        <v>0</v>
      </c>
      <c r="BV16" s="9">
        <f>'Volume TU North'!BV16+'Volume TU South'!BV16</f>
        <v>0</v>
      </c>
      <c r="BW16" s="9">
        <f>'Volume TU North'!BW16+'Volume TU South'!BW16</f>
        <v>0</v>
      </c>
      <c r="BX16" s="9">
        <f>'Volume TU North'!BX16+'Volume TU South'!BX16</f>
        <v>0</v>
      </c>
      <c r="BY16" s="9">
        <f>'Volume TU North'!BY16+'Volume TU South'!BY16</f>
        <v>0</v>
      </c>
      <c r="BZ16" s="9">
        <f>'Volume TU North'!BZ16+'Volume TU South'!BZ16</f>
        <v>0</v>
      </c>
      <c r="CA16" s="9">
        <f>'Volume TU North'!CA16+'Volume TU South'!CA16</f>
        <v>0</v>
      </c>
      <c r="CB16" s="9">
        <f>'Volume TU North'!CB16+'Volume TU South'!CB16</f>
        <v>0</v>
      </c>
    </row>
    <row r="17" spans="2:80" ht="15.5" x14ac:dyDescent="0.35">
      <c r="B17" s="8" t="s">
        <v>139</v>
      </c>
      <c r="C17" s="43"/>
      <c r="D17" s="9">
        <f t="shared" ref="D17:O17" si="34">SUM(D18:D21)</f>
        <v>740.06700000000001</v>
      </c>
      <c r="E17" s="9">
        <f t="shared" si="34"/>
        <v>723.72500000000002</v>
      </c>
      <c r="F17" s="9">
        <f t="shared" si="34"/>
        <v>816.63599999999997</v>
      </c>
      <c r="G17" s="9">
        <f t="shared" si="34"/>
        <v>799.36099999999988</v>
      </c>
      <c r="H17" s="9">
        <f t="shared" si="34"/>
        <v>870.37799999999993</v>
      </c>
      <c r="I17" s="9">
        <f t="shared" si="34"/>
        <v>931.43100000000004</v>
      </c>
      <c r="J17" s="9">
        <f t="shared" si="34"/>
        <v>1003.774</v>
      </c>
      <c r="K17" s="9">
        <f t="shared" si="34"/>
        <v>1046.2640000000001</v>
      </c>
      <c r="L17" s="9">
        <f t="shared" si="34"/>
        <v>984.11599999999999</v>
      </c>
      <c r="M17" s="9">
        <f t="shared" si="34"/>
        <v>978.86300000000006</v>
      </c>
      <c r="N17" s="9">
        <f t="shared" si="34"/>
        <v>898.84699999999998</v>
      </c>
      <c r="O17" s="9">
        <f t="shared" si="34"/>
        <v>837.36799999999994</v>
      </c>
      <c r="Q17" s="9">
        <f t="shared" ref="Q17:AB17" si="35">SUM(Q18:Q21)</f>
        <v>906.6160000000001</v>
      </c>
      <c r="R17" s="9">
        <f t="shared" si="35"/>
        <v>823.70700000000011</v>
      </c>
      <c r="S17" s="9">
        <f t="shared" si="35"/>
        <v>902.18300000000011</v>
      </c>
      <c r="T17" s="9">
        <f t="shared" si="35"/>
        <v>873.471</v>
      </c>
      <c r="U17" s="9">
        <f t="shared" si="35"/>
        <v>995.11500000000001</v>
      </c>
      <c r="V17" s="9">
        <f t="shared" si="35"/>
        <v>993.28700000000003</v>
      </c>
      <c r="W17" s="9">
        <f t="shared" si="35"/>
        <v>1059.376</v>
      </c>
      <c r="X17" s="9">
        <f t="shared" si="35"/>
        <v>1075.7040000000002</v>
      </c>
      <c r="Y17" s="9">
        <f t="shared" si="35"/>
        <v>1039.1979999999999</v>
      </c>
      <c r="Z17" s="9">
        <f t="shared" si="35"/>
        <v>1134.3220000000001</v>
      </c>
      <c r="AA17" s="9">
        <f t="shared" si="35"/>
        <v>1024.19</v>
      </c>
      <c r="AB17" s="9">
        <f t="shared" si="35"/>
        <v>1045.0639999999999</v>
      </c>
      <c r="AD17" s="9">
        <f t="shared" ref="AD17:AO17" si="36">SUM(AD18:AD21)</f>
        <v>1018.0640000000001</v>
      </c>
      <c r="AE17" s="9">
        <f t="shared" si="36"/>
        <v>1001.0050000000001</v>
      </c>
      <c r="AF17" s="9">
        <f t="shared" si="36"/>
        <v>1039.749</v>
      </c>
      <c r="AG17" s="9">
        <f t="shared" si="36"/>
        <v>976.00300000000004</v>
      </c>
      <c r="AH17" s="9">
        <f t="shared" si="36"/>
        <v>1036.873</v>
      </c>
      <c r="AI17" s="9">
        <f t="shared" si="36"/>
        <v>1136.0970000000002</v>
      </c>
      <c r="AJ17" s="9">
        <f t="shared" si="36"/>
        <v>1144.3180000000002</v>
      </c>
      <c r="AK17" s="9">
        <f t="shared" si="36"/>
        <v>1186.066</v>
      </c>
      <c r="AL17" s="9">
        <f t="shared" si="36"/>
        <v>1141.2329999999999</v>
      </c>
      <c r="AM17" s="9">
        <f t="shared" si="36"/>
        <v>1169.3420000000001</v>
      </c>
      <c r="AN17" s="9">
        <f t="shared" si="36"/>
        <v>1121.7750000000001</v>
      </c>
      <c r="AO17" s="9">
        <f t="shared" si="36"/>
        <v>1112.1420000000001</v>
      </c>
      <c r="AQ17" s="9">
        <f t="shared" ref="AQ17:BB17" si="37">SUM(AQ18:AQ21)</f>
        <v>1002.3799999999999</v>
      </c>
      <c r="AR17" s="9">
        <f t="shared" si="37"/>
        <v>876.7829999999999</v>
      </c>
      <c r="AS17" s="9">
        <f t="shared" si="37"/>
        <v>981.41000000000008</v>
      </c>
      <c r="AT17" s="9">
        <f t="shared" si="37"/>
        <v>1033.3529999999998</v>
      </c>
      <c r="AU17" s="9">
        <f t="shared" si="37"/>
        <v>1075.4739999999999</v>
      </c>
      <c r="AV17" s="9">
        <f t="shared" si="37"/>
        <v>1130.2550000000001</v>
      </c>
      <c r="AW17" s="9">
        <f t="shared" si="37"/>
        <v>1181.8909999999998</v>
      </c>
      <c r="AX17" s="9">
        <f t="shared" si="37"/>
        <v>1218.1400000000001</v>
      </c>
      <c r="AY17" s="9">
        <f t="shared" si="37"/>
        <v>1165.7249999999999</v>
      </c>
      <c r="AZ17" s="9">
        <f t="shared" si="37"/>
        <v>1190.05</v>
      </c>
      <c r="BA17" s="9">
        <f t="shared" si="37"/>
        <v>1076.4379999999999</v>
      </c>
      <c r="BB17" s="9">
        <f t="shared" si="37"/>
        <v>896.88700000000006</v>
      </c>
      <c r="BD17" s="9">
        <f t="shared" ref="BD17:BO17" si="38">SUM(BD18:BD21)</f>
        <v>957.24299999999994</v>
      </c>
      <c r="BE17" s="9">
        <f t="shared" si="38"/>
        <v>977.94500000000005</v>
      </c>
      <c r="BF17" s="9">
        <f t="shared" si="38"/>
        <v>768.84799999999996</v>
      </c>
      <c r="BG17" s="9">
        <f t="shared" si="38"/>
        <v>874.09899999999993</v>
      </c>
      <c r="BH17" s="9">
        <f t="shared" si="38"/>
        <v>980.51299999999992</v>
      </c>
      <c r="BI17" s="9">
        <f t="shared" si="38"/>
        <v>946.23699999999997</v>
      </c>
      <c r="BJ17" s="9">
        <f t="shared" si="38"/>
        <v>1091.7040000000002</v>
      </c>
      <c r="BK17" s="9">
        <f t="shared" si="38"/>
        <v>1135.4659999999999</v>
      </c>
      <c r="BL17" s="9">
        <f t="shared" si="38"/>
        <v>1156.402</v>
      </c>
      <c r="BM17" s="9">
        <f t="shared" si="38"/>
        <v>971.702</v>
      </c>
      <c r="BN17" s="9">
        <f t="shared" si="38"/>
        <v>902.89</v>
      </c>
      <c r="BO17" s="9">
        <f t="shared" si="38"/>
        <v>827.1869999999999</v>
      </c>
      <c r="BQ17" s="9">
        <f t="shared" ref="BQ17" si="39">SUM(BQ18:BQ21)</f>
        <v>938.47299999999996</v>
      </c>
      <c r="BR17" s="9">
        <f t="shared" ref="BR17" si="40">SUM(BR18:BR21)</f>
        <v>0</v>
      </c>
      <c r="BS17" s="9">
        <f t="shared" ref="BS17" si="41">SUM(BS18:BS21)</f>
        <v>0</v>
      </c>
      <c r="BT17" s="9">
        <f t="shared" ref="BT17" si="42">SUM(BT18:BT21)</f>
        <v>0</v>
      </c>
      <c r="BU17" s="9">
        <f t="shared" ref="BU17" si="43">SUM(BU18:BU21)</f>
        <v>0</v>
      </c>
      <c r="BV17" s="9">
        <f t="shared" ref="BV17" si="44">SUM(BV18:BV21)</f>
        <v>0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5" x14ac:dyDescent="0.35">
      <c r="B18" s="10" t="s">
        <v>109</v>
      </c>
      <c r="C18" s="43"/>
      <c r="D18" s="11">
        <f>'Volume TU North'!D18+'Volume TU South'!D18</f>
        <v>403.89499999999998</v>
      </c>
      <c r="E18" s="11">
        <f>'Volume TU North'!E18+'Volume TU South'!E18</f>
        <v>431.63800000000003</v>
      </c>
      <c r="F18" s="11">
        <f>'Volume TU North'!F18+'Volume TU South'!F18</f>
        <v>472.20400000000001</v>
      </c>
      <c r="G18" s="11">
        <f>'Volume TU North'!G18+'Volume TU South'!G18</f>
        <v>441.57099999999997</v>
      </c>
      <c r="H18" s="11">
        <f>'Volume TU North'!H18+'Volume TU South'!H18</f>
        <v>448.42599999999999</v>
      </c>
      <c r="I18" s="11">
        <f>'Volume TU North'!I18+'Volume TU South'!I18</f>
        <v>485.322</v>
      </c>
      <c r="J18" s="11">
        <f>'Volume TU North'!J18+'Volume TU South'!J18</f>
        <v>485.77</v>
      </c>
      <c r="K18" s="11">
        <f>'Volume TU North'!K18+'Volume TU South'!K18</f>
        <v>504.97400000000005</v>
      </c>
      <c r="L18" s="11">
        <f>'Volume TU North'!L18+'Volume TU South'!L18</f>
        <v>506.60199999999998</v>
      </c>
      <c r="M18" s="11">
        <f>'Volume TU North'!M18+'Volume TU South'!M18</f>
        <v>510.16700000000003</v>
      </c>
      <c r="N18" s="11">
        <f>'Volume TU North'!N18+'Volume TU South'!N18</f>
        <v>451.553</v>
      </c>
      <c r="O18" s="11">
        <f>'Volume TU North'!O18+'Volume TU South'!O18</f>
        <v>416.80599999999998</v>
      </c>
      <c r="Q18" s="11">
        <f>'Volume TU North'!Q18+'Volume TU South'!Q18</f>
        <v>438.423</v>
      </c>
      <c r="R18" s="11">
        <f>'Volume TU North'!R18+'Volume TU South'!R18</f>
        <v>403.00900000000001</v>
      </c>
      <c r="S18" s="11">
        <f>'Volume TU North'!S18+'Volume TU South'!S18</f>
        <v>442.32299999999998</v>
      </c>
      <c r="T18" s="11">
        <f>'Volume TU North'!T18+'Volume TU South'!T18</f>
        <v>409.399</v>
      </c>
      <c r="U18" s="11">
        <f>'Volume TU North'!U18+'Volume TU South'!U18</f>
        <v>461.798</v>
      </c>
      <c r="V18" s="11">
        <f>'Volume TU North'!V18+'Volume TU South'!V18</f>
        <v>459.98700000000002</v>
      </c>
      <c r="W18" s="11">
        <f>'Volume TU North'!W18+'Volume TU South'!W18</f>
        <v>520.245</v>
      </c>
      <c r="X18" s="11">
        <f>'Volume TU North'!X18+'Volume TU South'!X18</f>
        <v>534.97900000000004</v>
      </c>
      <c r="Y18" s="11">
        <f>'Volume TU North'!Y18+'Volume TU South'!Y18</f>
        <v>504.548</v>
      </c>
      <c r="Z18" s="11">
        <f>'Volume TU North'!Z18+'Volume TU South'!Z18</f>
        <v>567.98099999999999</v>
      </c>
      <c r="AA18" s="11">
        <f>'Volume TU North'!AA18+'Volume TU South'!AA18</f>
        <v>455.34</v>
      </c>
      <c r="AB18" s="11">
        <f>'Volume TU North'!AB18+'Volume TU South'!AB18</f>
        <v>441.16300000000001</v>
      </c>
      <c r="AD18" s="11">
        <f>'Volume TU North'!AD18+'Volume TU South'!AD18</f>
        <v>432.72699999999998</v>
      </c>
      <c r="AE18" s="11">
        <f>'Volume TU North'!AE18+'Volume TU South'!AE18</f>
        <v>454.74800000000005</v>
      </c>
      <c r="AF18" s="11">
        <f>'Volume TU North'!AF18+'Volume TU South'!AF18</f>
        <v>482.49699999999996</v>
      </c>
      <c r="AG18" s="11">
        <f>'Volume TU North'!AG18+'Volume TU South'!AG18</f>
        <v>414.91199999999998</v>
      </c>
      <c r="AH18" s="11">
        <f>'Volume TU North'!AH18+'Volume TU South'!AH18</f>
        <v>420.84699999999998</v>
      </c>
      <c r="AI18" s="11">
        <f>'Volume TU North'!AI18+'Volume TU South'!AI18</f>
        <v>501.89600000000002</v>
      </c>
      <c r="AJ18" s="11">
        <f>'Volume TU North'!AJ18+'Volume TU South'!AJ18</f>
        <v>515.88200000000006</v>
      </c>
      <c r="AK18" s="11">
        <f>'Volume TU North'!AK18+'Volume TU South'!AK18</f>
        <v>488.697</v>
      </c>
      <c r="AL18" s="11">
        <f>'Volume TU North'!AL18+'Volume TU South'!AL18</f>
        <v>482.38299999999998</v>
      </c>
      <c r="AM18" s="11">
        <f>'Volume TU North'!AM18+'Volume TU South'!AM18</f>
        <v>465.4</v>
      </c>
      <c r="AN18" s="11">
        <f>'Volume TU North'!AN18+'Volume TU South'!AN18</f>
        <v>455.72199999999998</v>
      </c>
      <c r="AO18" s="11">
        <f>'Volume TU North'!AO18+'Volume TU South'!AO18</f>
        <v>456.375</v>
      </c>
      <c r="AQ18" s="11">
        <f>'Volume TU North'!AQ18+'Volume TU South'!AQ18</f>
        <v>457.709</v>
      </c>
      <c r="AR18" s="11">
        <f>'Volume TU North'!AR18+'Volume TU South'!AR18</f>
        <v>437.43700000000001</v>
      </c>
      <c r="AS18" s="11">
        <f>'Volume TU North'!AS18+'Volume TU South'!AS18</f>
        <v>455.24700000000001</v>
      </c>
      <c r="AT18" s="11">
        <f>'Volume TU North'!AT18+'Volume TU South'!AT18</f>
        <v>458.75200000000001</v>
      </c>
      <c r="AU18" s="11">
        <f>'Volume TU North'!AU18+'Volume TU South'!AU18</f>
        <v>483.31600000000003</v>
      </c>
      <c r="AV18" s="11">
        <f>'Volume TU North'!AV18+'Volume TU South'!AV18</f>
        <v>498.33600000000001</v>
      </c>
      <c r="AW18" s="11">
        <f>'Volume TU North'!AW18+'Volume TU South'!AW18</f>
        <v>522.49299999999994</v>
      </c>
      <c r="AX18" s="11">
        <f>'Volume TU North'!AX18+'Volume TU South'!AX18</f>
        <v>532.35900000000004</v>
      </c>
      <c r="AY18" s="11">
        <f>'Volume TU North'!AY18+'Volume TU South'!AY18</f>
        <v>501.47300000000001</v>
      </c>
      <c r="AZ18" s="11">
        <f>'Volume TU North'!AZ18+'Volume TU South'!AZ18</f>
        <v>525.13900000000001</v>
      </c>
      <c r="BA18" s="11">
        <f>'Volume TU North'!BA18+'Volume TU South'!BA18</f>
        <v>472.61099999999999</v>
      </c>
      <c r="BB18" s="11">
        <f>'Volume TU North'!BB18+'Volume TU South'!BB18</f>
        <v>447.55600000000004</v>
      </c>
      <c r="BD18" s="11">
        <f>'Volume TU North'!BD18+'Volume TU South'!BD18</f>
        <v>461.69599999999997</v>
      </c>
      <c r="BE18" s="11">
        <f>'Volume TU North'!BE18+'Volume TU South'!BE18</f>
        <v>461.952</v>
      </c>
      <c r="BF18" s="11">
        <f>'Volume TU North'!BF18+'Volume TU South'!BF18</f>
        <v>322.45799999999997</v>
      </c>
      <c r="BG18" s="11">
        <f>'Volume TU North'!BG18+'Volume TU South'!BG18</f>
        <v>286.74299999999999</v>
      </c>
      <c r="BH18" s="11">
        <f>'Volume TU North'!BH18+'Volume TU South'!BH18</f>
        <v>410.08299999999997</v>
      </c>
      <c r="BI18" s="11">
        <f>'Volume TU North'!BI18+'Volume TU South'!BI18</f>
        <v>409.30200000000002</v>
      </c>
      <c r="BJ18" s="11">
        <f>'Volume TU North'!BJ18+'Volume TU South'!BJ18</f>
        <v>459.79300000000001</v>
      </c>
      <c r="BK18" s="11">
        <f>'Volume TU North'!BK18+'Volume TU South'!BK18</f>
        <v>467.178</v>
      </c>
      <c r="BL18" s="11">
        <f>'Volume TU North'!BL18+'Volume TU South'!BL18</f>
        <v>492.08299999999997</v>
      </c>
      <c r="BM18" s="11">
        <f>'Volume TU North'!BM18+'Volume TU South'!BM18</f>
        <v>520.57899999999995</v>
      </c>
      <c r="BN18" s="11">
        <f>'Volume TU North'!BN18+'Volume TU South'!BN18</f>
        <v>494.29399999999998</v>
      </c>
      <c r="BO18" s="11">
        <f>'Volume TU North'!BO18+'Volume TU South'!BO18</f>
        <v>458.81799999999998</v>
      </c>
      <c r="BQ18" s="11">
        <f>'Volume TU North'!BQ18+'Volume TU South'!BQ18</f>
        <v>471.74799999999999</v>
      </c>
      <c r="BR18" s="11">
        <f>'Volume TU North'!BR18+'Volume TU South'!BR18</f>
        <v>0</v>
      </c>
      <c r="BS18" s="11">
        <f>'Volume TU North'!BS18+'Volume TU South'!BS18</f>
        <v>0</v>
      </c>
      <c r="BT18" s="11">
        <f>'Volume TU North'!BT18+'Volume TU South'!BT18</f>
        <v>0</v>
      </c>
      <c r="BU18" s="11">
        <f>'Volume TU North'!BU18+'Volume TU South'!BU18</f>
        <v>0</v>
      </c>
      <c r="BV18" s="11">
        <f>'Volume TU North'!BV18+'Volume TU South'!BV18</f>
        <v>0</v>
      </c>
      <c r="BW18" s="11">
        <f>'Volume TU North'!BW18+'Volume TU South'!BW18</f>
        <v>0</v>
      </c>
      <c r="BX18" s="11">
        <f>'Volume TU North'!BX18+'Volume TU South'!BX18</f>
        <v>0</v>
      </c>
      <c r="BY18" s="11">
        <f>'Volume TU North'!BY18+'Volume TU South'!BY18</f>
        <v>0</v>
      </c>
      <c r="BZ18" s="11">
        <f>'Volume TU North'!BZ18+'Volume TU South'!BZ18</f>
        <v>0</v>
      </c>
      <c r="CA18" s="11">
        <f>'Volume TU North'!CA18+'Volume TU South'!CA18</f>
        <v>0</v>
      </c>
      <c r="CB18" s="11">
        <f>'Volume TU North'!CB18+'Volume TU South'!CB18</f>
        <v>0</v>
      </c>
    </row>
    <row r="19" spans="2:80" ht="15.5" x14ac:dyDescent="0.35">
      <c r="B19" s="10" t="s">
        <v>111</v>
      </c>
      <c r="C19" s="43"/>
      <c r="D19" s="11">
        <f>'Volume TU North'!D19+'Volume TU South'!D19</f>
        <v>60.374000000000002</v>
      </c>
      <c r="E19" s="11">
        <f>'Volume TU North'!E19+'Volume TU South'!E19</f>
        <v>62.96</v>
      </c>
      <c r="F19" s="11">
        <f>'Volume TU North'!F19+'Volume TU South'!F19</f>
        <v>64.436000000000007</v>
      </c>
      <c r="G19" s="11">
        <f>'Volume TU North'!G19+'Volume TU South'!G19</f>
        <v>64.503</v>
      </c>
      <c r="H19" s="11">
        <f>'Volume TU North'!H19+'Volume TU South'!H19</f>
        <v>82.876000000000005</v>
      </c>
      <c r="I19" s="11">
        <f>'Volume TU North'!I19+'Volume TU South'!I19</f>
        <v>90.808000000000007</v>
      </c>
      <c r="J19" s="11">
        <f>'Volume TU North'!J19+'Volume TU South'!J19</f>
        <v>129.744</v>
      </c>
      <c r="K19" s="11">
        <f>'Volume TU North'!K19+'Volume TU South'!K19</f>
        <v>131.49199999999999</v>
      </c>
      <c r="L19" s="11">
        <f>'Volume TU North'!L19+'Volume TU South'!L19</f>
        <v>123.536</v>
      </c>
      <c r="M19" s="11">
        <f>'Volume TU North'!M19+'Volume TU South'!M19</f>
        <v>134.66800000000001</v>
      </c>
      <c r="N19" s="11">
        <f>'Volume TU North'!N19+'Volume TU South'!N19</f>
        <v>119.172</v>
      </c>
      <c r="O19" s="11">
        <f>'Volume TU North'!O19+'Volume TU South'!O19</f>
        <v>116.38</v>
      </c>
      <c r="Q19" s="11">
        <f>'Volume TU North'!Q19+'Volume TU South'!Q19</f>
        <v>121.27200000000001</v>
      </c>
      <c r="R19" s="11">
        <f>'Volume TU North'!R19+'Volume TU South'!R19</f>
        <v>78.311999999999998</v>
      </c>
      <c r="S19" s="11">
        <f>'Volume TU North'!S19+'Volume TU South'!S19</f>
        <v>109.82</v>
      </c>
      <c r="T19" s="11">
        <f>'Volume TU North'!T19+'Volume TU South'!T19</f>
        <v>123.256</v>
      </c>
      <c r="U19" s="11">
        <f>'Volume TU North'!U19+'Volume TU South'!U19</f>
        <v>143.63200000000001</v>
      </c>
      <c r="V19" s="11">
        <f>'Volume TU North'!V19+'Volume TU South'!V19</f>
        <v>136.928</v>
      </c>
      <c r="W19" s="11">
        <f>'Volume TU North'!W19+'Volume TU South'!W19</f>
        <v>138.18799999999999</v>
      </c>
      <c r="X19" s="11">
        <f>'Volume TU North'!X19+'Volume TU South'!X19</f>
        <v>139.476</v>
      </c>
      <c r="Y19" s="11">
        <f>'Volume TU North'!Y19+'Volume TU South'!Y19</f>
        <v>147.08799999999999</v>
      </c>
      <c r="Z19" s="11">
        <f>'Volume TU North'!Z19+'Volume TU South'!Z19</f>
        <v>178.596</v>
      </c>
      <c r="AA19" s="11">
        <f>'Volume TU North'!AA19+'Volume TU South'!AA19</f>
        <v>203.292</v>
      </c>
      <c r="AB19" s="11">
        <f>'Volume TU North'!AB19+'Volume TU South'!AB19</f>
        <v>238</v>
      </c>
      <c r="AD19" s="11">
        <f>'Volume TU North'!AD19+'Volume TU South'!AD19</f>
        <v>218.791</v>
      </c>
      <c r="AE19" s="11">
        <f>'Volume TU North'!AE19+'Volume TU South'!AE19</f>
        <v>202.26400000000001</v>
      </c>
      <c r="AF19" s="11">
        <f>'Volume TU North'!AF19+'Volume TU South'!AF19</f>
        <v>180.32400000000001</v>
      </c>
      <c r="AG19" s="11">
        <f>'Volume TU North'!AG19+'Volume TU South'!AG19</f>
        <v>171.28800000000001</v>
      </c>
      <c r="AH19" s="11">
        <f>'Volume TU North'!AH19+'Volume TU South'!AH19</f>
        <v>189.148</v>
      </c>
      <c r="AI19" s="11">
        <f>'Volume TU North'!AI19+'Volume TU South'!AI19</f>
        <v>257.74400000000003</v>
      </c>
      <c r="AJ19" s="11">
        <f>'Volume TU North'!AJ19+'Volume TU South'!AJ19</f>
        <v>234.73999999999998</v>
      </c>
      <c r="AK19" s="11">
        <f>'Volume TU North'!AK19+'Volume TU South'!AK19</f>
        <v>300.69799999999998</v>
      </c>
      <c r="AL19" s="11">
        <f>'Volume TU North'!AL19+'Volume TU South'!AL19</f>
        <v>259.93599999999998</v>
      </c>
      <c r="AM19" s="11">
        <f>'Volume TU North'!AM19+'Volume TU South'!AM19</f>
        <v>292.32</v>
      </c>
      <c r="AN19" s="11">
        <f>'Volume TU North'!AN19+'Volume TU South'!AN19</f>
        <v>272.892</v>
      </c>
      <c r="AO19" s="11">
        <f>'Volume TU North'!AO19+'Volume TU South'!AO19</f>
        <v>284.29600000000005</v>
      </c>
      <c r="AQ19" s="11">
        <f>'Volume TU North'!AQ19+'Volume TU South'!AQ19</f>
        <v>261.55200000000002</v>
      </c>
      <c r="AR19" s="11">
        <f>'Volume TU North'!AR19+'Volume TU South'!AR19</f>
        <v>219.11199999999999</v>
      </c>
      <c r="AS19" s="11">
        <f>'Volume TU North'!AS19+'Volume TU South'!AS19</f>
        <v>267.03999999999996</v>
      </c>
      <c r="AT19" s="11">
        <f>'Volume TU North'!AT19+'Volume TU South'!AT19</f>
        <v>249.30799999999999</v>
      </c>
      <c r="AU19" s="11">
        <f>'Volume TU North'!AU19+'Volume TU South'!AU19</f>
        <v>254.196</v>
      </c>
      <c r="AV19" s="11">
        <f>'Volume TU North'!AV19+'Volume TU South'!AV19</f>
        <v>245.80799999999999</v>
      </c>
      <c r="AW19" s="11">
        <f>'Volume TU North'!AW19+'Volume TU South'!AW19</f>
        <v>229.32</v>
      </c>
      <c r="AX19" s="11">
        <f>'Volume TU North'!AX19+'Volume TU South'!AX19</f>
        <v>260.012</v>
      </c>
      <c r="AY19" s="11">
        <f>'Volume TU North'!AY19+'Volume TU South'!AY19</f>
        <v>271.52</v>
      </c>
      <c r="AZ19" s="11">
        <f>'Volume TU North'!AZ19+'Volume TU South'!AZ19</f>
        <v>293.31200000000001</v>
      </c>
      <c r="BA19" s="11">
        <f>'Volume TU North'!BA19+'Volume TU South'!BA19</f>
        <v>284.94</v>
      </c>
      <c r="BB19" s="11">
        <f>'Volume TU North'!BB19+'Volume TU South'!BB19</f>
        <v>288.24400000000003</v>
      </c>
      <c r="BD19" s="11">
        <f>'Volume TU North'!BD19+'Volume TU South'!BD19</f>
        <v>277.46000000000004</v>
      </c>
      <c r="BE19" s="11">
        <f>'Volume TU North'!BE19+'Volume TU South'!BE19</f>
        <v>217.452</v>
      </c>
      <c r="BF19" s="11">
        <f>'Volume TU North'!BF19+'Volume TU South'!BF19</f>
        <v>218.27600000000001</v>
      </c>
      <c r="BG19" s="11">
        <f>'Volume TU North'!BG19+'Volume TU South'!BG19</f>
        <v>199.66</v>
      </c>
      <c r="BH19" s="11">
        <f>'Volume TU North'!BH19+'Volume TU South'!BH19</f>
        <v>261.83000000000004</v>
      </c>
      <c r="BI19" s="11">
        <f>'Volume TU North'!BI19+'Volume TU South'!BI19</f>
        <v>257.29599999999999</v>
      </c>
      <c r="BJ19" s="11">
        <f>'Volume TU North'!BJ19+'Volume TU South'!BJ19</f>
        <v>297.38600000000002</v>
      </c>
      <c r="BK19" s="11">
        <f>'Volume TU North'!BK19+'Volume TU South'!BK19</f>
        <v>304.64400000000001</v>
      </c>
      <c r="BL19" s="11">
        <f>'Volume TU North'!BL19+'Volume TU South'!BL19</f>
        <v>307.78999999999996</v>
      </c>
      <c r="BM19" s="11">
        <f>'Volume TU North'!BM19+'Volume TU South'!BM19</f>
        <v>302.31600000000003</v>
      </c>
      <c r="BN19" s="11">
        <f>'Volume TU North'!BN19+'Volume TU South'!BN19</f>
        <v>303.03199999999998</v>
      </c>
      <c r="BO19" s="11">
        <f>'Volume TU North'!BO19+'Volume TU South'!BO19</f>
        <v>188.57</v>
      </c>
      <c r="BQ19" s="11">
        <f>'Volume TU North'!BQ19+'Volume TU South'!BQ19</f>
        <v>277.14600000000002</v>
      </c>
      <c r="BR19" s="11">
        <f>'Volume TU North'!BR19+'Volume TU South'!BR19</f>
        <v>0</v>
      </c>
      <c r="BS19" s="11">
        <f>'Volume TU North'!BS19+'Volume TU South'!BS19</f>
        <v>0</v>
      </c>
      <c r="BT19" s="11">
        <f>'Volume TU North'!BT19+'Volume TU South'!BT19</f>
        <v>0</v>
      </c>
      <c r="BU19" s="11">
        <f>'Volume TU North'!BU19+'Volume TU South'!BU19</f>
        <v>0</v>
      </c>
      <c r="BV19" s="11">
        <f>'Volume TU North'!BV19+'Volume TU South'!BV19</f>
        <v>0</v>
      </c>
      <c r="BW19" s="11">
        <f>'Volume TU North'!BW19+'Volume TU South'!BW19</f>
        <v>0</v>
      </c>
      <c r="BX19" s="11">
        <f>'Volume TU North'!BX19+'Volume TU South'!BX19</f>
        <v>0</v>
      </c>
      <c r="BY19" s="11">
        <f>'Volume TU North'!BY19+'Volume TU South'!BY19</f>
        <v>0</v>
      </c>
      <c r="BZ19" s="11">
        <f>'Volume TU North'!BZ19+'Volume TU South'!BZ19</f>
        <v>0</v>
      </c>
      <c r="CA19" s="11">
        <f>'Volume TU North'!CA19+'Volume TU South'!CA19</f>
        <v>0</v>
      </c>
      <c r="CB19" s="11">
        <f>'Volume TU North'!CB19+'Volume TU South'!CB19</f>
        <v>0</v>
      </c>
    </row>
    <row r="20" spans="2:80" ht="15.5" x14ac:dyDescent="0.35">
      <c r="B20" s="10" t="s">
        <v>112</v>
      </c>
      <c r="C20" s="43"/>
      <c r="D20" s="11">
        <f>'Volume TU North'!D20+'Volume TU South'!D20</f>
        <v>63.997999999999998</v>
      </c>
      <c r="E20" s="11">
        <f>'Volume TU North'!E20+'Volume TU South'!E20</f>
        <v>75.308000000000007</v>
      </c>
      <c r="F20" s="11">
        <f>'Volume TU North'!F20+'Volume TU South'!F20</f>
        <v>84.034999999999997</v>
      </c>
      <c r="G20" s="11">
        <f>'Volume TU North'!G20+'Volume TU South'!G20</f>
        <v>85.867000000000004</v>
      </c>
      <c r="H20" s="11">
        <f>'Volume TU North'!H20+'Volume TU South'!H20</f>
        <v>78.944000000000003</v>
      </c>
      <c r="I20" s="11">
        <f>'Volume TU North'!I20+'Volume TU South'!I20</f>
        <v>97.022999999999996</v>
      </c>
      <c r="J20" s="11">
        <f>'Volume TU North'!J20+'Volume TU South'!J20</f>
        <v>102.803</v>
      </c>
      <c r="K20" s="11">
        <f>'Volume TU North'!K20+'Volume TU South'!K20</f>
        <v>111.39700000000001</v>
      </c>
      <c r="L20" s="11">
        <f>'Volume TU North'!L20+'Volume TU South'!L20</f>
        <v>105.209</v>
      </c>
      <c r="M20" s="11">
        <f>'Volume TU North'!M20+'Volume TU South'!M20</f>
        <v>100.83</v>
      </c>
      <c r="N20" s="11">
        <f>'Volume TU North'!N20+'Volume TU South'!N20</f>
        <v>97.067999999999998</v>
      </c>
      <c r="O20" s="11">
        <f>'Volume TU North'!O20+'Volume TU South'!O20</f>
        <v>92.293000000000006</v>
      </c>
      <c r="Q20" s="11">
        <f>'Volume TU North'!Q20+'Volume TU South'!Q20</f>
        <v>101.41200000000001</v>
      </c>
      <c r="R20" s="11">
        <f>'Volume TU North'!R20+'Volume TU South'!R20</f>
        <v>87.427000000000007</v>
      </c>
      <c r="S20" s="11">
        <f>'Volume TU North'!S20+'Volume TU South'!S20</f>
        <v>94.281999999999996</v>
      </c>
      <c r="T20" s="11">
        <f>'Volume TU North'!T20+'Volume TU South'!T20</f>
        <v>92.403000000000006</v>
      </c>
      <c r="U20" s="11">
        <f>'Volume TU North'!U20+'Volume TU South'!U20</f>
        <v>101.154</v>
      </c>
      <c r="V20" s="11">
        <f>'Volume TU North'!V20+'Volume TU South'!V20</f>
        <v>82.278999999999996</v>
      </c>
      <c r="W20" s="11">
        <f>'Volume TU North'!W20+'Volume TU South'!W20</f>
        <v>101.848</v>
      </c>
      <c r="X20" s="11">
        <f>'Volume TU North'!X20+'Volume TU South'!X20</f>
        <v>102.581</v>
      </c>
      <c r="Y20" s="11">
        <f>'Volume TU North'!Y20+'Volume TU South'!Y20</f>
        <v>93.915999999999997</v>
      </c>
      <c r="Z20" s="11">
        <f>'Volume TU North'!Z20+'Volume TU South'!Z20</f>
        <v>100.30500000000001</v>
      </c>
      <c r="AA20" s="11">
        <f>'Volume TU North'!AA20+'Volume TU South'!AA20</f>
        <v>75.057000000000002</v>
      </c>
      <c r="AB20" s="11">
        <f>'Volume TU North'!AB20+'Volume TU South'!AB20</f>
        <v>86.501999999999995</v>
      </c>
      <c r="AD20" s="11">
        <f>'Volume TU North'!AD20+'Volume TU South'!AD20</f>
        <v>79.734999999999999</v>
      </c>
      <c r="AE20" s="11">
        <f>'Volume TU North'!AE20+'Volume TU South'!AE20</f>
        <v>78.171999999999997</v>
      </c>
      <c r="AF20" s="11">
        <f>'Volume TU North'!AF20+'Volume TU South'!AF20</f>
        <v>91.382000000000005</v>
      </c>
      <c r="AG20" s="11">
        <f>'Volume TU North'!AG20+'Volume TU South'!AG20</f>
        <v>78.183999999999997</v>
      </c>
      <c r="AH20" s="11">
        <f>'Volume TU North'!AH20+'Volume TU South'!AH20</f>
        <v>82.296999999999997</v>
      </c>
      <c r="AI20" s="11">
        <f>'Volume TU North'!AI20+'Volume TU South'!AI20</f>
        <v>81.956000000000003</v>
      </c>
      <c r="AJ20" s="11">
        <f>'Volume TU North'!AJ20+'Volume TU South'!AJ20</f>
        <v>83.495000000000005</v>
      </c>
      <c r="AK20" s="11">
        <f>'Volume TU North'!AK20+'Volume TU South'!AK20</f>
        <v>82.566999999999993</v>
      </c>
      <c r="AL20" s="11">
        <f>'Volume TU North'!AL20+'Volume TU South'!AL20</f>
        <v>89.221999999999994</v>
      </c>
      <c r="AM20" s="11">
        <f>'Volume TU North'!AM20+'Volume TU South'!AM20</f>
        <v>95.337000000000003</v>
      </c>
      <c r="AN20" s="11">
        <f>'Volume TU North'!AN20+'Volume TU South'!AN20</f>
        <v>95.387</v>
      </c>
      <c r="AO20" s="11">
        <f>'Volume TU North'!AO20+'Volume TU South'!AO20</f>
        <v>69.846999999999994</v>
      </c>
      <c r="AQ20" s="11">
        <f>'Volume TU North'!AQ20+'Volume TU South'!AQ20</f>
        <v>86.203999999999994</v>
      </c>
      <c r="AR20" s="11">
        <f>'Volume TU North'!AR20+'Volume TU South'!AR20</f>
        <v>82.105999999999995</v>
      </c>
      <c r="AS20" s="11">
        <f>'Volume TU North'!AS20+'Volume TU South'!AS20</f>
        <v>82.644000000000005</v>
      </c>
      <c r="AT20" s="11">
        <f>'Volume TU North'!AT20+'Volume TU South'!AT20</f>
        <v>76.054000000000002</v>
      </c>
      <c r="AU20" s="11">
        <f>'Volume TU North'!AU20+'Volume TU South'!AU20</f>
        <v>87.521000000000001</v>
      </c>
      <c r="AV20" s="11">
        <f>'Volume TU North'!AV20+'Volume TU South'!AV20</f>
        <v>90.51</v>
      </c>
      <c r="AW20" s="11">
        <f>'Volume TU North'!AW20+'Volume TU South'!AW20</f>
        <v>94.313999999999993</v>
      </c>
      <c r="AX20" s="11">
        <f>'Volume TU North'!AX20+'Volume TU South'!AX20</f>
        <v>103.953</v>
      </c>
      <c r="AY20" s="11">
        <f>'Volume TU North'!AY20+'Volume TU South'!AY20</f>
        <v>97.713999999999999</v>
      </c>
      <c r="AZ20" s="11">
        <f>'Volume TU North'!AZ20+'Volume TU South'!AZ20</f>
        <v>100.559</v>
      </c>
      <c r="BA20" s="11">
        <f>'Volume TU North'!BA20+'Volume TU South'!BA20</f>
        <v>87.456000000000003</v>
      </c>
      <c r="BB20" s="11">
        <f>'Volume TU North'!BB20+'Volume TU South'!BB20</f>
        <v>79.257999999999996</v>
      </c>
      <c r="BD20" s="11">
        <f>'Volume TU North'!BD20+'Volume TU South'!BD20</f>
        <v>89.27</v>
      </c>
      <c r="BE20" s="11">
        <f>'Volume TU North'!BE20+'Volume TU South'!BE20</f>
        <v>92.811000000000007</v>
      </c>
      <c r="BF20" s="11">
        <f>'Volume TU North'!BF20+'Volume TU South'!BF20</f>
        <v>60.804000000000002</v>
      </c>
      <c r="BG20" s="11">
        <f>'Volume TU North'!BG20+'Volume TU South'!BG20</f>
        <v>90.418999999999997</v>
      </c>
      <c r="BH20" s="11">
        <f>'Volume TU North'!BH20+'Volume TU South'!BH20</f>
        <v>102.468</v>
      </c>
      <c r="BI20" s="11">
        <f>'Volume TU North'!BI20+'Volume TU South'!BI20</f>
        <v>92.522999999999996</v>
      </c>
      <c r="BJ20" s="11">
        <f>'Volume TU North'!BJ20+'Volume TU South'!BJ20</f>
        <v>89.373000000000005</v>
      </c>
      <c r="BK20" s="11">
        <f>'Volume TU North'!BK20+'Volume TU South'!BK20</f>
        <v>98.649000000000001</v>
      </c>
      <c r="BL20" s="11">
        <f>'Volume TU North'!BL20+'Volume TU South'!BL20</f>
        <v>94.611000000000004</v>
      </c>
      <c r="BM20" s="11">
        <f>'Volume TU North'!BM20+'Volume TU South'!BM20</f>
        <v>113.919</v>
      </c>
      <c r="BN20" s="11">
        <f>'Volume TU North'!BN20+'Volume TU South'!BN20</f>
        <v>101.962</v>
      </c>
      <c r="BO20" s="11">
        <f>'Volume TU North'!BO20+'Volume TU South'!BO20</f>
        <v>86.102999999999994</v>
      </c>
      <c r="BQ20" s="11">
        <f>'Volume TU North'!BQ20+'Volume TU South'!BQ20</f>
        <v>95.335999999999999</v>
      </c>
      <c r="BR20" s="11">
        <f>'Volume TU North'!BR20+'Volume TU South'!BR20</f>
        <v>0</v>
      </c>
      <c r="BS20" s="11">
        <f>'Volume TU North'!BS20+'Volume TU South'!BS20</f>
        <v>0</v>
      </c>
      <c r="BT20" s="11">
        <f>'Volume TU North'!BT20+'Volume TU South'!BT20</f>
        <v>0</v>
      </c>
      <c r="BU20" s="11">
        <f>'Volume TU North'!BU20+'Volume TU South'!BU20</f>
        <v>0</v>
      </c>
      <c r="BV20" s="11">
        <f>'Volume TU North'!BV20+'Volume TU South'!BV20</f>
        <v>0</v>
      </c>
      <c r="BW20" s="11">
        <f>'Volume TU North'!BW20+'Volume TU South'!BW20</f>
        <v>0</v>
      </c>
      <c r="BX20" s="11">
        <f>'Volume TU North'!BX20+'Volume TU South'!BX20</f>
        <v>0</v>
      </c>
      <c r="BY20" s="11">
        <f>'Volume TU North'!BY20+'Volume TU South'!BY20</f>
        <v>0</v>
      </c>
      <c r="BZ20" s="11">
        <f>'Volume TU North'!BZ20+'Volume TU South'!BZ20</f>
        <v>0</v>
      </c>
      <c r="CA20" s="11">
        <f>'Volume TU North'!CA20+'Volume TU South'!CA20</f>
        <v>0</v>
      </c>
      <c r="CB20" s="11">
        <f>'Volume TU North'!CB20+'Volume TU South'!CB20</f>
        <v>0</v>
      </c>
    </row>
    <row r="21" spans="2:80" ht="15.5" x14ac:dyDescent="0.35">
      <c r="B21" s="10" t="s">
        <v>110</v>
      </c>
      <c r="C21" s="43"/>
      <c r="D21" s="11">
        <f>'Volume TU North'!D21+'Volume TU South'!D21</f>
        <v>211.8</v>
      </c>
      <c r="E21" s="11">
        <f>'Volume TU North'!E21+'Volume TU South'!E21</f>
        <v>153.81899999999999</v>
      </c>
      <c r="F21" s="11">
        <f>'Volume TU North'!F21+'Volume TU South'!F21</f>
        <v>195.96100000000001</v>
      </c>
      <c r="G21" s="11">
        <f>'Volume TU North'!G21+'Volume TU South'!G21</f>
        <v>207.42</v>
      </c>
      <c r="H21" s="11">
        <f>'Volume TU North'!H21+'Volume TU South'!H21</f>
        <v>260.13200000000001</v>
      </c>
      <c r="I21" s="11">
        <f>'Volume TU North'!I21+'Volume TU South'!I21</f>
        <v>258.27800000000002</v>
      </c>
      <c r="J21" s="11">
        <f>'Volume TU North'!J21+'Volume TU South'!J21</f>
        <v>285.45699999999999</v>
      </c>
      <c r="K21" s="11">
        <f>'Volume TU North'!K21+'Volume TU South'!K21</f>
        <v>298.40100000000001</v>
      </c>
      <c r="L21" s="11">
        <f>'Volume TU North'!L21+'Volume TU South'!L21</f>
        <v>248.76900000000001</v>
      </c>
      <c r="M21" s="11">
        <f>'Volume TU North'!M21+'Volume TU South'!M21</f>
        <v>233.19800000000001</v>
      </c>
      <c r="N21" s="11">
        <f>'Volume TU North'!N21+'Volume TU South'!N21</f>
        <v>231.054</v>
      </c>
      <c r="O21" s="11">
        <f>'Volume TU North'!O21+'Volume TU South'!O21</f>
        <v>211.88900000000001</v>
      </c>
      <c r="Q21" s="11">
        <f>'Volume TU North'!Q21+'Volume TU South'!Q21</f>
        <v>245.50899999999999</v>
      </c>
      <c r="R21" s="11">
        <f>'Volume TU North'!R21+'Volume TU South'!R21</f>
        <v>254.959</v>
      </c>
      <c r="S21" s="11">
        <f>'Volume TU North'!S21+'Volume TU South'!S21</f>
        <v>255.75800000000001</v>
      </c>
      <c r="T21" s="11">
        <f>'Volume TU North'!T21+'Volume TU South'!T21</f>
        <v>248.41300000000001</v>
      </c>
      <c r="U21" s="11">
        <f>'Volume TU North'!U21+'Volume TU South'!U21</f>
        <v>288.53100000000001</v>
      </c>
      <c r="V21" s="11">
        <f>'Volume TU North'!V21+'Volume TU South'!V21</f>
        <v>314.09300000000002</v>
      </c>
      <c r="W21" s="11">
        <f>'Volume TU North'!W21+'Volume TU South'!W21</f>
        <v>299.09500000000003</v>
      </c>
      <c r="X21" s="11">
        <f>'Volume TU North'!X21+'Volume TU South'!X21</f>
        <v>298.66800000000001</v>
      </c>
      <c r="Y21" s="11">
        <f>'Volume TU North'!Y21+'Volume TU South'!Y21</f>
        <v>293.64600000000002</v>
      </c>
      <c r="Z21" s="11">
        <f>'Volume TU North'!Z21+'Volume TU South'!Z21</f>
        <v>287.44</v>
      </c>
      <c r="AA21" s="11">
        <f>'Volume TU North'!AA21+'Volume TU South'!AA21</f>
        <v>290.50099999999998</v>
      </c>
      <c r="AB21" s="11">
        <f>'Volume TU North'!AB21+'Volume TU South'!AB21</f>
        <v>279.399</v>
      </c>
      <c r="AD21" s="11">
        <f>'Volume TU North'!AD21+'Volume TU South'!AD21</f>
        <v>286.81099999999998</v>
      </c>
      <c r="AE21" s="11">
        <f>'Volume TU North'!AE21+'Volume TU South'!AE21</f>
        <v>265.82100000000003</v>
      </c>
      <c r="AF21" s="11">
        <f>'Volume TU North'!AF21+'Volume TU South'!AF21</f>
        <v>285.54599999999999</v>
      </c>
      <c r="AG21" s="11">
        <f>'Volume TU North'!AG21+'Volume TU South'!AG21</f>
        <v>311.61900000000003</v>
      </c>
      <c r="AH21" s="11">
        <f>'Volume TU North'!AH21+'Volume TU South'!AH21</f>
        <v>344.58100000000002</v>
      </c>
      <c r="AI21" s="11">
        <f>'Volume TU North'!AI21+'Volume TU South'!AI21</f>
        <v>294.50099999999998</v>
      </c>
      <c r="AJ21" s="11">
        <f>'Volume TU North'!AJ21+'Volume TU South'!AJ21</f>
        <v>310.20100000000002</v>
      </c>
      <c r="AK21" s="11">
        <f>'Volume TU North'!AK21+'Volume TU South'!AK21</f>
        <v>314.10399999999998</v>
      </c>
      <c r="AL21" s="11">
        <f>'Volume TU North'!AL21+'Volume TU South'!AL21</f>
        <v>309.69200000000001</v>
      </c>
      <c r="AM21" s="11">
        <f>'Volume TU North'!AM21+'Volume TU South'!AM21</f>
        <v>316.28500000000003</v>
      </c>
      <c r="AN21" s="11">
        <f>'Volume TU North'!AN21+'Volume TU South'!AN21</f>
        <v>297.774</v>
      </c>
      <c r="AO21" s="11">
        <f>'Volume TU North'!AO21+'Volume TU South'!AO21</f>
        <v>301.62400000000002</v>
      </c>
      <c r="AQ21" s="11">
        <f>'Volume TU North'!AQ21+'Volume TU South'!AQ21</f>
        <v>196.91499999999999</v>
      </c>
      <c r="AR21" s="11">
        <f>'Volume TU North'!AR21+'Volume TU South'!AR21</f>
        <v>138.12799999999999</v>
      </c>
      <c r="AS21" s="11">
        <f>'Volume TU North'!AS21+'Volume TU South'!AS21</f>
        <v>176.47900000000001</v>
      </c>
      <c r="AT21" s="11">
        <f>'Volume TU North'!AT21+'Volume TU South'!AT21</f>
        <v>249.239</v>
      </c>
      <c r="AU21" s="11">
        <f>'Volume TU North'!AU21+'Volume TU South'!AU21</f>
        <v>250.441</v>
      </c>
      <c r="AV21" s="11">
        <f>'Volume TU North'!AV21+'Volume TU South'!AV21</f>
        <v>295.601</v>
      </c>
      <c r="AW21" s="11">
        <f>'Volume TU North'!AW21+'Volume TU South'!AW21</f>
        <v>335.76400000000001</v>
      </c>
      <c r="AX21" s="11">
        <f>'Volume TU North'!AX21+'Volume TU South'!AX21</f>
        <v>321.81599999999997</v>
      </c>
      <c r="AY21" s="11">
        <f>'Volume TU North'!AY21+'Volume TU South'!AY21</f>
        <v>295.01799999999997</v>
      </c>
      <c r="AZ21" s="11">
        <f>'Volume TU North'!AZ21+'Volume TU South'!AZ21</f>
        <v>271.04000000000002</v>
      </c>
      <c r="BA21" s="11">
        <f>'Volume TU North'!BA21+'Volume TU South'!BA21</f>
        <v>231.43100000000001</v>
      </c>
      <c r="BB21" s="11">
        <f>'Volume TU North'!BB21+'Volume TU South'!BB21</f>
        <v>81.828999999999994</v>
      </c>
      <c r="BD21" s="11">
        <f>'Volume TU North'!BD21+'Volume TU South'!BD21</f>
        <v>128.81700000000001</v>
      </c>
      <c r="BE21" s="11">
        <f>'Volume TU North'!BE21+'Volume TU South'!BE21</f>
        <v>205.73</v>
      </c>
      <c r="BF21" s="11">
        <f>'Volume TU North'!BF21+'Volume TU South'!BF21</f>
        <v>167.31</v>
      </c>
      <c r="BG21" s="11">
        <f>'Volume TU North'!BG21+'Volume TU South'!BG21</f>
        <v>297.27699999999999</v>
      </c>
      <c r="BH21" s="11">
        <f>'Volume TU North'!BH21+'Volume TU South'!BH21</f>
        <v>206.13200000000001</v>
      </c>
      <c r="BI21" s="11">
        <f>'Volume TU North'!BI21+'Volume TU South'!BI21</f>
        <v>187.11600000000001</v>
      </c>
      <c r="BJ21" s="11">
        <f>'Volume TU North'!BJ21+'Volume TU South'!BJ21</f>
        <v>245.15199999999999</v>
      </c>
      <c r="BK21" s="11">
        <f>'Volume TU North'!BK21+'Volume TU South'!BK21</f>
        <v>264.995</v>
      </c>
      <c r="BL21" s="11">
        <f>'Volume TU North'!BL21+'Volume TU South'!BL21</f>
        <v>261.91800000000001</v>
      </c>
      <c r="BM21" s="11">
        <f>'Volume TU North'!BM21+'Volume TU South'!BM21</f>
        <v>34.887999999999998</v>
      </c>
      <c r="BN21" s="11">
        <f>'Volume TU North'!BN21+'Volume TU South'!BN21</f>
        <v>3.6019999999999999</v>
      </c>
      <c r="BO21" s="11">
        <f>'Volume TU North'!BO21+'Volume TU South'!BO21</f>
        <v>93.695999999999998</v>
      </c>
      <c r="BQ21" s="11">
        <f>'Volume TU North'!BQ21+'Volume TU South'!BQ21</f>
        <v>94.242999999999995</v>
      </c>
      <c r="BR21" s="11">
        <f>'Volume TU North'!BR21+'Volume TU South'!BR21</f>
        <v>0</v>
      </c>
      <c r="BS21" s="11">
        <f>'Volume TU North'!BS21+'Volume TU South'!BS21</f>
        <v>0</v>
      </c>
      <c r="BT21" s="11">
        <f>'Volume TU North'!BT21+'Volume TU South'!BT21</f>
        <v>0</v>
      </c>
      <c r="BU21" s="11">
        <f>'Volume TU North'!BU21+'Volume TU South'!BU21</f>
        <v>0</v>
      </c>
      <c r="BV21" s="11">
        <f>'Volume TU North'!BV21+'Volume TU South'!BV21</f>
        <v>0</v>
      </c>
      <c r="BW21" s="11">
        <f>'Volume TU North'!BW21+'Volume TU South'!BW21</f>
        <v>0</v>
      </c>
      <c r="BX21" s="11">
        <f>'Volume TU North'!BX21+'Volume TU South'!BX21</f>
        <v>0</v>
      </c>
      <c r="BY21" s="11">
        <f>'Volume TU North'!BY21+'Volume TU South'!BY21</f>
        <v>0</v>
      </c>
      <c r="BZ21" s="11">
        <f>'Volume TU North'!BZ21+'Volume TU South'!BZ21</f>
        <v>0</v>
      </c>
      <c r="CA21" s="11">
        <f>'Volume TU North'!CA21+'Volume TU South'!CA21</f>
        <v>0</v>
      </c>
      <c r="CB21" s="11">
        <f>'Volume TU North'!CB21+'Volume TU South'!CB21</f>
        <v>0</v>
      </c>
    </row>
    <row r="23" spans="2:80" ht="15.5" x14ac:dyDescent="0.35">
      <c r="B23" s="6" t="s">
        <v>184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2:80" ht="15.5" x14ac:dyDescent="0.35">
      <c r="B24" s="12" t="s">
        <v>138</v>
      </c>
      <c r="D24" s="11">
        <f>'Port Elevation Base'!C10/1000</f>
        <v>563.94399999999996</v>
      </c>
      <c r="E24" s="11">
        <f>'Port Elevation Base'!D10/1000</f>
        <v>1034.725146</v>
      </c>
      <c r="F24" s="11">
        <f>'Port Elevation Base'!E10/1000</f>
        <v>1256.2875680000002</v>
      </c>
      <c r="G24" s="11">
        <f>'Port Elevation Base'!F10/1000</f>
        <v>790.29090199999996</v>
      </c>
      <c r="H24" s="11">
        <f>'Port Elevation Base'!G10/1000</f>
        <v>1385.839786</v>
      </c>
      <c r="I24" s="11">
        <f>'Port Elevation Base'!H10/1000</f>
        <v>1337.2284069999998</v>
      </c>
      <c r="J24" s="11">
        <f>'Port Elevation Base'!I10/1000</f>
        <v>1446.5915230000001</v>
      </c>
      <c r="K24" s="11">
        <f>'Port Elevation Base'!J10/1000</f>
        <v>1370.670883</v>
      </c>
      <c r="L24" s="11">
        <f>'Port Elevation Base'!K10/1000</f>
        <v>1335.4415190000002</v>
      </c>
      <c r="M24" s="11">
        <f>'Port Elevation Base'!L10/1000</f>
        <v>1002.999902</v>
      </c>
      <c r="N24" s="11">
        <f>'Port Elevation Base'!M10/1000</f>
        <v>991.27300100000002</v>
      </c>
      <c r="O24" s="11">
        <f>'Port Elevation Base'!N10/1000</f>
        <v>598.403908</v>
      </c>
      <c r="Q24" s="11">
        <f>'Port Elevation Base'!P10/1000</f>
        <v>448.69178600000004</v>
      </c>
      <c r="R24" s="11">
        <f>'Port Elevation Base'!Q10/1000</f>
        <v>990.33767399999999</v>
      </c>
      <c r="S24" s="11">
        <f>'Port Elevation Base'!R10/1000</f>
        <v>1062.339528</v>
      </c>
      <c r="T24" s="11">
        <f>'Port Elevation Base'!S10/1000</f>
        <v>728.49934499999995</v>
      </c>
      <c r="U24" s="11">
        <f>'Port Elevation Base'!T10/1000</f>
        <v>1386.04321</v>
      </c>
      <c r="V24" s="11">
        <f>'Port Elevation Base'!U10/1000</f>
        <v>1177.1301960000001</v>
      </c>
      <c r="W24" s="11">
        <f>'Port Elevation Base'!V10/1000</f>
        <v>1198.89724</v>
      </c>
      <c r="X24" s="11">
        <f>'Port Elevation Base'!W10/1000</f>
        <v>1305.7225740000001</v>
      </c>
      <c r="Y24" s="11">
        <f>'Port Elevation Base'!X10/1000</f>
        <v>1462.392844</v>
      </c>
      <c r="Z24" s="11">
        <f>'Port Elevation Base'!Y10/1000</f>
        <v>1422.8486189999999</v>
      </c>
      <c r="AA24" s="11">
        <f>'Port Elevation Base'!Z10/1000</f>
        <v>1202.030622</v>
      </c>
      <c r="AB24" s="11">
        <f>'Port Elevation Base'!AA10/1000</f>
        <v>748.33121099999994</v>
      </c>
      <c r="AD24" s="11">
        <f>'Port Elevation Base'!AC10/1000</f>
        <v>575.25229800000011</v>
      </c>
      <c r="AE24" s="11">
        <f>'Port Elevation Base'!AD10/1000</f>
        <v>894.19707600000004</v>
      </c>
      <c r="AF24" s="11">
        <f>'Port Elevation Base'!AE10/1000</f>
        <v>1004.462753</v>
      </c>
      <c r="AG24" s="11">
        <f>'Port Elevation Base'!AF10/1000</f>
        <v>770.34461599999997</v>
      </c>
      <c r="AH24" s="11">
        <f>'Port Elevation Base'!AG10/1000</f>
        <v>860.54832499999998</v>
      </c>
      <c r="AI24" s="11">
        <f>'Port Elevation Base'!AH10/1000</f>
        <v>1041.4643060000001</v>
      </c>
      <c r="AJ24" s="11">
        <f>'Port Elevation Base'!AI10/1000</f>
        <v>1139.3327389999999</v>
      </c>
      <c r="AK24" s="11">
        <f>'Port Elevation Base'!AJ10/1000</f>
        <v>1028.6506129999998</v>
      </c>
      <c r="AL24" s="11">
        <f>'Port Elevation Base'!AK10/1000</f>
        <v>1300.371042</v>
      </c>
      <c r="AM24" s="11">
        <f>'Port Elevation Base'!AL10/1000</f>
        <v>578.96342099999993</v>
      </c>
      <c r="AN24" s="11">
        <f>'Port Elevation Base'!AM10/1000</f>
        <v>1127.2850169999999</v>
      </c>
      <c r="AO24" s="11">
        <f>'Port Elevation Base'!AN10/1000</f>
        <v>1079.664777</v>
      </c>
      <c r="AQ24" s="11">
        <f>'Port Elevation Base'!AP10/1000</f>
        <v>849.24155000000007</v>
      </c>
      <c r="AR24" s="11">
        <f>'Port Elevation Base'!AQ10/1000</f>
        <v>848.43707999999992</v>
      </c>
      <c r="AS24" s="11">
        <f>'Port Elevation Base'!AR10/1000</f>
        <v>1122.6431399999999</v>
      </c>
      <c r="AT24" s="11">
        <f>'Port Elevation Base'!AS10/1000</f>
        <v>820.90233000000001</v>
      </c>
      <c r="AU24" s="11">
        <f>'Port Elevation Base'!AT10/1000</f>
        <v>683.43934000000002</v>
      </c>
      <c r="AV24" s="11">
        <f>'Port Elevation Base'!AU10/1000</f>
        <v>1123.12553</v>
      </c>
      <c r="AW24" s="11">
        <f>'Port Elevation Base'!AV10/1000</f>
        <v>1175.6769299999999</v>
      </c>
      <c r="AX24" s="11">
        <f>'Port Elevation Base'!AW10/1000</f>
        <v>971.10751000000005</v>
      </c>
      <c r="AY24" s="11">
        <f>'Port Elevation Base'!AX10/1000</f>
        <v>953.16534000000001</v>
      </c>
      <c r="AZ24" s="11">
        <f>'Port Elevation Base'!AY10/1000</f>
        <v>1148.33692</v>
      </c>
      <c r="BA24" s="11">
        <f>'Port Elevation Base'!AZ10/1000</f>
        <v>766.63091000000009</v>
      </c>
      <c r="BB24" s="11">
        <f>'Port Elevation Base'!BA10/1000</f>
        <v>750.42047000000002</v>
      </c>
      <c r="BD24" s="11">
        <f>'Port Elevation Base'!BC10/1000</f>
        <v>593.45799</v>
      </c>
      <c r="BE24" s="11">
        <f>'Port Elevation Base'!BD10/1000</f>
        <v>844.55329000000006</v>
      </c>
      <c r="BF24" s="11">
        <f>'Port Elevation Base'!BE10/1000</f>
        <v>1106.75332</v>
      </c>
      <c r="BG24" s="11">
        <f>'Port Elevation Base'!BF10/1000</f>
        <v>1257.8714399999999</v>
      </c>
      <c r="BH24" s="11">
        <f>'Port Elevation Base'!BG10/1000</f>
        <v>1654.9123300000001</v>
      </c>
      <c r="BI24" s="11">
        <f>'Port Elevation Base'!BH10/1000</f>
        <v>1210.7697599999999</v>
      </c>
      <c r="BJ24" s="11">
        <f>'Port Elevation Base'!BI10/1000</f>
        <v>1452.7168700000002</v>
      </c>
      <c r="BK24" s="11">
        <f>'Port Elevation Base'!BJ10/1000</f>
        <v>1502.8918899999999</v>
      </c>
      <c r="BL24" s="11">
        <f>'Port Elevation Base'!BK10/1000</f>
        <v>1289.8112900000001</v>
      </c>
      <c r="BM24" s="11">
        <f>'Port Elevation Base'!BL10/1000</f>
        <v>1181.0653300000001</v>
      </c>
      <c r="BN24" s="11">
        <f>'Port Elevation Base'!BM10/1000</f>
        <v>1208.73676</v>
      </c>
      <c r="BO24" s="11">
        <f>'Port Elevation Base'!BN10/1000</f>
        <v>1143.1041399999999</v>
      </c>
      <c r="BQ24" s="11">
        <f>'Port Elevation Base'!BP10/1000</f>
        <v>644.08199999999999</v>
      </c>
      <c r="BR24" s="11">
        <f>'Port Elevation Base'!BQ10/1000</f>
        <v>0</v>
      </c>
      <c r="BS24" s="11">
        <f>'Port Elevation Base'!BR10/1000</f>
        <v>0</v>
      </c>
      <c r="BT24" s="11">
        <f>'Port Elevation Base'!BS10/1000</f>
        <v>0</v>
      </c>
      <c r="BU24" s="11">
        <f>'Port Elevation Base'!BT10/1000</f>
        <v>0</v>
      </c>
      <c r="BV24" s="11">
        <f>'Port Elevation Base'!BU10/1000</f>
        <v>0</v>
      </c>
      <c r="BW24" s="11">
        <f>'Port Elevation Base'!BV10/1000</f>
        <v>0</v>
      </c>
      <c r="BX24" s="11">
        <f>'Port Elevation Base'!BW10/1000</f>
        <v>0</v>
      </c>
      <c r="BY24" s="11">
        <f>'Port Elevation Base'!BX10/1000</f>
        <v>0</v>
      </c>
      <c r="BZ24" s="11">
        <f>'Port Elevation Base'!BY10/1000</f>
        <v>0</v>
      </c>
      <c r="CA24" s="11">
        <f>'Port Elevation Base'!BZ10/1000</f>
        <v>0</v>
      </c>
      <c r="CB24" s="11">
        <f>'Port Elevation Base'!CA10/1000</f>
        <v>0</v>
      </c>
    </row>
    <row r="25" spans="2:80" ht="15.5" x14ac:dyDescent="0.35">
      <c r="B25" s="12" t="s">
        <v>137</v>
      </c>
      <c r="D25" s="11">
        <f>'Port Elevation Base'!C11/1000</f>
        <v>729.09867399999996</v>
      </c>
      <c r="E25" s="11">
        <f>'Port Elevation Base'!D11/1000</f>
        <v>1067.7981090000001</v>
      </c>
      <c r="F25" s="11">
        <f>'Port Elevation Base'!E11/1000</f>
        <v>886.89300000000003</v>
      </c>
      <c r="G25" s="11">
        <f>'Port Elevation Base'!F11/1000</f>
        <v>179.87980999999999</v>
      </c>
      <c r="H25" s="11">
        <f>'Port Elevation Base'!G11/1000</f>
        <v>429.34505999999999</v>
      </c>
      <c r="I25" s="11">
        <f>'Port Elevation Base'!H11/1000</f>
        <v>573.34385999999995</v>
      </c>
      <c r="J25" s="11">
        <f>'Port Elevation Base'!I11/1000</f>
        <v>466.91241899999977</v>
      </c>
      <c r="K25" s="11">
        <f>'Port Elevation Base'!J11/1000</f>
        <v>531.46580699999981</v>
      </c>
      <c r="L25" s="11">
        <f>'Port Elevation Base'!K11/1000</f>
        <v>496.56652200000002</v>
      </c>
      <c r="M25" s="11">
        <f>'Port Elevation Base'!L11/1000</f>
        <v>561.48228700000004</v>
      </c>
      <c r="N25" s="11">
        <f>'Port Elevation Base'!M11/1000</f>
        <v>420.73100800000026</v>
      </c>
      <c r="O25" s="11">
        <f>'Port Elevation Base'!N11/1000</f>
        <v>254.09882099999996</v>
      </c>
      <c r="Q25" s="11">
        <f>'Port Elevation Base'!P11/1000</f>
        <v>213.88675000000001</v>
      </c>
      <c r="R25" s="11">
        <f>'Port Elevation Base'!Q11/1000</f>
        <v>340.74869999999993</v>
      </c>
      <c r="S25" s="11">
        <f>'Port Elevation Base'!R11/1000</f>
        <v>306.41654399999999</v>
      </c>
      <c r="T25" s="11">
        <f>'Port Elevation Base'!S11/1000</f>
        <v>241.59591900000007</v>
      </c>
      <c r="U25" s="11">
        <f>'Port Elevation Base'!T11/1000</f>
        <v>533.24844799999994</v>
      </c>
      <c r="V25" s="11">
        <f>'Port Elevation Base'!U11/1000</f>
        <v>538.28774500000009</v>
      </c>
      <c r="W25" s="11">
        <f>'Port Elevation Base'!V11/1000</f>
        <v>399.64013400000022</v>
      </c>
      <c r="X25" s="11">
        <f>'Port Elevation Base'!W11/1000</f>
        <v>433.39075900000006</v>
      </c>
      <c r="Y25" s="11">
        <f>'Port Elevation Base'!X11/1000</f>
        <v>475.42910099999983</v>
      </c>
      <c r="Z25" s="11">
        <f>'Port Elevation Base'!Y11/1000</f>
        <v>451.94466299999971</v>
      </c>
      <c r="AA25" s="11">
        <f>'Port Elevation Base'!Z11/1000</f>
        <v>371.50363100000015</v>
      </c>
      <c r="AB25" s="11">
        <f>'Port Elevation Base'!AA11/1000</f>
        <v>218.29270100000005</v>
      </c>
      <c r="AD25" s="11">
        <f>'Port Elevation Base'!AC11/1000</f>
        <v>284.31497499999989</v>
      </c>
      <c r="AE25" s="11">
        <f>'Port Elevation Base'!AD11/1000</f>
        <v>312.54101500000002</v>
      </c>
      <c r="AF25" s="11">
        <f>'Port Elevation Base'!AE11/1000</f>
        <v>509.32677500000011</v>
      </c>
      <c r="AG25" s="11">
        <f>'Port Elevation Base'!AF11/1000</f>
        <v>240.08712500000007</v>
      </c>
      <c r="AH25" s="11">
        <f>'Port Elevation Base'!AG11/1000</f>
        <v>540.74277899999959</v>
      </c>
      <c r="AI25" s="11">
        <f>'Port Elevation Base'!AH11/1000</f>
        <v>683.71264600000018</v>
      </c>
      <c r="AJ25" s="11">
        <f>'Port Elevation Base'!AI11/1000</f>
        <v>440.17774200000008</v>
      </c>
      <c r="AK25" s="11">
        <f>'Port Elevation Base'!AJ11/1000</f>
        <v>337.17517199999992</v>
      </c>
      <c r="AL25" s="11">
        <f>'Port Elevation Base'!AK11/1000</f>
        <v>457.1985699999999</v>
      </c>
      <c r="AM25" s="11">
        <f>'Port Elevation Base'!AL11/1000</f>
        <v>356.70425999999998</v>
      </c>
      <c r="AN25" s="11">
        <f>'Port Elevation Base'!AM11/1000</f>
        <v>262.02019400000012</v>
      </c>
      <c r="AO25" s="11">
        <f>'Port Elevation Base'!AN11/1000</f>
        <v>250.21187899999998</v>
      </c>
      <c r="AQ25" s="11">
        <f>'Port Elevation Base'!AP11/1000</f>
        <v>366.34309999999999</v>
      </c>
      <c r="AR25" s="11">
        <f>'Port Elevation Base'!AQ11/1000</f>
        <v>414.35300999999998</v>
      </c>
      <c r="AS25" s="11">
        <f>'Port Elevation Base'!AR11/1000</f>
        <v>466.17480999999998</v>
      </c>
      <c r="AT25" s="11">
        <f>'Port Elevation Base'!AS11/1000</f>
        <v>274.82718</v>
      </c>
      <c r="AU25" s="11">
        <f>'Port Elevation Base'!AT11/1000</f>
        <v>427.63938999999999</v>
      </c>
      <c r="AV25" s="11">
        <f>'Port Elevation Base'!AU11/1000</f>
        <v>383.77843999999999</v>
      </c>
      <c r="AW25" s="11">
        <f>'Port Elevation Base'!AV11/1000</f>
        <v>266.76515999999998</v>
      </c>
      <c r="AX25" s="11">
        <f>'Port Elevation Base'!AW11/1000</f>
        <v>366.02146000000005</v>
      </c>
      <c r="AY25" s="11">
        <f>'Port Elevation Base'!AX11/1000</f>
        <v>365.69380999999998</v>
      </c>
      <c r="AZ25" s="11">
        <f>'Port Elevation Base'!AY11/1000</f>
        <v>353.07976000000002</v>
      </c>
      <c r="BA25" s="11">
        <f>'Port Elevation Base'!AZ11/1000</f>
        <v>287.01044000000002</v>
      </c>
      <c r="BB25" s="11">
        <f>'Port Elevation Base'!BA11/1000</f>
        <v>363.54597999999999</v>
      </c>
      <c r="BD25" s="11">
        <f>'Port Elevation Base'!BC11/1000</f>
        <v>389.62268</v>
      </c>
      <c r="BE25" s="11">
        <f>'Port Elevation Base'!BD11/1000</f>
        <v>440.34727000000004</v>
      </c>
      <c r="BF25" s="11">
        <f>'Port Elevation Base'!BE11/1000</f>
        <v>316.39077000000003</v>
      </c>
      <c r="BG25" s="11">
        <f>'Port Elevation Base'!BF11/1000</f>
        <v>472.88797</v>
      </c>
      <c r="BH25" s="11">
        <f>'Port Elevation Base'!BG11/1000</f>
        <v>562.33517000000006</v>
      </c>
      <c r="BI25" s="11">
        <f>'Port Elevation Base'!BH11/1000</f>
        <v>561.16909999999996</v>
      </c>
      <c r="BJ25" s="11">
        <f>'Port Elevation Base'!BI11/1000</f>
        <v>581.30233999999996</v>
      </c>
      <c r="BK25" s="11">
        <f>'Port Elevation Base'!BJ11/1000</f>
        <v>725.88894999999991</v>
      </c>
      <c r="BL25" s="11">
        <f>'Port Elevation Base'!BK11/1000</f>
        <v>722.61734000000001</v>
      </c>
      <c r="BM25" s="11">
        <f>'Port Elevation Base'!BL11/1000</f>
        <v>839.41719999999998</v>
      </c>
      <c r="BN25" s="11">
        <f>'Port Elevation Base'!BM11/1000</f>
        <v>863.48901999999998</v>
      </c>
      <c r="BO25" s="11">
        <f>'Port Elevation Base'!BN11/1000</f>
        <v>557.85689000000002</v>
      </c>
      <c r="BQ25" s="11">
        <f>'Port Elevation Base'!BP11/1000</f>
        <v>441.35472999999996</v>
      </c>
      <c r="BR25" s="11">
        <f>'Port Elevation Base'!BQ11/1000</f>
        <v>0</v>
      </c>
      <c r="BS25" s="11">
        <f>'Port Elevation Base'!BR11/1000</f>
        <v>0</v>
      </c>
      <c r="BT25" s="11">
        <f>'Port Elevation Base'!BS11/1000</f>
        <v>0</v>
      </c>
      <c r="BU25" s="11">
        <f>'Port Elevation Base'!BT11/1000</f>
        <v>0</v>
      </c>
      <c r="BV25" s="11">
        <f>'Port Elevation Base'!BU11/1000</f>
        <v>0</v>
      </c>
      <c r="BW25" s="11">
        <f>'Port Elevation Base'!BV11/1000</f>
        <v>0</v>
      </c>
      <c r="BX25" s="11">
        <f>'Port Elevation Base'!BW11/1000</f>
        <v>0</v>
      </c>
      <c r="BY25" s="11">
        <f>'Port Elevation Base'!BX11/1000</f>
        <v>0</v>
      </c>
      <c r="BZ25" s="11">
        <f>'Port Elevation Base'!BY11/1000</f>
        <v>0</v>
      </c>
      <c r="CA25" s="11">
        <f>'Port Elevation Base'!BZ11/1000</f>
        <v>0</v>
      </c>
      <c r="CB25" s="11">
        <f>'Port Elevation Base'!CA11/1000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5"/>
  <sheetViews>
    <sheetView showGridLines="0" zoomScale="85" zoomScaleNormal="85" workbookViewId="0">
      <pane xSplit="3" ySplit="6" topLeftCell="BL7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5" customWidth="1"/>
    <col min="3" max="3" width="1.7265625" customWidth="1"/>
    <col min="4" max="15" width="9.81640625" customWidth="1"/>
    <col min="16" max="16" width="1.7265625" customWidth="1"/>
    <col min="17" max="28" width="9.81640625" customWidth="1"/>
    <col min="29" max="29" width="1.7265625" customWidth="1"/>
    <col min="30" max="36" width="9.81640625" customWidth="1"/>
    <col min="37" max="41" width="9.1796875" customWidth="1"/>
    <col min="42" max="42" width="1.7265625" customWidth="1"/>
    <col min="43" max="43" width="9.1796875" customWidth="1"/>
    <col min="44" max="49" width="9.81640625" customWidth="1"/>
    <col min="50" max="54" width="9.1796875" customWidth="1"/>
    <col min="55" max="55" width="1.7265625" customWidth="1"/>
    <col min="56" max="57" width="8.7265625" customWidth="1"/>
    <col min="58" max="58" width="9" customWidth="1"/>
    <col min="59" max="59" width="8.7265625" customWidth="1"/>
    <col min="60" max="60" width="10" customWidth="1"/>
    <col min="61" max="61" width="8.7265625" customWidth="1"/>
    <col min="62" max="65" width="10" customWidth="1"/>
    <col min="66" max="66" width="9.26953125" customWidth="1"/>
    <col min="67" max="67" width="8.81640625" customWidth="1"/>
    <col min="68" max="68" width="1.7265625" customWidth="1"/>
    <col min="69" max="80" width="8.81640625" customWidth="1"/>
  </cols>
  <sheetData>
    <row r="2" spans="2:80" ht="23" x14ac:dyDescent="0.5">
      <c r="B2" s="1" t="s">
        <v>187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5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35">
      <c r="B4" s="46"/>
      <c r="C4" s="43"/>
      <c r="D4" s="49">
        <v>42370</v>
      </c>
      <c r="E4" s="49" t="s">
        <v>174</v>
      </c>
      <c r="F4" s="49">
        <v>42430</v>
      </c>
      <c r="G4" s="49" t="s">
        <v>180</v>
      </c>
      <c r="H4" s="49" t="s">
        <v>179</v>
      </c>
      <c r="I4" s="49">
        <v>42522</v>
      </c>
      <c r="J4" s="49">
        <v>42552</v>
      </c>
      <c r="K4" s="49" t="s">
        <v>178</v>
      </c>
      <c r="L4" s="49" t="s">
        <v>177</v>
      </c>
      <c r="M4" s="49" t="s">
        <v>176</v>
      </c>
      <c r="N4" s="49">
        <v>42675</v>
      </c>
      <c r="O4" s="49" t="s">
        <v>175</v>
      </c>
      <c r="Q4" s="49">
        <v>42736</v>
      </c>
      <c r="R4" s="49" t="s">
        <v>174</v>
      </c>
      <c r="S4" s="49">
        <v>42795</v>
      </c>
      <c r="T4" s="49" t="s">
        <v>173</v>
      </c>
      <c r="U4" s="49" t="s">
        <v>172</v>
      </c>
      <c r="V4" s="49">
        <v>42887</v>
      </c>
      <c r="W4" s="49">
        <v>42917</v>
      </c>
      <c r="X4" s="49" t="s">
        <v>171</v>
      </c>
      <c r="Y4" s="49" t="s">
        <v>170</v>
      </c>
      <c r="Z4" s="49" t="s">
        <v>169</v>
      </c>
      <c r="AA4" s="49">
        <v>43040</v>
      </c>
      <c r="AB4" s="49" t="s">
        <v>168</v>
      </c>
      <c r="AD4" s="49">
        <v>43101</v>
      </c>
      <c r="AE4" s="49" t="s">
        <v>167</v>
      </c>
      <c r="AF4" s="49">
        <v>43160</v>
      </c>
      <c r="AG4" s="49" t="s">
        <v>166</v>
      </c>
      <c r="AH4" s="49" t="s">
        <v>165</v>
      </c>
      <c r="AI4" s="49">
        <v>43252</v>
      </c>
      <c r="AJ4" s="49">
        <v>43282</v>
      </c>
      <c r="AK4" s="49" t="s">
        <v>164</v>
      </c>
      <c r="AL4" s="49" t="s">
        <v>163</v>
      </c>
      <c r="AM4" s="49" t="s">
        <v>162</v>
      </c>
      <c r="AN4" s="49">
        <v>43405</v>
      </c>
      <c r="AO4" s="49" t="s">
        <v>161</v>
      </c>
      <c r="AQ4" s="48" t="s">
        <v>160</v>
      </c>
      <c r="AR4" s="48" t="s">
        <v>159</v>
      </c>
      <c r="AS4" s="48" t="s">
        <v>158</v>
      </c>
      <c r="AT4" s="48" t="s">
        <v>157</v>
      </c>
      <c r="AU4" s="48" t="s">
        <v>156</v>
      </c>
      <c r="AV4" s="48" t="s">
        <v>155</v>
      </c>
      <c r="AW4" s="48" t="s">
        <v>154</v>
      </c>
      <c r="AX4" s="48" t="s">
        <v>153</v>
      </c>
      <c r="AY4" s="48" t="s">
        <v>152</v>
      </c>
      <c r="AZ4" s="48" t="s">
        <v>151</v>
      </c>
      <c r="BA4" s="48" t="s">
        <v>150</v>
      </c>
      <c r="BB4" s="48" t="s">
        <v>149</v>
      </c>
      <c r="BD4" s="47">
        <v>43831</v>
      </c>
      <c r="BE4" s="48" t="s">
        <v>148</v>
      </c>
      <c r="BF4" s="47">
        <v>43891</v>
      </c>
      <c r="BG4" s="48" t="s">
        <v>147</v>
      </c>
      <c r="BH4" s="48" t="s">
        <v>146</v>
      </c>
      <c r="BI4" s="47">
        <v>43983</v>
      </c>
      <c r="BJ4" s="47">
        <v>44013</v>
      </c>
      <c r="BK4" s="48" t="s">
        <v>145</v>
      </c>
      <c r="BL4" s="48" t="s">
        <v>144</v>
      </c>
      <c r="BM4" s="48" t="s">
        <v>143</v>
      </c>
      <c r="BN4" s="47">
        <v>44136</v>
      </c>
      <c r="BO4" s="48" t="s">
        <v>142</v>
      </c>
      <c r="BQ4" s="47">
        <v>44197</v>
      </c>
      <c r="BR4" s="47">
        <v>44228</v>
      </c>
      <c r="BS4" s="47">
        <v>44256</v>
      </c>
      <c r="BT4" s="47">
        <v>44287</v>
      </c>
      <c r="BU4" s="47">
        <v>44317</v>
      </c>
      <c r="BV4" s="47">
        <v>44348</v>
      </c>
      <c r="BW4" s="47">
        <v>44378</v>
      </c>
      <c r="BX4" s="47">
        <v>44409</v>
      </c>
      <c r="BY4" s="47">
        <v>44440</v>
      </c>
      <c r="BZ4" s="47">
        <v>44470</v>
      </c>
      <c r="CA4" s="47">
        <v>44501</v>
      </c>
      <c r="CB4" s="47">
        <v>44531</v>
      </c>
    </row>
    <row r="5" spans="2:80" ht="15.5" x14ac:dyDescent="0.35">
      <c r="B5" s="46"/>
      <c r="C5" s="4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2:80" ht="15.5" x14ac:dyDescent="0.35">
      <c r="B6" s="6" t="s">
        <v>185</v>
      </c>
      <c r="C6" s="43"/>
      <c r="D6" s="7">
        <f t="shared" ref="D6:O6" si="0">SUM(D7,D17,D16)</f>
        <v>1512.5</v>
      </c>
      <c r="E6" s="7">
        <f t="shared" si="0"/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ref="Q6:AB6" si="1">SUM(Q7,Q17,Q16)</f>
        <v>1297.5729999999999</v>
      </c>
      <c r="R6" s="7">
        <f t="shared" si="1"/>
        <v>1752.7339999999997</v>
      </c>
      <c r="S6" s="7">
        <f t="shared" si="1"/>
        <v>2010.546</v>
      </c>
      <c r="T6" s="7">
        <f t="shared" si="1"/>
        <v>1959.8789999999999</v>
      </c>
      <c r="U6" s="7">
        <f t="shared" si="1"/>
        <v>2217.895</v>
      </c>
      <c r="V6" s="7">
        <f t="shared" si="1"/>
        <v>2029.4910000000002</v>
      </c>
      <c r="W6" s="7">
        <f t="shared" si="1"/>
        <v>2121.596</v>
      </c>
      <c r="X6" s="7">
        <f t="shared" si="1"/>
        <v>2257.4279999999999</v>
      </c>
      <c r="Y6" s="7">
        <f t="shared" si="1"/>
        <v>2105.5060000000003</v>
      </c>
      <c r="Z6" s="7">
        <f t="shared" si="1"/>
        <v>2353.317</v>
      </c>
      <c r="AA6" s="7">
        <f t="shared" si="1"/>
        <v>2194.9430000000002</v>
      </c>
      <c r="AB6" s="7">
        <f t="shared" si="1"/>
        <v>2136.6179999999999</v>
      </c>
      <c r="AD6" s="7">
        <f t="shared" ref="AD6:AO6" si="2">SUM(AD7,AD17,AD16)</f>
        <v>1680.3910000000001</v>
      </c>
      <c r="AE6" s="7">
        <f t="shared" si="2"/>
        <v>2143.0209999999997</v>
      </c>
      <c r="AF6" s="7">
        <f t="shared" si="2"/>
        <v>2398.665</v>
      </c>
      <c r="AG6" s="7">
        <f t="shared" si="2"/>
        <v>2264.991</v>
      </c>
      <c r="AH6" s="7">
        <f t="shared" si="2"/>
        <v>2158.864</v>
      </c>
      <c r="AI6" s="7">
        <f t="shared" si="2"/>
        <v>2509.5159999999996</v>
      </c>
      <c r="AJ6" s="7">
        <f t="shared" si="2"/>
        <v>2662.23</v>
      </c>
      <c r="AK6" s="7">
        <f t="shared" si="2"/>
        <v>2743.605</v>
      </c>
      <c r="AL6" s="7">
        <f t="shared" si="2"/>
        <v>2685.4690000000005</v>
      </c>
      <c r="AM6" s="7">
        <f t="shared" si="2"/>
        <v>2491.9329999999995</v>
      </c>
      <c r="AN6" s="7">
        <f t="shared" si="2"/>
        <v>2711.8889999999997</v>
      </c>
      <c r="AO6" s="7">
        <f t="shared" si="2"/>
        <v>2516.7688699999999</v>
      </c>
      <c r="AQ6" s="7">
        <f t="shared" ref="AQ6:BB6" si="3">SUM(AQ7,AQ17,AQ16)</f>
        <v>2219.067</v>
      </c>
      <c r="AR6" s="7">
        <f t="shared" si="3"/>
        <v>1984.367</v>
      </c>
      <c r="AS6" s="7">
        <f t="shared" si="3"/>
        <v>2702.5930000000003</v>
      </c>
      <c r="AT6" s="7">
        <f t="shared" si="3"/>
        <v>2539.7079999999996</v>
      </c>
      <c r="AU6" s="7">
        <f t="shared" si="3"/>
        <v>2303.0320000000002</v>
      </c>
      <c r="AV6" s="7">
        <f t="shared" si="3"/>
        <v>2913.556</v>
      </c>
      <c r="AW6" s="7">
        <f t="shared" si="3"/>
        <v>3182.5510000000004</v>
      </c>
      <c r="AX6" s="7">
        <f t="shared" si="3"/>
        <v>2954.1930000000002</v>
      </c>
      <c r="AY6" s="7">
        <f t="shared" si="3"/>
        <v>2724.5099999999998</v>
      </c>
      <c r="AZ6" s="7">
        <f t="shared" si="3"/>
        <v>2850.9850000000001</v>
      </c>
      <c r="BA6" s="7">
        <f t="shared" si="3"/>
        <v>2856.6150000000002</v>
      </c>
      <c r="BB6" s="7">
        <f t="shared" si="3"/>
        <v>2229.7740000000003</v>
      </c>
      <c r="BD6" s="7">
        <f t="shared" ref="BD6:BO6" si="4">SUM(BD7,BD17,BD16)</f>
        <v>2066.8009999999999</v>
      </c>
      <c r="BE6" s="7">
        <f t="shared" si="4"/>
        <v>2777.616</v>
      </c>
      <c r="BF6" s="7">
        <f t="shared" si="4"/>
        <v>1960.4570000000001</v>
      </c>
      <c r="BG6" s="7">
        <f t="shared" si="4"/>
        <v>2787.5800000000004</v>
      </c>
      <c r="BH6" s="7">
        <f t="shared" si="4"/>
        <v>3057.4959999999996</v>
      </c>
      <c r="BI6" s="7">
        <f t="shared" si="4"/>
        <v>2866.4460000000004</v>
      </c>
      <c r="BJ6" s="7">
        <f t="shared" si="4"/>
        <v>3251.4569999999999</v>
      </c>
      <c r="BK6" s="7">
        <f t="shared" si="4"/>
        <v>3138.4549999999999</v>
      </c>
      <c r="BL6" s="7">
        <f t="shared" si="4"/>
        <v>3167.355</v>
      </c>
      <c r="BM6" s="7">
        <f t="shared" si="4"/>
        <v>3329.7509999999997</v>
      </c>
      <c r="BN6" s="7">
        <f t="shared" si="4"/>
        <v>3056.1970000000001</v>
      </c>
      <c r="BO6" s="7">
        <f t="shared" si="4"/>
        <v>2939.3560000000007</v>
      </c>
      <c r="BQ6" s="7">
        <f t="shared" ref="BQ6" si="5">SUM(BQ7,BQ17,BQ16)</f>
        <v>1643.0909999999999</v>
      </c>
      <c r="BR6" s="7">
        <f t="shared" ref="BR6" si="6">SUM(BR7,BR17,BR16)</f>
        <v>0</v>
      </c>
      <c r="BS6" s="7">
        <f t="shared" ref="BS6" si="7">SUM(BS7,BS17,BS16)</f>
        <v>0</v>
      </c>
      <c r="BT6" s="7">
        <f t="shared" ref="BT6" si="8">SUM(BT7,BT17,BT16)</f>
        <v>0</v>
      </c>
      <c r="BU6" s="7">
        <f t="shared" ref="BU6" si="9">SUM(BU7,BU17,BU16)</f>
        <v>0</v>
      </c>
      <c r="BV6" s="7">
        <f t="shared" ref="BV6" si="10">SUM(BV7,BV17,BV16)</f>
        <v>0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5" x14ac:dyDescent="0.35">
      <c r="B7" s="8" t="s">
        <v>140</v>
      </c>
      <c r="C7" s="43"/>
      <c r="D7" s="9">
        <f t="shared" ref="D7:O7" si="17">SUM(D8:D15)</f>
        <v>1271.933</v>
      </c>
      <c r="E7" s="9">
        <f t="shared" si="17"/>
        <v>1362.097</v>
      </c>
      <c r="F7" s="9">
        <f t="shared" si="17"/>
        <v>1665.5590000000002</v>
      </c>
      <c r="G7" s="9">
        <f t="shared" si="17"/>
        <v>1730.6010000000001</v>
      </c>
      <c r="H7" s="9">
        <f t="shared" si="17"/>
        <v>1610.86</v>
      </c>
      <c r="I7" s="9">
        <f t="shared" si="17"/>
        <v>1377.5640000000001</v>
      </c>
      <c r="J7" s="9">
        <f t="shared" si="17"/>
        <v>1706.721</v>
      </c>
      <c r="K7" s="9">
        <f t="shared" si="17"/>
        <v>1793.5240000000001</v>
      </c>
      <c r="L7" s="9">
        <f t="shared" si="17"/>
        <v>1688.203</v>
      </c>
      <c r="M7" s="9">
        <f t="shared" si="17"/>
        <v>1305.5339999999999</v>
      </c>
      <c r="N7" s="9">
        <f t="shared" si="17"/>
        <v>1132.828</v>
      </c>
      <c r="O7" s="9">
        <f t="shared" si="17"/>
        <v>1131.9839999999999</v>
      </c>
      <c r="Q7" s="9">
        <f t="shared" ref="Q7:AB7" si="18">SUM(Q8:Q15)</f>
        <v>1029.298</v>
      </c>
      <c r="R7" s="9">
        <f t="shared" si="18"/>
        <v>1516.8759999999997</v>
      </c>
      <c r="S7" s="9">
        <f t="shared" si="18"/>
        <v>1752.3150000000001</v>
      </c>
      <c r="T7" s="9">
        <f t="shared" si="18"/>
        <v>1705.1759999999999</v>
      </c>
      <c r="U7" s="9">
        <f t="shared" si="18"/>
        <v>1928.5540000000001</v>
      </c>
      <c r="V7" s="9">
        <f t="shared" si="18"/>
        <v>1739.8400000000001</v>
      </c>
      <c r="W7" s="9">
        <f t="shared" si="18"/>
        <v>1839.7590000000002</v>
      </c>
      <c r="X7" s="9">
        <f t="shared" si="18"/>
        <v>1954.4469999999999</v>
      </c>
      <c r="Y7" s="9">
        <f t="shared" si="18"/>
        <v>1835.8090000000002</v>
      </c>
      <c r="Z7" s="9">
        <f t="shared" si="18"/>
        <v>2006.318</v>
      </c>
      <c r="AA7" s="9">
        <f t="shared" si="18"/>
        <v>1875.143</v>
      </c>
      <c r="AB7" s="9">
        <f t="shared" si="18"/>
        <v>1816.788</v>
      </c>
      <c r="AD7" s="9">
        <f t="shared" ref="AD7:AO7" si="19">SUM(AD8:AD15)</f>
        <v>1400.797</v>
      </c>
      <c r="AE7" s="9">
        <f t="shared" si="19"/>
        <v>1788.675</v>
      </c>
      <c r="AF7" s="9">
        <f t="shared" si="19"/>
        <v>2015.7360000000001</v>
      </c>
      <c r="AG7" s="9">
        <f t="shared" si="19"/>
        <v>1932.3530000000001</v>
      </c>
      <c r="AH7" s="9">
        <f t="shared" si="19"/>
        <v>1806.0219999999999</v>
      </c>
      <c r="AI7" s="9">
        <f t="shared" si="19"/>
        <v>2092.3959999999997</v>
      </c>
      <c r="AJ7" s="9">
        <f t="shared" si="19"/>
        <v>2220.127</v>
      </c>
      <c r="AK7" s="9">
        <f t="shared" si="19"/>
        <v>2291.3910000000001</v>
      </c>
      <c r="AL7" s="9">
        <f t="shared" si="19"/>
        <v>2257.5410000000002</v>
      </c>
      <c r="AM7" s="9">
        <f t="shared" si="19"/>
        <v>2070.9279999999999</v>
      </c>
      <c r="AN7" s="9">
        <f t="shared" si="19"/>
        <v>2292.8979999999997</v>
      </c>
      <c r="AO7" s="9">
        <f t="shared" si="19"/>
        <v>2096.7728699999998</v>
      </c>
      <c r="AQ7" s="9">
        <f t="shared" ref="AQ7:BB7" si="20">SUM(AQ8:AQ15)</f>
        <v>1807.3589999999999</v>
      </c>
      <c r="AR7" s="9">
        <f t="shared" si="20"/>
        <v>1634.153</v>
      </c>
      <c r="AS7" s="9">
        <f t="shared" si="20"/>
        <v>2276.2110000000002</v>
      </c>
      <c r="AT7" s="9">
        <f t="shared" si="20"/>
        <v>2124.4569999999999</v>
      </c>
      <c r="AU7" s="9">
        <f t="shared" si="20"/>
        <v>1863.884</v>
      </c>
      <c r="AV7" s="9">
        <f t="shared" si="20"/>
        <v>2486.498</v>
      </c>
      <c r="AW7" s="9">
        <f t="shared" si="20"/>
        <v>2721.88</v>
      </c>
      <c r="AX7" s="9">
        <f t="shared" si="20"/>
        <v>2490.0040000000004</v>
      </c>
      <c r="AY7" s="9">
        <f t="shared" si="20"/>
        <v>2255.3710000000001</v>
      </c>
      <c r="AZ7" s="9">
        <f t="shared" si="20"/>
        <v>2365.893</v>
      </c>
      <c r="BA7" s="9">
        <f t="shared" si="20"/>
        <v>2392.2490000000003</v>
      </c>
      <c r="BB7" s="9">
        <f t="shared" si="20"/>
        <v>1778.0440000000001</v>
      </c>
      <c r="BD7" s="9">
        <f t="shared" ref="BD7:BO7" si="21">SUM(BD8:BD15)</f>
        <v>1616.4770000000001</v>
      </c>
      <c r="BE7" s="9">
        <f t="shared" si="21"/>
        <v>2335.3910000000001</v>
      </c>
      <c r="BF7" s="9">
        <f t="shared" si="21"/>
        <v>1561.481</v>
      </c>
      <c r="BG7" s="9">
        <f t="shared" si="21"/>
        <v>2458.3500000000004</v>
      </c>
      <c r="BH7" s="9">
        <f t="shared" si="21"/>
        <v>2619.6049999999996</v>
      </c>
      <c r="BI7" s="9">
        <f t="shared" si="21"/>
        <v>2406.2980000000002</v>
      </c>
      <c r="BJ7" s="9">
        <f t="shared" si="21"/>
        <v>2754.4670000000001</v>
      </c>
      <c r="BK7" s="9">
        <f t="shared" si="21"/>
        <v>2634.4609999999998</v>
      </c>
      <c r="BL7" s="9">
        <f t="shared" si="21"/>
        <v>2629.8150000000001</v>
      </c>
      <c r="BM7" s="9">
        <f t="shared" si="21"/>
        <v>2774.893</v>
      </c>
      <c r="BN7" s="9">
        <f t="shared" si="21"/>
        <v>2498.5219999999999</v>
      </c>
      <c r="BO7" s="9">
        <f t="shared" si="21"/>
        <v>2463.8450000000003</v>
      </c>
      <c r="BQ7" s="9">
        <f t="shared" ref="BQ7" si="22">SUM(BQ8:BQ15)</f>
        <v>1164.0219999999999</v>
      </c>
      <c r="BR7" s="9">
        <f t="shared" ref="BR7" si="23">SUM(BR8:BR15)</f>
        <v>0</v>
      </c>
      <c r="BS7" s="9">
        <f t="shared" ref="BS7" si="24">SUM(BS8:BS15)</f>
        <v>0</v>
      </c>
      <c r="BT7" s="9">
        <f t="shared" ref="BT7" si="25">SUM(BT8:BT15)</f>
        <v>0</v>
      </c>
      <c r="BU7" s="9">
        <f t="shared" ref="BU7" si="26">SUM(BU8:BU15)</f>
        <v>0</v>
      </c>
      <c r="BV7" s="9">
        <f t="shared" ref="BV7" si="27">SUM(BV8:BV15)</f>
        <v>0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5" x14ac:dyDescent="0.35">
      <c r="B8" s="10" t="s">
        <v>113</v>
      </c>
      <c r="C8" s="43"/>
      <c r="D8" s="11">
        <v>73.013999999999996</v>
      </c>
      <c r="E8" s="11">
        <v>881.78700000000003</v>
      </c>
      <c r="F8" s="11">
        <v>1211.989</v>
      </c>
      <c r="G8" s="11">
        <v>1258.287</v>
      </c>
      <c r="H8" s="11">
        <v>941.61199999999997</v>
      </c>
      <c r="I8" s="11">
        <v>319.03699999999998</v>
      </c>
      <c r="J8" s="11">
        <v>27.036999999999999</v>
      </c>
      <c r="K8" s="11">
        <v>0</v>
      </c>
      <c r="L8" s="11">
        <v>0</v>
      </c>
      <c r="M8" s="11">
        <v>0</v>
      </c>
      <c r="N8" s="11">
        <v>15.911</v>
      </c>
      <c r="O8" s="11">
        <v>86.180999999999997</v>
      </c>
      <c r="Q8" s="11">
        <v>446.45499999999998</v>
      </c>
      <c r="R8" s="11">
        <v>1148.2619999999999</v>
      </c>
      <c r="S8" s="11">
        <v>1357.143</v>
      </c>
      <c r="T8" s="11">
        <v>1196.2139999999999</v>
      </c>
      <c r="U8" s="11">
        <v>1154.559</v>
      </c>
      <c r="V8" s="11">
        <v>446.97899999999998</v>
      </c>
      <c r="W8" s="11">
        <v>101.054</v>
      </c>
      <c r="X8" s="11">
        <v>73.435000000000002</v>
      </c>
      <c r="Y8" s="11">
        <v>0</v>
      </c>
      <c r="Z8" s="11">
        <v>0</v>
      </c>
      <c r="AA8" s="11">
        <v>0</v>
      </c>
      <c r="AB8" s="11">
        <v>0</v>
      </c>
      <c r="AD8" s="11">
        <v>422.93400000000003</v>
      </c>
      <c r="AE8" s="11">
        <v>1213.539</v>
      </c>
      <c r="AF8" s="11">
        <v>1474.787</v>
      </c>
      <c r="AG8" s="11">
        <v>1406.1120000000001</v>
      </c>
      <c r="AH8" s="11">
        <v>1083.9110000000001</v>
      </c>
      <c r="AI8" s="11">
        <v>1092.5899999999999</v>
      </c>
      <c r="AJ8" s="11">
        <v>202.88399999999999</v>
      </c>
      <c r="AK8" s="11">
        <v>45.655000000000001</v>
      </c>
      <c r="AL8" s="11">
        <v>17.306999999999999</v>
      </c>
      <c r="AM8" s="11">
        <v>15.151</v>
      </c>
      <c r="AN8" s="11">
        <v>21.491</v>
      </c>
      <c r="AO8" s="11">
        <v>0</v>
      </c>
      <c r="AQ8" s="11">
        <v>999.24699999999996</v>
      </c>
      <c r="AR8" s="11">
        <v>1196.7</v>
      </c>
      <c r="AS8" s="11">
        <v>1594.508</v>
      </c>
      <c r="AT8" s="11">
        <v>1335.452</v>
      </c>
      <c r="AU8" s="11">
        <v>996.26</v>
      </c>
      <c r="AV8" s="11">
        <v>309.30500000000001</v>
      </c>
      <c r="AW8" s="11">
        <v>125.76600000000001</v>
      </c>
      <c r="AX8" s="11">
        <v>99.298000000000002</v>
      </c>
      <c r="AY8" s="11">
        <v>85.010999999999996</v>
      </c>
      <c r="AZ8" s="11">
        <v>190.01300000000001</v>
      </c>
      <c r="BA8" s="11">
        <v>279.84500000000003</v>
      </c>
      <c r="BB8" s="11">
        <v>47.975000000000001</v>
      </c>
      <c r="BD8" s="11">
        <f>SUMIFS('UT Base'!BE:BE,'UT Base'!$A:$A,$B8,'UT Base'!$B:$B,"North")/10^3</f>
        <v>896.93299999999999</v>
      </c>
      <c r="BE8" s="11">
        <f>SUMIFS('UT Base'!BF:BF,'UT Base'!$A:$A,$B8,'UT Base'!$B:$B,"North")/10^3</f>
        <v>1633.251</v>
      </c>
      <c r="BF8" s="11">
        <f>SUMIFS('UT Base'!BG:BG,'UT Base'!$A:$A,$B8,'UT Base'!$B:$B,"North")/10^3</f>
        <v>1029.2080000000001</v>
      </c>
      <c r="BG8" s="11">
        <f>SUMIFS('UT Base'!BH:BH,'UT Base'!$A:$A,$B8,'UT Base'!$B:$B,"North")/10^3</f>
        <v>1664.442</v>
      </c>
      <c r="BH8" s="11">
        <f>SUMIFS('UT Base'!BI:BI,'UT Base'!$A:$A,$B8,'UT Base'!$B:$B,"North")/10^3</f>
        <v>1713.201</v>
      </c>
      <c r="BI8" s="11">
        <f>SUMIFS('UT Base'!BJ:BJ,'UT Base'!$A:$A,$B8,'UT Base'!$B:$B,"North")/10^3</f>
        <v>695.63199999999995</v>
      </c>
      <c r="BJ8" s="11">
        <f>SUMIFS('UT Base'!BK:BK,'UT Base'!$A:$A,$B8,'UT Base'!$B:$B,"North")/10^3</f>
        <v>232.61099999999999</v>
      </c>
      <c r="BK8" s="11">
        <f>SUMIFS('UT Base'!BL:BL,'UT Base'!$A:$A,$B8,'UT Base'!$B:$B,"North")/10^3</f>
        <v>47.783000000000001</v>
      </c>
      <c r="BL8" s="11">
        <f>SUMIFS('UT Base'!BM:BM,'UT Base'!$A:$A,$B8,'UT Base'!$B:$B,"North")/10^3</f>
        <v>47.389000000000003</v>
      </c>
      <c r="BM8" s="11">
        <f>SUMIFS('UT Base'!BN:BN,'UT Base'!$A:$A,$B8,'UT Base'!$B:$B,"North")/10^3</f>
        <v>0</v>
      </c>
      <c r="BN8" s="11">
        <f>SUMIFS('UT Base'!BO:BO,'UT Base'!$A:$A,$B8,'UT Base'!$B:$B,"North")/10^3</f>
        <v>0</v>
      </c>
      <c r="BO8" s="11">
        <f>SUMIFS('UT Base'!BP:BP,'UT Base'!$A:$A,$B8,'UT Base'!$B:$B,"North")/10^3</f>
        <v>0</v>
      </c>
      <c r="BQ8" s="11">
        <f>SUMIFS('UT Base'!BR:BR,'UT Base'!$A:$A,$B8,'UT Base'!$B:$B,"North")/10^3</f>
        <v>196.387</v>
      </c>
      <c r="BR8" s="11">
        <f>SUMIFS('UT Base'!BS:BS,'UT Base'!$A:$A,$B8,'UT Base'!$B:$B,"North")/10^3</f>
        <v>0</v>
      </c>
      <c r="BS8" s="11">
        <f>SUMIFS('UT Base'!BT:BT,'UT Base'!$A:$A,$B8,'UT Base'!$B:$B,"North")/10^3</f>
        <v>0</v>
      </c>
      <c r="BT8" s="11">
        <f>SUMIFS('UT Base'!BU:BU,'UT Base'!$A:$A,$B8,'UT Base'!$B:$B,"North")/10^3</f>
        <v>0</v>
      </c>
      <c r="BU8" s="11">
        <f>SUMIFS('UT Base'!BV:BV,'UT Base'!$A:$A,$B8,'UT Base'!$B:$B,"North")/10^3</f>
        <v>0</v>
      </c>
      <c r="BV8" s="11">
        <f>SUMIFS('UT Base'!BW:BW,'UT Base'!$A:$A,$B8,'UT Base'!$B:$B,"North")/10^3</f>
        <v>0</v>
      </c>
      <c r="BW8" s="11">
        <f>SUMIFS('UT Base'!BX:BX,'UT Base'!$A:$A,$B8,'UT Base'!$B:$B,"North")/10^3</f>
        <v>0</v>
      </c>
      <c r="BX8" s="11">
        <f>SUMIFS('UT Base'!BY:BY,'UT Base'!$A:$A,$B8,'UT Base'!$B:$B,"North")/10^3</f>
        <v>0</v>
      </c>
      <c r="BY8" s="11">
        <f>SUMIFS('UT Base'!BZ:BZ,'UT Base'!$A:$A,$B8,'UT Base'!$B:$B,"North")/10^3</f>
        <v>0</v>
      </c>
      <c r="BZ8" s="11">
        <f>SUMIFS('UT Base'!CA:CA,'UT Base'!$A:$A,$B8,'UT Base'!$B:$B,"North")/10^3</f>
        <v>0</v>
      </c>
      <c r="CA8" s="11">
        <f>SUMIFS('UT Base'!CB:CB,'UT Base'!$A:$A,$B8,'UT Base'!$B:$B,"North")/10^3</f>
        <v>0</v>
      </c>
      <c r="CB8" s="11">
        <f>SUMIFS('UT Base'!CC:CC,'UT Base'!$A:$A,$B8,'UT Base'!$B:$B,"North")/10^3</f>
        <v>0</v>
      </c>
    </row>
    <row r="9" spans="2:80" ht="15.5" x14ac:dyDescent="0.35">
      <c r="B9" s="10" t="s">
        <v>118</v>
      </c>
      <c r="C9" s="43"/>
      <c r="D9" s="11">
        <v>138.66499999999999</v>
      </c>
      <c r="E9" s="11">
        <v>248.37200000000001</v>
      </c>
      <c r="F9" s="11">
        <v>314.17399999999998</v>
      </c>
      <c r="G9" s="11">
        <v>344.702</v>
      </c>
      <c r="H9" s="11">
        <v>327.07299999999998</v>
      </c>
      <c r="I9" s="11">
        <v>294.54000000000002</v>
      </c>
      <c r="J9" s="11">
        <v>225.291</v>
      </c>
      <c r="K9" s="11">
        <v>201.26599999999999</v>
      </c>
      <c r="L9" s="11">
        <v>205.21</v>
      </c>
      <c r="M9" s="11">
        <v>236.37799999999999</v>
      </c>
      <c r="N9" s="11">
        <v>251.827</v>
      </c>
      <c r="O9" s="11">
        <v>241.71299999999999</v>
      </c>
      <c r="Q9" s="11">
        <v>254.83</v>
      </c>
      <c r="R9" s="11">
        <v>271.25200000000001</v>
      </c>
      <c r="S9" s="11">
        <v>337.92899999999997</v>
      </c>
      <c r="T9" s="11">
        <v>376.59899999999999</v>
      </c>
      <c r="U9" s="11">
        <v>339.76600000000002</v>
      </c>
      <c r="V9" s="11">
        <v>288.49900000000002</v>
      </c>
      <c r="W9" s="11">
        <v>342.22800000000001</v>
      </c>
      <c r="X9" s="11">
        <v>281.327</v>
      </c>
      <c r="Y9" s="11">
        <v>288.63200000000001</v>
      </c>
      <c r="Z9" s="11">
        <v>356.2</v>
      </c>
      <c r="AA9" s="11">
        <v>336.90100000000001</v>
      </c>
      <c r="AB9" s="11">
        <v>351.15899999999999</v>
      </c>
      <c r="AD9" s="11">
        <v>276.81099999999998</v>
      </c>
      <c r="AE9" s="11">
        <v>338.18200000000002</v>
      </c>
      <c r="AF9" s="11">
        <v>380.64299999999997</v>
      </c>
      <c r="AG9" s="11">
        <v>410.91399999999999</v>
      </c>
      <c r="AH9" s="11">
        <v>314.03199999999998</v>
      </c>
      <c r="AI9" s="11">
        <v>361.90499999999997</v>
      </c>
      <c r="AJ9" s="11">
        <v>313.79899999999998</v>
      </c>
      <c r="AK9" s="11">
        <v>309.70100000000002</v>
      </c>
      <c r="AL9" s="11">
        <v>339.57400000000001</v>
      </c>
      <c r="AM9" s="11">
        <v>308.94600000000003</v>
      </c>
      <c r="AN9" s="11">
        <v>327.625</v>
      </c>
      <c r="AO9" s="11">
        <v>382.68986999999998</v>
      </c>
      <c r="AQ9" s="11">
        <v>301.233</v>
      </c>
      <c r="AR9" s="11">
        <v>288.05900000000003</v>
      </c>
      <c r="AS9" s="11">
        <v>399.56599999999997</v>
      </c>
      <c r="AT9" s="11">
        <v>394.77100000000002</v>
      </c>
      <c r="AU9" s="11">
        <v>373.017</v>
      </c>
      <c r="AV9" s="11">
        <v>382.77199999999999</v>
      </c>
      <c r="AW9" s="11">
        <v>366.67700000000002</v>
      </c>
      <c r="AX9" s="11">
        <v>311.84800000000001</v>
      </c>
      <c r="AY9" s="11">
        <v>332.05</v>
      </c>
      <c r="AZ9" s="11">
        <v>355.964</v>
      </c>
      <c r="BA9" s="11">
        <v>410.59899999999999</v>
      </c>
      <c r="BB9" s="11">
        <v>353.76299999999998</v>
      </c>
      <c r="BD9" s="11">
        <f>SUMIFS('UT Base'!BE:BE,'UT Base'!$A:$A,$B9,'UT Base'!$B:$B,"North")/10^3</f>
        <v>258.548</v>
      </c>
      <c r="BE9" s="11">
        <f>SUMIFS('UT Base'!BF:BF,'UT Base'!$A:$A,$B9,'UT Base'!$B:$B,"North")/10^3</f>
        <v>357.15300000000002</v>
      </c>
      <c r="BF9" s="11">
        <f>SUMIFS('UT Base'!BG:BG,'UT Base'!$A:$A,$B9,'UT Base'!$B:$B,"North")/10^3</f>
        <v>337.66699999999997</v>
      </c>
      <c r="BG9" s="11">
        <f>SUMIFS('UT Base'!BH:BH,'UT Base'!$A:$A,$B9,'UT Base'!$B:$B,"North")/10^3</f>
        <v>441.61200000000002</v>
      </c>
      <c r="BH9" s="11">
        <f>SUMIFS('UT Base'!BI:BI,'UT Base'!$A:$A,$B9,'UT Base'!$B:$B,"North")/10^3</f>
        <v>390.45</v>
      </c>
      <c r="BI9" s="11">
        <f>SUMIFS('UT Base'!BJ:BJ,'UT Base'!$A:$A,$B9,'UT Base'!$B:$B,"North")/10^3</f>
        <v>411.49</v>
      </c>
      <c r="BJ9" s="11">
        <f>SUMIFS('UT Base'!BK:BK,'UT Base'!$A:$A,$B9,'UT Base'!$B:$B,"North")/10^3</f>
        <v>417.49</v>
      </c>
      <c r="BK9" s="11">
        <f>SUMIFS('UT Base'!BL:BL,'UT Base'!$A:$A,$B9,'UT Base'!$B:$B,"North")/10^3</f>
        <v>402.11500000000001</v>
      </c>
      <c r="BL9" s="11">
        <f>SUMIFS('UT Base'!BM:BM,'UT Base'!$A:$A,$B9,'UT Base'!$B:$B,"North")/10^3</f>
        <v>368.12900000000002</v>
      </c>
      <c r="BM9" s="11">
        <f>SUMIFS('UT Base'!BN:BN,'UT Base'!$A:$A,$B9,'UT Base'!$B:$B,"North")/10^3</f>
        <v>410.44099999999997</v>
      </c>
      <c r="BN9" s="11">
        <f>SUMIFS('UT Base'!BO:BO,'UT Base'!$A:$A,$B9,'UT Base'!$B:$B,"North")/10^3</f>
        <v>354.10199999999998</v>
      </c>
      <c r="BO9" s="11">
        <f>SUMIFS('UT Base'!BP:BP,'UT Base'!$A:$A,$B9,'UT Base'!$B:$B,"North")/10^3</f>
        <v>403.69</v>
      </c>
      <c r="BQ9" s="11">
        <f>SUMIFS('UT Base'!BR:BR,'UT Base'!$A:$A,$B9,'UT Base'!$B:$B,"North")/10^3</f>
        <v>264.32799999999997</v>
      </c>
      <c r="BR9" s="11">
        <f>SUMIFS('UT Base'!BS:BS,'UT Base'!$A:$A,$B9,'UT Base'!$B:$B,"North")/10^3</f>
        <v>0</v>
      </c>
      <c r="BS9" s="11">
        <f>SUMIFS('UT Base'!BT:BT,'UT Base'!$A:$A,$B9,'UT Base'!$B:$B,"North")/10^3</f>
        <v>0</v>
      </c>
      <c r="BT9" s="11">
        <f>SUMIFS('UT Base'!BU:BU,'UT Base'!$A:$A,$B9,'UT Base'!$B:$B,"North")/10^3</f>
        <v>0</v>
      </c>
      <c r="BU9" s="11">
        <f>SUMIFS('UT Base'!BV:BV,'UT Base'!$A:$A,$B9,'UT Base'!$B:$B,"North")/10^3</f>
        <v>0</v>
      </c>
      <c r="BV9" s="11">
        <f>SUMIFS('UT Base'!BW:BW,'UT Base'!$A:$A,$B9,'UT Base'!$B:$B,"North")/10^3</f>
        <v>0</v>
      </c>
      <c r="BW9" s="11">
        <f>SUMIFS('UT Base'!BX:BX,'UT Base'!$A:$A,$B9,'UT Base'!$B:$B,"North")/10^3</f>
        <v>0</v>
      </c>
      <c r="BX9" s="11">
        <f>SUMIFS('UT Base'!BY:BY,'UT Base'!$A:$A,$B9,'UT Base'!$B:$B,"North")/10^3</f>
        <v>0</v>
      </c>
      <c r="BY9" s="11">
        <f>SUMIFS('UT Base'!BZ:BZ,'UT Base'!$A:$A,$B9,'UT Base'!$B:$B,"North")/10^3</f>
        <v>0</v>
      </c>
      <c r="BZ9" s="11">
        <f>SUMIFS('UT Base'!CA:CA,'UT Base'!$A:$A,$B9,'UT Base'!$B:$B,"North")/10^3</f>
        <v>0</v>
      </c>
      <c r="CA9" s="11">
        <f>SUMIFS('UT Base'!CB:CB,'UT Base'!$A:$A,$B9,'UT Base'!$B:$B,"North")/10^3</f>
        <v>0</v>
      </c>
      <c r="CB9" s="11">
        <f>SUMIFS('UT Base'!CC:CC,'UT Base'!$A:$A,$B9,'UT Base'!$B:$B,"North")/10^3</f>
        <v>0</v>
      </c>
    </row>
    <row r="10" spans="2:80" ht="15.5" x14ac:dyDescent="0.35">
      <c r="B10" s="10" t="s">
        <v>115</v>
      </c>
      <c r="C10" s="43"/>
      <c r="D10" s="11">
        <v>901.14</v>
      </c>
      <c r="E10" s="11">
        <v>51.329000000000001</v>
      </c>
      <c r="F10" s="11">
        <v>0.13100000000000001</v>
      </c>
      <c r="G10" s="11">
        <v>0</v>
      </c>
      <c r="H10" s="11">
        <v>0</v>
      </c>
      <c r="I10" s="11">
        <v>213.47900000000001</v>
      </c>
      <c r="J10" s="11">
        <v>1159.751</v>
      </c>
      <c r="K10" s="11">
        <v>1276.682</v>
      </c>
      <c r="L10" s="11">
        <v>1143.481</v>
      </c>
      <c r="M10" s="11">
        <v>425.577</v>
      </c>
      <c r="N10" s="11">
        <v>299.06400000000002</v>
      </c>
      <c r="O10" s="11">
        <v>431.08199999999999</v>
      </c>
      <c r="Q10" s="11">
        <v>63.752000000000002</v>
      </c>
      <c r="R10" s="11">
        <v>0.185</v>
      </c>
      <c r="S10" s="11">
        <v>0</v>
      </c>
      <c r="T10" s="11">
        <v>0</v>
      </c>
      <c r="U10" s="11">
        <v>7.24</v>
      </c>
      <c r="V10" s="11">
        <v>761.55600000000004</v>
      </c>
      <c r="W10" s="11">
        <v>1283.0920000000001</v>
      </c>
      <c r="X10" s="11">
        <v>1455.549</v>
      </c>
      <c r="Y10" s="11">
        <v>1391.249</v>
      </c>
      <c r="Z10" s="11">
        <v>1494.28</v>
      </c>
      <c r="AA10" s="11">
        <v>1379.3489999999999</v>
      </c>
      <c r="AB10" s="11">
        <v>1251.2049999999999</v>
      </c>
      <c r="AD10" s="11">
        <v>294.06900000000002</v>
      </c>
      <c r="AE10" s="11">
        <v>40.662999999999997</v>
      </c>
      <c r="AF10" s="11">
        <v>0</v>
      </c>
      <c r="AG10" s="11">
        <v>0</v>
      </c>
      <c r="AH10" s="11">
        <v>22.06</v>
      </c>
      <c r="AI10" s="11">
        <v>227.17699999999999</v>
      </c>
      <c r="AJ10" s="11">
        <v>1432.7719999999999</v>
      </c>
      <c r="AK10" s="11">
        <v>1687.615</v>
      </c>
      <c r="AL10" s="11">
        <v>1645.201</v>
      </c>
      <c r="AM10" s="11">
        <v>1407.075</v>
      </c>
      <c r="AN10" s="11">
        <v>1689.643</v>
      </c>
      <c r="AO10" s="11">
        <v>1428.011</v>
      </c>
      <c r="AQ10" s="11">
        <v>234.74600000000001</v>
      </c>
      <c r="AR10" s="11">
        <v>0</v>
      </c>
      <c r="AS10" s="11">
        <v>0</v>
      </c>
      <c r="AT10" s="11">
        <v>0</v>
      </c>
      <c r="AU10" s="11">
        <v>44.665999999999997</v>
      </c>
      <c r="AV10" s="11">
        <v>1479.97</v>
      </c>
      <c r="AW10" s="11">
        <v>1912.6420000000001</v>
      </c>
      <c r="AX10" s="11">
        <v>1818.8589999999999</v>
      </c>
      <c r="AY10" s="11">
        <v>1619.625</v>
      </c>
      <c r="AZ10" s="11">
        <v>1554.4290000000001</v>
      </c>
      <c r="BA10" s="11">
        <v>1439.8040000000001</v>
      </c>
      <c r="BB10" s="11">
        <v>674.40200000000004</v>
      </c>
      <c r="BD10" s="11">
        <f>SUMIFS('UT Base'!BE:BE,'UT Base'!$A:$A,$B10,'UT Base'!$B:$B,"North")/10^3</f>
        <v>1.2230000000000001</v>
      </c>
      <c r="BE10" s="11">
        <f>SUMIFS('UT Base'!BF:BF,'UT Base'!$A:$A,$B10,'UT Base'!$B:$B,"North")/10^3</f>
        <v>0</v>
      </c>
      <c r="BF10" s="11">
        <f>SUMIFS('UT Base'!BG:BG,'UT Base'!$A:$A,$B10,'UT Base'!$B:$B,"North")/10^3</f>
        <v>0</v>
      </c>
      <c r="BG10" s="11">
        <f>SUMIFS('UT Base'!BH:BH,'UT Base'!$A:$A,$B10,'UT Base'!$B:$B,"North")/10^3</f>
        <v>0</v>
      </c>
      <c r="BH10" s="11">
        <f>SUMIFS('UT Base'!BI:BI,'UT Base'!$A:$A,$B10,'UT Base'!$B:$B,"North")/10^3</f>
        <v>0</v>
      </c>
      <c r="BI10" s="11">
        <f>SUMIFS('UT Base'!BJ:BJ,'UT Base'!$A:$A,$B10,'UT Base'!$B:$B,"North")/10^3</f>
        <v>869.98800000000006</v>
      </c>
      <c r="BJ10" s="11">
        <f>SUMIFS('UT Base'!BK:BK,'UT Base'!$A:$A,$B10,'UT Base'!$B:$B,"North")/10^3</f>
        <v>1694.89</v>
      </c>
      <c r="BK10" s="11">
        <f>SUMIFS('UT Base'!BL:BL,'UT Base'!$A:$A,$B10,'UT Base'!$B:$B,"North")/10^3</f>
        <v>1617.5719999999999</v>
      </c>
      <c r="BL10" s="11">
        <f>SUMIFS('UT Base'!BM:BM,'UT Base'!$A:$A,$B10,'UT Base'!$B:$B,"North")/10^3</f>
        <v>1449.172</v>
      </c>
      <c r="BM10" s="11">
        <f>SUMIFS('UT Base'!BN:BN,'UT Base'!$A:$A,$B10,'UT Base'!$B:$B,"North")/10^3</f>
        <v>1392.27</v>
      </c>
      <c r="BN10" s="11">
        <f>SUMIFS('UT Base'!BO:BO,'UT Base'!$A:$A,$B10,'UT Base'!$B:$B,"North")/10^3</f>
        <v>1266.441</v>
      </c>
      <c r="BO10" s="11">
        <f>SUMIFS('UT Base'!BP:BP,'UT Base'!$A:$A,$B10,'UT Base'!$B:$B,"North")/10^3</f>
        <v>1338.2139999999999</v>
      </c>
      <c r="BQ10" s="11">
        <f>SUMIFS('UT Base'!BR:BR,'UT Base'!$A:$A,$B10,'UT Base'!$B:$B,"North")/10^3</f>
        <v>31.013999999999999</v>
      </c>
      <c r="BR10" s="11">
        <f>SUMIFS('UT Base'!BS:BS,'UT Base'!$A:$A,$B10,'UT Base'!$B:$B,"North")/10^3</f>
        <v>0</v>
      </c>
      <c r="BS10" s="11">
        <f>SUMIFS('UT Base'!BT:BT,'UT Base'!$A:$A,$B10,'UT Base'!$B:$B,"North")/10^3</f>
        <v>0</v>
      </c>
      <c r="BT10" s="11">
        <f>SUMIFS('UT Base'!BU:BU,'UT Base'!$A:$A,$B10,'UT Base'!$B:$B,"North")/10^3</f>
        <v>0</v>
      </c>
      <c r="BU10" s="11">
        <f>SUMIFS('UT Base'!BV:BV,'UT Base'!$A:$A,$B10,'UT Base'!$B:$B,"North")/10^3</f>
        <v>0</v>
      </c>
      <c r="BV10" s="11">
        <f>SUMIFS('UT Base'!BW:BW,'UT Base'!$A:$A,$B10,'UT Base'!$B:$B,"North")/10^3</f>
        <v>0</v>
      </c>
      <c r="BW10" s="11">
        <f>SUMIFS('UT Base'!BX:BX,'UT Base'!$A:$A,$B10,'UT Base'!$B:$B,"North")/10^3</f>
        <v>0</v>
      </c>
      <c r="BX10" s="11">
        <f>SUMIFS('UT Base'!BY:BY,'UT Base'!$A:$A,$B10,'UT Base'!$B:$B,"North")/10^3</f>
        <v>0</v>
      </c>
      <c r="BY10" s="11">
        <f>SUMIFS('UT Base'!BZ:BZ,'UT Base'!$A:$A,$B10,'UT Base'!$B:$B,"North")/10^3</f>
        <v>0</v>
      </c>
      <c r="BZ10" s="11">
        <f>SUMIFS('UT Base'!CA:CA,'UT Base'!$A:$A,$B10,'UT Base'!$B:$B,"North")/10^3</f>
        <v>0</v>
      </c>
      <c r="CA10" s="11">
        <f>SUMIFS('UT Base'!CB:CB,'UT Base'!$A:$A,$B10,'UT Base'!$B:$B,"North")/10^3</f>
        <v>0</v>
      </c>
      <c r="CB10" s="11">
        <f>SUMIFS('UT Base'!CC:CC,'UT Base'!$A:$A,$B10,'UT Base'!$B:$B,"North")/10^3</f>
        <v>0</v>
      </c>
    </row>
    <row r="11" spans="2:80" ht="15.5" x14ac:dyDescent="0.35">
      <c r="B11" s="10" t="s">
        <v>121</v>
      </c>
      <c r="C11" s="43"/>
      <c r="D11" s="11">
        <v>159.114</v>
      </c>
      <c r="E11" s="11">
        <v>180.60900000000001</v>
      </c>
      <c r="F11" s="11">
        <v>139.26499999999999</v>
      </c>
      <c r="G11" s="11">
        <v>127.61199999999999</v>
      </c>
      <c r="H11" s="11">
        <v>342.17500000000001</v>
      </c>
      <c r="I11" s="11">
        <v>550.50800000000004</v>
      </c>
      <c r="J11" s="11">
        <v>294.642</v>
      </c>
      <c r="K11" s="11">
        <v>315.57600000000002</v>
      </c>
      <c r="L11" s="11">
        <v>339.512</v>
      </c>
      <c r="M11" s="11">
        <v>643.57899999999995</v>
      </c>
      <c r="N11" s="11">
        <v>566.02599999999995</v>
      </c>
      <c r="O11" s="11">
        <v>373.00799999999998</v>
      </c>
      <c r="Q11" s="11">
        <v>264.26100000000002</v>
      </c>
      <c r="R11" s="11">
        <v>97.177000000000007</v>
      </c>
      <c r="S11" s="11">
        <v>57.243000000000002</v>
      </c>
      <c r="T11" s="11">
        <v>132.363</v>
      </c>
      <c r="U11" s="11">
        <v>426.98899999999998</v>
      </c>
      <c r="V11" s="11">
        <v>242.80600000000001</v>
      </c>
      <c r="W11" s="11">
        <v>113.38500000000001</v>
      </c>
      <c r="X11" s="11">
        <v>144.136</v>
      </c>
      <c r="Y11" s="11">
        <v>155.928</v>
      </c>
      <c r="Z11" s="11">
        <v>155.83799999999999</v>
      </c>
      <c r="AA11" s="11">
        <v>158.893</v>
      </c>
      <c r="AB11" s="11">
        <v>214.42400000000001</v>
      </c>
      <c r="AD11" s="11">
        <v>406.983</v>
      </c>
      <c r="AE11" s="11">
        <v>196.291</v>
      </c>
      <c r="AF11" s="11">
        <v>160.30600000000001</v>
      </c>
      <c r="AG11" s="11">
        <v>113.837</v>
      </c>
      <c r="AH11" s="11">
        <v>346.88099999999997</v>
      </c>
      <c r="AI11" s="11">
        <v>363.892</v>
      </c>
      <c r="AJ11" s="11">
        <v>159.52000000000001</v>
      </c>
      <c r="AK11" s="11">
        <v>139.393</v>
      </c>
      <c r="AL11" s="11">
        <v>202.911</v>
      </c>
      <c r="AM11" s="11">
        <v>269.31400000000002</v>
      </c>
      <c r="AN11" s="11">
        <v>150.131</v>
      </c>
      <c r="AO11" s="11">
        <v>120.01900000000001</v>
      </c>
      <c r="AQ11" s="11">
        <v>164.75399999999999</v>
      </c>
      <c r="AR11" s="11">
        <v>74.713999999999999</v>
      </c>
      <c r="AS11" s="11">
        <v>182.71700000000001</v>
      </c>
      <c r="AT11" s="11">
        <v>263.26799999999997</v>
      </c>
      <c r="AU11" s="11">
        <v>265.24200000000002</v>
      </c>
      <c r="AV11" s="11">
        <v>138.80099999999999</v>
      </c>
      <c r="AW11" s="11">
        <v>114.18899999999999</v>
      </c>
      <c r="AX11" s="11">
        <v>98.405000000000001</v>
      </c>
      <c r="AY11" s="11">
        <v>154.178</v>
      </c>
      <c r="AZ11" s="11">
        <v>129.01900000000001</v>
      </c>
      <c r="BA11" s="11">
        <v>95.748000000000005</v>
      </c>
      <c r="BB11" s="11">
        <v>459.06</v>
      </c>
      <c r="BD11" s="11">
        <f>SUMIFS('UT Base'!BE:BE,'UT Base'!$A:$A,$B11,'UT Base'!$B:$B,"North")/10^3</f>
        <v>263.83800000000002</v>
      </c>
      <c r="BE11" s="11">
        <f>SUMIFS('UT Base'!BF:BF,'UT Base'!$A:$A,$B11,'UT Base'!$B:$B,"North")/10^3</f>
        <v>194.41399999999999</v>
      </c>
      <c r="BF11" s="11">
        <f>SUMIFS('UT Base'!BG:BG,'UT Base'!$A:$A,$B11,'UT Base'!$B:$B,"North")/10^3</f>
        <v>122.806</v>
      </c>
      <c r="BG11" s="11">
        <f>SUMIFS('UT Base'!BH:BH,'UT Base'!$A:$A,$B11,'UT Base'!$B:$B,"North")/10^3</f>
        <v>173.78399999999999</v>
      </c>
      <c r="BH11" s="11">
        <f>SUMIFS('UT Base'!BI:BI,'UT Base'!$A:$A,$B11,'UT Base'!$B:$B,"North")/10^3</f>
        <v>278.25599999999997</v>
      </c>
      <c r="BI11" s="11">
        <f>SUMIFS('UT Base'!BJ:BJ,'UT Base'!$A:$A,$B11,'UT Base'!$B:$B,"North")/10^3</f>
        <v>207.346</v>
      </c>
      <c r="BJ11" s="11">
        <f>SUMIFS('UT Base'!BK:BK,'UT Base'!$A:$A,$B11,'UT Base'!$B:$B,"North")/10^3</f>
        <v>171.83</v>
      </c>
      <c r="BK11" s="11">
        <f>SUMIFS('UT Base'!BL:BL,'UT Base'!$A:$A,$B11,'UT Base'!$B:$B,"North")/10^3</f>
        <v>406.858</v>
      </c>
      <c r="BL11" s="11">
        <f>SUMIFS('UT Base'!BM:BM,'UT Base'!$A:$A,$B11,'UT Base'!$B:$B,"North")/10^3</f>
        <v>587.31700000000001</v>
      </c>
      <c r="BM11" s="11">
        <f>SUMIFS('UT Base'!BN:BN,'UT Base'!$A:$A,$B11,'UT Base'!$B:$B,"North")/10^3</f>
        <v>717.88499999999999</v>
      </c>
      <c r="BN11" s="11">
        <f>SUMIFS('UT Base'!BO:BO,'UT Base'!$A:$A,$B11,'UT Base'!$B:$B,"North")/10^3</f>
        <v>631.24699999999996</v>
      </c>
      <c r="BO11" s="11">
        <f>SUMIFS('UT Base'!BP:BP,'UT Base'!$A:$A,$B11,'UT Base'!$B:$B,"North")/10^3</f>
        <v>473.92700000000002</v>
      </c>
      <c r="BQ11" s="11">
        <f>SUMIFS('UT Base'!BR:BR,'UT Base'!$A:$A,$B11,'UT Base'!$B:$B,"North")/10^3</f>
        <v>412.83</v>
      </c>
      <c r="BR11" s="11">
        <f>SUMIFS('UT Base'!BS:BS,'UT Base'!$A:$A,$B11,'UT Base'!$B:$B,"North")/10^3</f>
        <v>0</v>
      </c>
      <c r="BS11" s="11">
        <f>SUMIFS('UT Base'!BT:BT,'UT Base'!$A:$A,$B11,'UT Base'!$B:$B,"North")/10^3</f>
        <v>0</v>
      </c>
      <c r="BT11" s="11">
        <f>SUMIFS('UT Base'!BU:BU,'UT Base'!$A:$A,$B11,'UT Base'!$B:$B,"North")/10^3</f>
        <v>0</v>
      </c>
      <c r="BU11" s="11">
        <f>SUMIFS('UT Base'!BV:BV,'UT Base'!$A:$A,$B11,'UT Base'!$B:$B,"North")/10^3</f>
        <v>0</v>
      </c>
      <c r="BV11" s="11">
        <f>SUMIFS('UT Base'!BW:BW,'UT Base'!$A:$A,$B11,'UT Base'!$B:$B,"North")/10^3</f>
        <v>0</v>
      </c>
      <c r="BW11" s="11">
        <f>SUMIFS('UT Base'!BX:BX,'UT Base'!$A:$A,$B11,'UT Base'!$B:$B,"North")/10^3</f>
        <v>0</v>
      </c>
      <c r="BX11" s="11">
        <f>SUMIFS('UT Base'!BY:BY,'UT Base'!$A:$A,$B11,'UT Base'!$B:$B,"North")/10^3</f>
        <v>0</v>
      </c>
      <c r="BY11" s="11">
        <f>SUMIFS('UT Base'!BZ:BZ,'UT Base'!$A:$A,$B11,'UT Base'!$B:$B,"North")/10^3</f>
        <v>0</v>
      </c>
      <c r="BZ11" s="11">
        <f>SUMIFS('UT Base'!CA:CA,'UT Base'!$A:$A,$B11,'UT Base'!$B:$B,"North")/10^3</f>
        <v>0</v>
      </c>
      <c r="CA11" s="11">
        <f>SUMIFS('UT Base'!CB:CB,'UT Base'!$A:$A,$B11,'UT Base'!$B:$B,"North")/10^3</f>
        <v>0</v>
      </c>
      <c r="CB11" s="11">
        <f>SUMIFS('UT Base'!CC:CC,'UT Base'!$A:$A,$B11,'UT Base'!$B:$B,"North")/10^3</f>
        <v>0</v>
      </c>
    </row>
    <row r="12" spans="2:80" ht="15.5" x14ac:dyDescent="0.35">
      <c r="B12" s="10" t="s">
        <v>119</v>
      </c>
      <c r="C12" s="43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1.49</v>
      </c>
      <c r="AH12" s="11">
        <v>39.137999999999998</v>
      </c>
      <c r="AI12" s="11">
        <v>46.832000000000001</v>
      </c>
      <c r="AJ12" s="11">
        <v>111.152</v>
      </c>
      <c r="AK12" s="11">
        <v>109.027</v>
      </c>
      <c r="AL12" s="11">
        <v>52.548000000000002</v>
      </c>
      <c r="AM12" s="11">
        <v>70.441999999999993</v>
      </c>
      <c r="AN12" s="11">
        <v>104.008</v>
      </c>
      <c r="AO12" s="11">
        <v>166.053</v>
      </c>
      <c r="AQ12" s="11">
        <v>107.379</v>
      </c>
      <c r="AR12" s="11">
        <v>74.680000000000007</v>
      </c>
      <c r="AS12" s="11">
        <v>99.42</v>
      </c>
      <c r="AT12" s="11">
        <v>130.96600000000001</v>
      </c>
      <c r="AU12" s="11">
        <v>184.69900000000001</v>
      </c>
      <c r="AV12" s="11">
        <v>175.65</v>
      </c>
      <c r="AW12" s="11">
        <v>202.60599999999999</v>
      </c>
      <c r="AX12" s="11">
        <v>161.59399999999999</v>
      </c>
      <c r="AY12" s="11">
        <v>64.507000000000005</v>
      </c>
      <c r="AZ12" s="11">
        <v>136.46799999999999</v>
      </c>
      <c r="BA12" s="11">
        <v>166.25299999999999</v>
      </c>
      <c r="BB12" s="11">
        <v>227.958</v>
      </c>
      <c r="BD12" s="11">
        <f>SUMIFS('UT Base'!BE:BE,'UT Base'!$A:$A,$B12,'UT Base'!$B:$B,"North")/10^3</f>
        <v>182.93899999999999</v>
      </c>
      <c r="BE12" s="11">
        <f>SUMIFS('UT Base'!BF:BF,'UT Base'!$A:$A,$B12,'UT Base'!$B:$B,"North")/10^3</f>
        <v>150.57300000000001</v>
      </c>
      <c r="BF12" s="11">
        <f>SUMIFS('UT Base'!BG:BG,'UT Base'!$A:$A,$B12,'UT Base'!$B:$B,"North")/10^3</f>
        <v>71.8</v>
      </c>
      <c r="BG12" s="11">
        <f>SUMIFS('UT Base'!BH:BH,'UT Base'!$A:$A,$B12,'UT Base'!$B:$B,"North")/10^3</f>
        <v>178.512</v>
      </c>
      <c r="BH12" s="11">
        <f>SUMIFS('UT Base'!BI:BI,'UT Base'!$A:$A,$B12,'UT Base'!$B:$B,"North")/10^3</f>
        <v>237.69800000000001</v>
      </c>
      <c r="BI12" s="11">
        <f>SUMIFS('UT Base'!BJ:BJ,'UT Base'!$A:$A,$B12,'UT Base'!$B:$B,"North")/10^3</f>
        <v>221.84200000000001</v>
      </c>
      <c r="BJ12" s="11">
        <f>SUMIFS('UT Base'!BK:BK,'UT Base'!$A:$A,$B12,'UT Base'!$B:$B,"North")/10^3</f>
        <v>237.64599999999999</v>
      </c>
      <c r="BK12" s="11">
        <f>SUMIFS('UT Base'!BL:BL,'UT Base'!$A:$A,$B12,'UT Base'!$B:$B,"North")/10^3</f>
        <v>160.13300000000001</v>
      </c>
      <c r="BL12" s="11">
        <f>SUMIFS('UT Base'!BM:BM,'UT Base'!$A:$A,$B12,'UT Base'!$B:$B,"North")/10^3</f>
        <v>177.80799999999999</v>
      </c>
      <c r="BM12" s="11">
        <f>SUMIFS('UT Base'!BN:BN,'UT Base'!$A:$A,$B12,'UT Base'!$B:$B,"North")/10^3</f>
        <v>254.297</v>
      </c>
      <c r="BN12" s="11">
        <f>SUMIFS('UT Base'!BO:BO,'UT Base'!$A:$A,$B12,'UT Base'!$B:$B,"North")/10^3</f>
        <v>246.732</v>
      </c>
      <c r="BO12" s="11">
        <f>SUMIFS('UT Base'!BP:BP,'UT Base'!$A:$A,$B12,'UT Base'!$B:$B,"North")/10^3</f>
        <v>248.01400000000001</v>
      </c>
      <c r="BQ12" s="11">
        <f>SUMIFS('UT Base'!BR:BR,'UT Base'!$A:$A,$B12,'UT Base'!$B:$B,"North")/10^3</f>
        <v>259.46300000000002</v>
      </c>
      <c r="BR12" s="11">
        <f>SUMIFS('UT Base'!BS:BS,'UT Base'!$A:$A,$B12,'UT Base'!$B:$B,"North")/10^3</f>
        <v>0</v>
      </c>
      <c r="BS12" s="11">
        <f>SUMIFS('UT Base'!BT:BT,'UT Base'!$A:$A,$B12,'UT Base'!$B:$B,"North")/10^3</f>
        <v>0</v>
      </c>
      <c r="BT12" s="11">
        <f>SUMIFS('UT Base'!BU:BU,'UT Base'!$A:$A,$B12,'UT Base'!$B:$B,"North")/10^3</f>
        <v>0</v>
      </c>
      <c r="BU12" s="11">
        <f>SUMIFS('UT Base'!BV:BV,'UT Base'!$A:$A,$B12,'UT Base'!$B:$B,"North")/10^3</f>
        <v>0</v>
      </c>
      <c r="BV12" s="11">
        <f>SUMIFS('UT Base'!BW:BW,'UT Base'!$A:$A,$B12,'UT Base'!$B:$B,"North")/10^3</f>
        <v>0</v>
      </c>
      <c r="BW12" s="11">
        <f>SUMIFS('UT Base'!BX:BX,'UT Base'!$A:$A,$B12,'UT Base'!$B:$B,"North")/10^3</f>
        <v>0</v>
      </c>
      <c r="BX12" s="11">
        <f>SUMIFS('UT Base'!BY:BY,'UT Base'!$A:$A,$B12,'UT Base'!$B:$B,"North")/10^3</f>
        <v>0</v>
      </c>
      <c r="BY12" s="11">
        <f>SUMIFS('UT Base'!BZ:BZ,'UT Base'!$A:$A,$B12,'UT Base'!$B:$B,"North")/10^3</f>
        <v>0</v>
      </c>
      <c r="BZ12" s="11">
        <f>SUMIFS('UT Base'!CA:CA,'UT Base'!$A:$A,$B12,'UT Base'!$B:$B,"North")/10^3</f>
        <v>0</v>
      </c>
      <c r="CA12" s="11">
        <f>SUMIFS('UT Base'!CB:CB,'UT Base'!$A:$A,$B12,'UT Base'!$B:$B,"North")/10^3</f>
        <v>0</v>
      </c>
      <c r="CB12" s="11">
        <f>SUMIFS('UT Base'!CC:CC,'UT Base'!$A:$A,$B12,'UT Base'!$B:$B,"North")/10^3</f>
        <v>0</v>
      </c>
    </row>
    <row r="13" spans="2:80" ht="15.5" x14ac:dyDescent="0.35">
      <c r="B13" s="10" t="s">
        <v>114</v>
      </c>
      <c r="C13" s="43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SUMIFS('UT Base'!BE:BE,'UT Base'!$A:$A,$B13,'UT Base'!$B:$B,"North")/10^3</f>
        <v>0</v>
      </c>
      <c r="BE13" s="11">
        <f>SUMIFS('UT Base'!BF:BF,'UT Base'!$A:$A,$B13,'UT Base'!$B:$B,"North")/10^3</f>
        <v>0</v>
      </c>
      <c r="BF13" s="11">
        <f>SUMIFS('UT Base'!BG:BG,'UT Base'!$A:$A,$B13,'UT Base'!$B:$B,"North")/10^3</f>
        <v>0</v>
      </c>
      <c r="BG13" s="11">
        <f>SUMIFS('UT Base'!BH:BH,'UT Base'!$A:$A,$B13,'UT Base'!$B:$B,"North")/10^3</f>
        <v>0</v>
      </c>
      <c r="BH13" s="11">
        <f>SUMIFS('UT Base'!BI:BI,'UT Base'!$A:$A,$B13,'UT Base'!$B:$B,"North")/10^3</f>
        <v>0</v>
      </c>
      <c r="BI13" s="11">
        <f>SUMIFS('UT Base'!BJ:BJ,'UT Base'!$A:$A,$B13,'UT Base'!$B:$B,"North")/10^3</f>
        <v>0</v>
      </c>
      <c r="BJ13" s="11">
        <f>SUMIFS('UT Base'!BK:BK,'UT Base'!$A:$A,$B13,'UT Base'!$B:$B,"North")/10^3</f>
        <v>0</v>
      </c>
      <c r="BK13" s="11">
        <f>SUMIFS('UT Base'!BL:BL,'UT Base'!$A:$A,$B13,'UT Base'!$B:$B,"North")/10^3</f>
        <v>0</v>
      </c>
      <c r="BL13" s="11">
        <f>SUMIFS('UT Base'!BM:BM,'UT Base'!$A:$A,$B13,'UT Base'!$B:$B,"North")/10^3</f>
        <v>0</v>
      </c>
      <c r="BM13" s="11">
        <f>SUMIFS('UT Base'!BN:BN,'UT Base'!$A:$A,$B13,'UT Base'!$B:$B,"North")/10^3</f>
        <v>0</v>
      </c>
      <c r="BN13" s="11">
        <f>SUMIFS('UT Base'!BO:BO,'UT Base'!$A:$A,$B13,'UT Base'!$B:$B,"North")/10^3</f>
        <v>0</v>
      </c>
      <c r="BO13" s="11">
        <f>SUMIFS('UT Base'!BP:BP,'UT Base'!$A:$A,$B13,'UT Base'!$B:$B,"North")/10^3</f>
        <v>0</v>
      </c>
      <c r="BQ13" s="11">
        <f>SUMIFS('UT Base'!BR:BR,'UT Base'!$A:$A,$B13,'UT Base'!$B:$B,"North")/10^3</f>
        <v>0</v>
      </c>
      <c r="BR13" s="11">
        <f>SUMIFS('UT Base'!BS:BS,'UT Base'!$A:$A,$B13,'UT Base'!$B:$B,"North")/10^3</f>
        <v>0</v>
      </c>
      <c r="BS13" s="11">
        <f>SUMIFS('UT Base'!BT:BT,'UT Base'!$A:$A,$B13,'UT Base'!$B:$B,"North")/10^3</f>
        <v>0</v>
      </c>
      <c r="BT13" s="11">
        <f>SUMIFS('UT Base'!BU:BU,'UT Base'!$A:$A,$B13,'UT Base'!$B:$B,"North")/10^3</f>
        <v>0</v>
      </c>
      <c r="BU13" s="11">
        <f>SUMIFS('UT Base'!BV:BV,'UT Base'!$A:$A,$B13,'UT Base'!$B:$B,"North")/10^3</f>
        <v>0</v>
      </c>
      <c r="BV13" s="11">
        <f>SUMIFS('UT Base'!BW:BW,'UT Base'!$A:$A,$B13,'UT Base'!$B:$B,"North")/10^3</f>
        <v>0</v>
      </c>
      <c r="BW13" s="11">
        <f>SUMIFS('UT Base'!BX:BX,'UT Base'!$A:$A,$B13,'UT Base'!$B:$B,"North")/10^3</f>
        <v>0</v>
      </c>
      <c r="BX13" s="11">
        <f>SUMIFS('UT Base'!BY:BY,'UT Base'!$A:$A,$B13,'UT Base'!$B:$B,"North")/10^3</f>
        <v>0</v>
      </c>
      <c r="BY13" s="11">
        <f>SUMIFS('UT Base'!BZ:BZ,'UT Base'!$A:$A,$B13,'UT Base'!$B:$B,"North")/10^3</f>
        <v>0</v>
      </c>
      <c r="BZ13" s="11">
        <f>SUMIFS('UT Base'!CA:CA,'UT Base'!$A:$A,$B13,'UT Base'!$B:$B,"North")/10^3</f>
        <v>0</v>
      </c>
      <c r="CA13" s="11">
        <f>SUMIFS('UT Base'!CB:CB,'UT Base'!$A:$A,$B13,'UT Base'!$B:$B,"North")/10^3</f>
        <v>0</v>
      </c>
      <c r="CB13" s="11">
        <f>SUMIFS('UT Base'!CC:CC,'UT Base'!$A:$A,$B13,'UT Base'!$B:$B,"North")/10^3</f>
        <v>0</v>
      </c>
    </row>
    <row r="14" spans="2:80" ht="15.5" x14ac:dyDescent="0.35">
      <c r="B14" s="10" t="s">
        <v>116</v>
      </c>
      <c r="C14" s="4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SUMIFS('UT Base'!BE:BE,'UT Base'!$A:$A,$B14,'UT Base'!$B:$B,"North")/10^3</f>
        <v>0</v>
      </c>
      <c r="BE14" s="11">
        <f>SUMIFS('UT Base'!BF:BF,'UT Base'!$A:$A,$B14,'UT Base'!$B:$B,"North")/10^3</f>
        <v>0</v>
      </c>
      <c r="BF14" s="11">
        <f>SUMIFS('UT Base'!BG:BG,'UT Base'!$A:$A,$B14,'UT Base'!$B:$B,"North")/10^3</f>
        <v>0</v>
      </c>
      <c r="BG14" s="11">
        <f>SUMIFS('UT Base'!BH:BH,'UT Base'!$A:$A,$B14,'UT Base'!$B:$B,"North")/10^3</f>
        <v>0</v>
      </c>
      <c r="BH14" s="11">
        <f>SUMIFS('UT Base'!BI:BI,'UT Base'!$A:$A,$B14,'UT Base'!$B:$B,"North")/10^3</f>
        <v>0</v>
      </c>
      <c r="BI14" s="11">
        <f>SUMIFS('UT Base'!BJ:BJ,'UT Base'!$A:$A,$B14,'UT Base'!$B:$B,"North")/10^3</f>
        <v>0</v>
      </c>
      <c r="BJ14" s="11">
        <f>SUMIFS('UT Base'!BK:BK,'UT Base'!$A:$A,$B14,'UT Base'!$B:$B,"North")/10^3</f>
        <v>0</v>
      </c>
      <c r="BK14" s="11">
        <f>SUMIFS('UT Base'!BL:BL,'UT Base'!$A:$A,$B14,'UT Base'!$B:$B,"North")/10^3</f>
        <v>0</v>
      </c>
      <c r="BL14" s="11">
        <f>SUMIFS('UT Base'!BM:BM,'UT Base'!$A:$A,$B14,'UT Base'!$B:$B,"North")/10^3</f>
        <v>0</v>
      </c>
      <c r="BM14" s="11">
        <f>SUMIFS('UT Base'!BN:BN,'UT Base'!$A:$A,$B14,'UT Base'!$B:$B,"North")/10^3</f>
        <v>0</v>
      </c>
      <c r="BN14" s="11">
        <f>SUMIFS('UT Base'!BO:BO,'UT Base'!$A:$A,$B14,'UT Base'!$B:$B,"North")/10^3</f>
        <v>0</v>
      </c>
      <c r="BO14" s="11">
        <f>SUMIFS('UT Base'!BP:BP,'UT Base'!$A:$A,$B14,'UT Base'!$B:$B,"North")/10^3</f>
        <v>0</v>
      </c>
      <c r="BQ14" s="11">
        <f>SUMIFS('UT Base'!BR:BR,'UT Base'!$A:$A,$B14,'UT Base'!$B:$B,"North")/10^3</f>
        <v>0</v>
      </c>
      <c r="BR14" s="11">
        <f>SUMIFS('UT Base'!BS:BS,'UT Base'!$A:$A,$B14,'UT Base'!$B:$B,"North")/10^3</f>
        <v>0</v>
      </c>
      <c r="BS14" s="11">
        <f>SUMIFS('UT Base'!BT:BT,'UT Base'!$A:$A,$B14,'UT Base'!$B:$B,"North")/10^3</f>
        <v>0</v>
      </c>
      <c r="BT14" s="11">
        <f>SUMIFS('UT Base'!BU:BU,'UT Base'!$A:$A,$B14,'UT Base'!$B:$B,"North")/10^3</f>
        <v>0</v>
      </c>
      <c r="BU14" s="11">
        <f>SUMIFS('UT Base'!BV:BV,'UT Base'!$A:$A,$B14,'UT Base'!$B:$B,"North")/10^3</f>
        <v>0</v>
      </c>
      <c r="BV14" s="11">
        <f>SUMIFS('UT Base'!BW:BW,'UT Base'!$A:$A,$B14,'UT Base'!$B:$B,"North")/10^3</f>
        <v>0</v>
      </c>
      <c r="BW14" s="11">
        <f>SUMIFS('UT Base'!BX:BX,'UT Base'!$A:$A,$B14,'UT Base'!$B:$B,"North")/10^3</f>
        <v>0</v>
      </c>
      <c r="BX14" s="11">
        <f>SUMIFS('UT Base'!BY:BY,'UT Base'!$A:$A,$B14,'UT Base'!$B:$B,"North")/10^3</f>
        <v>0</v>
      </c>
      <c r="BY14" s="11">
        <f>SUMIFS('UT Base'!BZ:BZ,'UT Base'!$A:$A,$B14,'UT Base'!$B:$B,"North")/10^3</f>
        <v>0</v>
      </c>
      <c r="BZ14" s="11">
        <f>SUMIFS('UT Base'!CA:CA,'UT Base'!$A:$A,$B14,'UT Base'!$B:$B,"North")/10^3</f>
        <v>0</v>
      </c>
      <c r="CA14" s="11">
        <f>SUMIFS('UT Base'!CB:CB,'UT Base'!$A:$A,$B14,'UT Base'!$B:$B,"North")/10^3</f>
        <v>0</v>
      </c>
      <c r="CB14" s="11">
        <f>SUMIFS('UT Base'!CC:CC,'UT Base'!$A:$A,$B14,'UT Base'!$B:$B,"North")/10^3</f>
        <v>0</v>
      </c>
    </row>
    <row r="15" spans="2:80" ht="15.5" x14ac:dyDescent="0.35">
      <c r="B15" s="10" t="s">
        <v>117</v>
      </c>
      <c r="C15" s="43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14.885999999999999</v>
      </c>
      <c r="BD15" s="11">
        <f>SUMIFS('UT Base'!BE:BE,'UT Base'!$A:$A,$B15,'UT Base'!$B:$B,"North")/10^3</f>
        <v>12.996</v>
      </c>
      <c r="BE15" s="11">
        <f>SUMIFS('UT Base'!BF:BF,'UT Base'!$A:$A,$B15,'UT Base'!$B:$B,"North")/10^3</f>
        <v>0</v>
      </c>
      <c r="BF15" s="11">
        <f>SUMIFS('UT Base'!BG:BG,'UT Base'!$A:$A,$B15,'UT Base'!$B:$B,"North")/10^3</f>
        <v>0</v>
      </c>
      <c r="BG15" s="11">
        <f>SUMIFS('UT Base'!BH:BH,'UT Base'!$A:$A,$B15,'UT Base'!$B:$B,"North")/10^3</f>
        <v>0</v>
      </c>
      <c r="BH15" s="11">
        <f>SUMIFS('UT Base'!BI:BI,'UT Base'!$A:$A,$B15,'UT Base'!$B:$B,"North")/10^3</f>
        <v>0</v>
      </c>
      <c r="BI15" s="11">
        <f>SUMIFS('UT Base'!BJ:BJ,'UT Base'!$A:$A,$B15,'UT Base'!$B:$B,"North")/10^3</f>
        <v>0</v>
      </c>
      <c r="BJ15" s="11">
        <f>SUMIFS('UT Base'!BK:BK,'UT Base'!$A:$A,$B15,'UT Base'!$B:$B,"North")/10^3</f>
        <v>0</v>
      </c>
      <c r="BK15" s="11">
        <f>SUMIFS('UT Base'!BL:BL,'UT Base'!$A:$A,$B15,'UT Base'!$B:$B,"North")/10^3</f>
        <v>0</v>
      </c>
      <c r="BL15" s="11">
        <f>SUMIFS('UT Base'!BM:BM,'UT Base'!$A:$A,$B15,'UT Base'!$B:$B,"North")/10^3</f>
        <v>0</v>
      </c>
      <c r="BM15" s="11">
        <f>SUMIFS('UT Base'!BN:BN,'UT Base'!$A:$A,$B15,'UT Base'!$B:$B,"North")/10^3</f>
        <v>0</v>
      </c>
      <c r="BN15" s="11">
        <f>SUMIFS('UT Base'!BO:BO,'UT Base'!$A:$A,$B15,'UT Base'!$B:$B,"North")/10^3</f>
        <v>0</v>
      </c>
      <c r="BO15" s="11">
        <f>SUMIFS('UT Base'!BP:BP,'UT Base'!$A:$A,$B15,'UT Base'!$B:$B,"North")/10^3</f>
        <v>0</v>
      </c>
      <c r="BQ15" s="11">
        <f>SUMIFS('UT Base'!BR:BR,'UT Base'!$A:$A,$B15,'UT Base'!$B:$B,"North")/10^3</f>
        <v>0</v>
      </c>
      <c r="BR15" s="11">
        <f>SUMIFS('UT Base'!BS:BS,'UT Base'!$A:$A,$B15,'UT Base'!$B:$B,"North")/10^3</f>
        <v>0</v>
      </c>
      <c r="BS15" s="11">
        <f>SUMIFS('UT Base'!BT:BT,'UT Base'!$A:$A,$B15,'UT Base'!$B:$B,"North")/10^3</f>
        <v>0</v>
      </c>
      <c r="BT15" s="11">
        <f>SUMIFS('UT Base'!BU:BU,'UT Base'!$A:$A,$B15,'UT Base'!$B:$B,"North")/10^3</f>
        <v>0</v>
      </c>
      <c r="BU15" s="11">
        <f>SUMIFS('UT Base'!BV:BV,'UT Base'!$A:$A,$B15,'UT Base'!$B:$B,"North")/10^3</f>
        <v>0</v>
      </c>
      <c r="BV15" s="11">
        <f>SUMIFS('UT Base'!BW:BW,'UT Base'!$A:$A,$B15,'UT Base'!$B:$B,"North")/10^3</f>
        <v>0</v>
      </c>
      <c r="BW15" s="11">
        <f>SUMIFS('UT Base'!BX:BX,'UT Base'!$A:$A,$B15,'UT Base'!$B:$B,"North")/10^3</f>
        <v>0</v>
      </c>
      <c r="BX15" s="11">
        <f>SUMIFS('UT Base'!BY:BY,'UT Base'!$A:$A,$B15,'UT Base'!$B:$B,"North")/10^3</f>
        <v>0</v>
      </c>
      <c r="BY15" s="11">
        <f>SUMIFS('UT Base'!BZ:BZ,'UT Base'!$A:$A,$B15,'UT Base'!$B:$B,"North")/10^3</f>
        <v>0</v>
      </c>
      <c r="BZ15" s="11">
        <f>SUMIFS('UT Base'!CA:CA,'UT Base'!$A:$A,$B15,'UT Base'!$B:$B,"North")/10^3</f>
        <v>0</v>
      </c>
      <c r="CA15" s="11">
        <f>SUMIFS('UT Base'!CB:CB,'UT Base'!$A:$A,$B15,'UT Base'!$B:$B,"North")/10^3</f>
        <v>0</v>
      </c>
      <c r="CB15" s="11">
        <f>SUMIFS('UT Base'!CC:CC,'UT Base'!$A:$A,$B15,'UT Base'!$B:$B,"North")/10^3</f>
        <v>0</v>
      </c>
    </row>
    <row r="16" spans="2:80" ht="15.5" x14ac:dyDescent="0.35">
      <c r="B16" s="8" t="s">
        <v>120</v>
      </c>
      <c r="C16" s="43"/>
      <c r="D16" s="9">
        <v>66.911000000000001</v>
      </c>
      <c r="E16" s="9">
        <v>71.227999999999994</v>
      </c>
      <c r="F16" s="9">
        <v>78.105000000000004</v>
      </c>
      <c r="G16" s="9">
        <v>68.8</v>
      </c>
      <c r="H16" s="9">
        <v>76.7</v>
      </c>
      <c r="I16" s="9">
        <v>79.313000000000002</v>
      </c>
      <c r="J16" s="9">
        <v>85.311000000000007</v>
      </c>
      <c r="K16" s="9">
        <v>79.212999999999994</v>
      </c>
      <c r="L16" s="9">
        <v>71.25</v>
      </c>
      <c r="M16" s="9">
        <v>79.876999999999995</v>
      </c>
      <c r="N16" s="9">
        <v>79.796000000000006</v>
      </c>
      <c r="O16" s="9">
        <v>65.534000000000006</v>
      </c>
      <c r="Q16" s="9">
        <v>77.206000000000003</v>
      </c>
      <c r="R16" s="9">
        <v>62.500999999999998</v>
      </c>
      <c r="S16" s="9">
        <v>70.144999999999996</v>
      </c>
      <c r="T16" s="9">
        <v>86.667000000000002</v>
      </c>
      <c r="U16" s="9">
        <v>101.449</v>
      </c>
      <c r="V16" s="9">
        <v>91</v>
      </c>
      <c r="W16" s="9">
        <v>90.524000000000001</v>
      </c>
      <c r="X16" s="9">
        <v>102.53400000000001</v>
      </c>
      <c r="Y16" s="9">
        <v>94.613</v>
      </c>
      <c r="Z16" s="9">
        <v>99.242000000000004</v>
      </c>
      <c r="AA16" s="9">
        <v>85.444999999999993</v>
      </c>
      <c r="AB16" s="9">
        <v>69.837000000000003</v>
      </c>
      <c r="AD16" s="9">
        <v>35.055999999999997</v>
      </c>
      <c r="AE16" s="9">
        <v>111.01900000000001</v>
      </c>
      <c r="AF16" s="9">
        <v>101.471</v>
      </c>
      <c r="AG16" s="9">
        <v>104.069</v>
      </c>
      <c r="AH16" s="9">
        <v>85.316999999999993</v>
      </c>
      <c r="AI16" s="9">
        <v>88.084999999999994</v>
      </c>
      <c r="AJ16" s="9">
        <v>117.664</v>
      </c>
      <c r="AK16" s="9">
        <v>124.431</v>
      </c>
      <c r="AL16" s="9">
        <v>109.664</v>
      </c>
      <c r="AM16" s="9">
        <v>103.292</v>
      </c>
      <c r="AN16" s="9">
        <v>96.879000000000005</v>
      </c>
      <c r="AO16" s="9">
        <v>99.54</v>
      </c>
      <c r="AQ16" s="9">
        <v>96.914000000000001</v>
      </c>
      <c r="AR16" s="9">
        <v>89.436999999999998</v>
      </c>
      <c r="AS16" s="9">
        <v>127.261</v>
      </c>
      <c r="AT16" s="9">
        <v>122.676</v>
      </c>
      <c r="AU16" s="9">
        <v>123.248</v>
      </c>
      <c r="AV16" s="9">
        <v>109.444</v>
      </c>
      <c r="AW16" s="9">
        <v>131.84700000000001</v>
      </c>
      <c r="AX16" s="9">
        <v>140.161</v>
      </c>
      <c r="AY16" s="9">
        <v>134.77600000000001</v>
      </c>
      <c r="AZ16" s="9">
        <v>132.64699999999999</v>
      </c>
      <c r="BA16" s="9">
        <v>138.01300000000001</v>
      </c>
      <c r="BB16" s="9">
        <v>131.57900000000001</v>
      </c>
      <c r="BD16" s="9">
        <f>SUMIFS('UT Base'!BE:BE,'UT Base'!$A:$A,$B16,'UT Base'!$B:$B,"North")/10^3</f>
        <v>117.087</v>
      </c>
      <c r="BE16" s="9">
        <f>SUMIFS('UT Base'!BF:BF,'UT Base'!$A:$A,$B16,'UT Base'!$B:$B,"North")/10^3</f>
        <v>107.946</v>
      </c>
      <c r="BF16" s="9">
        <f>SUMIFS('UT Base'!BG:BG,'UT Base'!$A:$A,$B16,'UT Base'!$B:$B,"North")/10^3</f>
        <v>109.28</v>
      </c>
      <c r="BG16" s="9">
        <f>SUMIFS('UT Base'!BH:BH,'UT Base'!$A:$A,$B16,'UT Base'!$B:$B,"North")/10^3</f>
        <v>80.242000000000004</v>
      </c>
      <c r="BH16" s="9">
        <f>SUMIFS('UT Base'!BI:BI,'UT Base'!$A:$A,$B16,'UT Base'!$B:$B,"North")/10^3</f>
        <v>71.525000000000006</v>
      </c>
      <c r="BI16" s="9">
        <f>SUMIFS('UT Base'!BJ:BJ,'UT Base'!$A:$A,$B16,'UT Base'!$B:$B,"North")/10^3</f>
        <v>117.378</v>
      </c>
      <c r="BJ16" s="9">
        <f>SUMIFS('UT Base'!BK:BK,'UT Base'!$A:$A,$B16,'UT Base'!$B:$B,"North")/10^3</f>
        <v>125.06399999999999</v>
      </c>
      <c r="BK16" s="9">
        <f>SUMIFS('UT Base'!BL:BL,'UT Base'!$A:$A,$B16,'UT Base'!$B:$B,"North")/10^3</f>
        <v>123.70399999999999</v>
      </c>
      <c r="BL16" s="9">
        <f>SUMIFS('UT Base'!BM:BM,'UT Base'!$A:$A,$B16,'UT Base'!$B:$B,"North")/10^3</f>
        <v>130.72200000000001</v>
      </c>
      <c r="BM16" s="9">
        <f>SUMIFS('UT Base'!BN:BN,'UT Base'!$A:$A,$B16,'UT Base'!$B:$B,"North")/10^3</f>
        <v>127.553</v>
      </c>
      <c r="BN16" s="9">
        <f>SUMIFS('UT Base'!BO:BO,'UT Base'!$A:$A,$B16,'UT Base'!$B:$B,"North")/10^3</f>
        <v>142.40600000000001</v>
      </c>
      <c r="BO16" s="9">
        <f>SUMIFS('UT Base'!BP:BP,'UT Base'!$A:$A,$B16,'UT Base'!$B:$B,"North")/10^3</f>
        <v>134.876</v>
      </c>
      <c r="BQ16" s="9">
        <f>SUMIFS('UT Base'!BR:BR,'UT Base'!$A:$A,$B16,'UT Base'!$B:$B,"North")/10^3</f>
        <v>115.55200000000001</v>
      </c>
      <c r="BR16" s="9">
        <f>SUMIFS('UT Base'!BS:BS,'UT Base'!$A:$A,$B16,'UT Base'!$B:$B,"North")/10^3</f>
        <v>0</v>
      </c>
      <c r="BS16" s="9">
        <f>SUMIFS('UT Base'!BT:BT,'UT Base'!$A:$A,$B16,'UT Base'!$B:$B,"North")/10^3</f>
        <v>0</v>
      </c>
      <c r="BT16" s="9">
        <f>SUMIFS('UT Base'!BU:BU,'UT Base'!$A:$A,$B16,'UT Base'!$B:$B,"North")/10^3</f>
        <v>0</v>
      </c>
      <c r="BU16" s="9">
        <f>SUMIFS('UT Base'!BV:BV,'UT Base'!$A:$A,$B16,'UT Base'!$B:$B,"North")/10^3</f>
        <v>0</v>
      </c>
      <c r="BV16" s="9">
        <f>SUMIFS('UT Base'!BW:BW,'UT Base'!$A:$A,$B16,'UT Base'!$B:$B,"North")/10^3</f>
        <v>0</v>
      </c>
      <c r="BW16" s="9">
        <f>SUMIFS('UT Base'!BX:BX,'UT Base'!$A:$A,$B16,'UT Base'!$B:$B,"North")/10^3</f>
        <v>0</v>
      </c>
      <c r="BX16" s="9">
        <f>SUMIFS('UT Base'!BY:BY,'UT Base'!$A:$A,$B16,'UT Base'!$B:$B,"North")/10^3</f>
        <v>0</v>
      </c>
      <c r="BY16" s="9">
        <f>SUMIFS('UT Base'!BZ:BZ,'UT Base'!$A:$A,$B16,'UT Base'!$B:$B,"North")/10^3</f>
        <v>0</v>
      </c>
      <c r="BZ16" s="9">
        <f>SUMIFS('UT Base'!CA:CA,'UT Base'!$A:$A,$B16,'UT Base'!$B:$B,"North")/10^3</f>
        <v>0</v>
      </c>
      <c r="CA16" s="9">
        <f>SUMIFS('UT Base'!CB:CB,'UT Base'!$A:$A,$B16,'UT Base'!$B:$B,"North")/10^3</f>
        <v>0</v>
      </c>
      <c r="CB16" s="9">
        <f>SUMIFS('UT Base'!CC:CC,'UT Base'!$A:$A,$B16,'UT Base'!$B:$B,"North")/10^3</f>
        <v>0</v>
      </c>
    </row>
    <row r="17" spans="2:80" ht="15.5" x14ac:dyDescent="0.35">
      <c r="B17" s="8" t="s">
        <v>139</v>
      </c>
      <c r="C17" s="43"/>
      <c r="D17" s="9">
        <f t="shared" ref="D17:O17" si="34">SUM(D18:D21)</f>
        <v>173.65600000000001</v>
      </c>
      <c r="E17" s="9">
        <f t="shared" si="34"/>
        <v>166.828</v>
      </c>
      <c r="F17" s="9">
        <f t="shared" si="34"/>
        <v>179.77099999999999</v>
      </c>
      <c r="G17" s="9">
        <f t="shared" si="34"/>
        <v>172.79899999999998</v>
      </c>
      <c r="H17" s="9">
        <f t="shared" si="34"/>
        <v>176.709</v>
      </c>
      <c r="I17" s="9">
        <f t="shared" si="34"/>
        <v>193.08500000000001</v>
      </c>
      <c r="J17" s="9">
        <f t="shared" si="34"/>
        <v>185.52199999999999</v>
      </c>
      <c r="K17" s="9">
        <f t="shared" si="34"/>
        <v>203.11600000000001</v>
      </c>
      <c r="L17" s="9">
        <f t="shared" si="34"/>
        <v>222.98099999999999</v>
      </c>
      <c r="M17" s="9">
        <f t="shared" si="34"/>
        <v>221.51900000000001</v>
      </c>
      <c r="N17" s="9">
        <f t="shared" si="34"/>
        <v>181.97399999999999</v>
      </c>
      <c r="O17" s="9">
        <f t="shared" si="34"/>
        <v>184.07599999999999</v>
      </c>
      <c r="Q17" s="9">
        <f t="shared" ref="Q17:AB17" si="35">SUM(Q18:Q21)</f>
        <v>191.06899999999999</v>
      </c>
      <c r="R17" s="9">
        <f t="shared" si="35"/>
        <v>173.357</v>
      </c>
      <c r="S17" s="9">
        <f t="shared" si="35"/>
        <v>188.08600000000001</v>
      </c>
      <c r="T17" s="9">
        <f t="shared" si="35"/>
        <v>168.036</v>
      </c>
      <c r="U17" s="9">
        <f t="shared" si="35"/>
        <v>187.892</v>
      </c>
      <c r="V17" s="9">
        <f t="shared" si="35"/>
        <v>198.65100000000001</v>
      </c>
      <c r="W17" s="9">
        <f t="shared" si="35"/>
        <v>191.31299999999999</v>
      </c>
      <c r="X17" s="9">
        <f t="shared" si="35"/>
        <v>200.447</v>
      </c>
      <c r="Y17" s="9">
        <f t="shared" si="35"/>
        <v>175.084</v>
      </c>
      <c r="Z17" s="9">
        <f t="shared" si="35"/>
        <v>247.75700000000001</v>
      </c>
      <c r="AA17" s="9">
        <f t="shared" si="35"/>
        <v>234.35499999999999</v>
      </c>
      <c r="AB17" s="9">
        <f t="shared" si="35"/>
        <v>249.99299999999999</v>
      </c>
      <c r="AD17" s="9">
        <f t="shared" ref="AD17:AO17" si="36">SUM(AD18:AD21)</f>
        <v>244.53800000000001</v>
      </c>
      <c r="AE17" s="9">
        <f t="shared" si="36"/>
        <v>243.327</v>
      </c>
      <c r="AF17" s="9">
        <f t="shared" si="36"/>
        <v>281.45799999999997</v>
      </c>
      <c r="AG17" s="9">
        <f t="shared" si="36"/>
        <v>228.56899999999999</v>
      </c>
      <c r="AH17" s="9">
        <f t="shared" si="36"/>
        <v>267.52499999999998</v>
      </c>
      <c r="AI17" s="9">
        <f t="shared" si="36"/>
        <v>329.03499999999997</v>
      </c>
      <c r="AJ17" s="9">
        <f t="shared" si="36"/>
        <v>324.43899999999996</v>
      </c>
      <c r="AK17" s="9">
        <f t="shared" si="36"/>
        <v>327.78300000000002</v>
      </c>
      <c r="AL17" s="9">
        <f t="shared" si="36"/>
        <v>318.26400000000001</v>
      </c>
      <c r="AM17" s="9">
        <f t="shared" si="36"/>
        <v>317.71299999999997</v>
      </c>
      <c r="AN17" s="9">
        <f t="shared" si="36"/>
        <v>322.11199999999997</v>
      </c>
      <c r="AO17" s="9">
        <f t="shared" si="36"/>
        <v>320.45600000000002</v>
      </c>
      <c r="AQ17" s="9">
        <f t="shared" ref="AQ17:BB17" si="37">SUM(AQ18:AQ21)</f>
        <v>314.79399999999998</v>
      </c>
      <c r="AR17" s="9">
        <f t="shared" si="37"/>
        <v>260.77699999999999</v>
      </c>
      <c r="AS17" s="9">
        <f t="shared" si="37"/>
        <v>299.12099999999998</v>
      </c>
      <c r="AT17" s="9">
        <f t="shared" si="37"/>
        <v>292.57499999999999</v>
      </c>
      <c r="AU17" s="9">
        <f t="shared" si="37"/>
        <v>315.89999999999998</v>
      </c>
      <c r="AV17" s="9">
        <f t="shared" si="37"/>
        <v>317.61400000000003</v>
      </c>
      <c r="AW17" s="9">
        <f t="shared" si="37"/>
        <v>328.82400000000001</v>
      </c>
      <c r="AX17" s="9">
        <f t="shared" si="37"/>
        <v>324.02800000000002</v>
      </c>
      <c r="AY17" s="9">
        <f t="shared" si="37"/>
        <v>334.363</v>
      </c>
      <c r="AZ17" s="9">
        <f t="shared" si="37"/>
        <v>352.44500000000005</v>
      </c>
      <c r="BA17" s="9">
        <f t="shared" si="37"/>
        <v>326.35299999999995</v>
      </c>
      <c r="BB17" s="9">
        <f t="shared" si="37"/>
        <v>320.15099999999995</v>
      </c>
      <c r="BD17" s="9">
        <f t="shared" ref="BD17:BO17" si="38">SUM(BD18:BD21)</f>
        <v>333.23699999999997</v>
      </c>
      <c r="BE17" s="9">
        <f t="shared" si="38"/>
        <v>334.279</v>
      </c>
      <c r="BF17" s="9">
        <f t="shared" si="38"/>
        <v>289.69600000000003</v>
      </c>
      <c r="BG17" s="9">
        <f t="shared" si="38"/>
        <v>248.988</v>
      </c>
      <c r="BH17" s="9">
        <f t="shared" si="38"/>
        <v>366.36599999999999</v>
      </c>
      <c r="BI17" s="9">
        <f t="shared" si="38"/>
        <v>342.77</v>
      </c>
      <c r="BJ17" s="9">
        <f t="shared" si="38"/>
        <v>371.92600000000004</v>
      </c>
      <c r="BK17" s="9">
        <f t="shared" si="38"/>
        <v>380.28999999999996</v>
      </c>
      <c r="BL17" s="9">
        <f t="shared" si="38"/>
        <v>406.81799999999998</v>
      </c>
      <c r="BM17" s="9">
        <f t="shared" si="38"/>
        <v>427.30500000000001</v>
      </c>
      <c r="BN17" s="9">
        <f t="shared" si="38"/>
        <v>415.26900000000001</v>
      </c>
      <c r="BO17" s="9">
        <f t="shared" si="38"/>
        <v>340.63499999999999</v>
      </c>
      <c r="BQ17" s="9">
        <f t="shared" ref="BQ17" si="39">SUM(BQ18:BQ21)</f>
        <v>363.517</v>
      </c>
      <c r="BR17" s="9">
        <f t="shared" ref="BR17" si="40">SUM(BR18:BR21)</f>
        <v>0</v>
      </c>
      <c r="BS17" s="9">
        <f t="shared" ref="BS17" si="41">SUM(BS18:BS21)</f>
        <v>0</v>
      </c>
      <c r="BT17" s="9">
        <f t="shared" ref="BT17" si="42">SUM(BT18:BT21)</f>
        <v>0</v>
      </c>
      <c r="BU17" s="9">
        <f t="shared" ref="BU17" si="43">SUM(BU18:BU21)</f>
        <v>0</v>
      </c>
      <c r="BV17" s="9">
        <f t="shared" ref="BV17" si="44">SUM(BV18:BV21)</f>
        <v>0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5" x14ac:dyDescent="0.35">
      <c r="B18" s="10" t="s">
        <v>109</v>
      </c>
      <c r="C18" s="43"/>
      <c r="D18" s="11">
        <v>158.60400000000001</v>
      </c>
      <c r="E18" s="11">
        <v>150.756</v>
      </c>
      <c r="F18" s="11">
        <v>178.14</v>
      </c>
      <c r="G18" s="11">
        <v>172.03899999999999</v>
      </c>
      <c r="H18" s="11">
        <v>176.709</v>
      </c>
      <c r="I18" s="11">
        <v>193.08500000000001</v>
      </c>
      <c r="J18" s="11">
        <v>185.52199999999999</v>
      </c>
      <c r="K18" s="11">
        <v>203.11600000000001</v>
      </c>
      <c r="L18" s="11">
        <v>222.98099999999999</v>
      </c>
      <c r="M18" s="11">
        <v>221.51900000000001</v>
      </c>
      <c r="N18" s="11">
        <v>181.97399999999999</v>
      </c>
      <c r="O18" s="11">
        <v>184.07599999999999</v>
      </c>
      <c r="Q18" s="11">
        <v>191.06899999999999</v>
      </c>
      <c r="R18" s="11">
        <v>173.357</v>
      </c>
      <c r="S18" s="11">
        <v>188.08600000000001</v>
      </c>
      <c r="T18" s="11">
        <v>168.036</v>
      </c>
      <c r="U18" s="11">
        <v>187.892</v>
      </c>
      <c r="V18" s="11">
        <v>198.65100000000001</v>
      </c>
      <c r="W18" s="11">
        <v>191.31299999999999</v>
      </c>
      <c r="X18" s="11">
        <v>200.447</v>
      </c>
      <c r="Y18" s="11">
        <v>175.084</v>
      </c>
      <c r="Z18" s="11">
        <v>216.517</v>
      </c>
      <c r="AA18" s="11">
        <v>165.09899999999999</v>
      </c>
      <c r="AB18" s="11">
        <v>165.07300000000001</v>
      </c>
      <c r="AD18" s="11">
        <v>169.298</v>
      </c>
      <c r="AE18" s="11">
        <v>168.43899999999999</v>
      </c>
      <c r="AF18" s="11">
        <v>177.26599999999999</v>
      </c>
      <c r="AG18" s="11">
        <v>158.87299999999999</v>
      </c>
      <c r="AH18" s="11">
        <v>175.565</v>
      </c>
      <c r="AI18" s="11">
        <v>225.63499999999999</v>
      </c>
      <c r="AJ18" s="11">
        <v>220.863</v>
      </c>
      <c r="AK18" s="11">
        <v>198.423</v>
      </c>
      <c r="AL18" s="11">
        <v>200.34399999999999</v>
      </c>
      <c r="AM18" s="11">
        <v>185.36099999999999</v>
      </c>
      <c r="AN18" s="11">
        <v>189.76</v>
      </c>
      <c r="AO18" s="11">
        <v>186.52</v>
      </c>
      <c r="AQ18" s="11">
        <v>185.96199999999999</v>
      </c>
      <c r="AR18" s="11">
        <v>164.94499999999999</v>
      </c>
      <c r="AS18" s="11">
        <v>167.82499999999999</v>
      </c>
      <c r="AT18" s="11">
        <v>153.18299999999999</v>
      </c>
      <c r="AU18" s="11">
        <v>181.34800000000001</v>
      </c>
      <c r="AV18" s="11">
        <v>196.08600000000001</v>
      </c>
      <c r="AW18" s="11">
        <v>200.87200000000001</v>
      </c>
      <c r="AX18" s="11">
        <v>202.32400000000001</v>
      </c>
      <c r="AY18" s="11">
        <v>195.58699999999999</v>
      </c>
      <c r="AZ18" s="11">
        <v>199.85300000000001</v>
      </c>
      <c r="BA18" s="11">
        <v>183.61699999999999</v>
      </c>
      <c r="BB18" s="11">
        <v>167.29499999999999</v>
      </c>
      <c r="BD18" s="11">
        <f>SUMIFS('UT Base'!BE:BE,'UT Base'!$A:$A,$B18,'UT Base'!$B:$B,"North")/10^3</f>
        <v>180.90899999999999</v>
      </c>
      <c r="BE18" s="11">
        <f>SUMIFS('UT Base'!BF:BF,'UT Base'!$A:$A,$B18,'UT Base'!$B:$B,"North")/10^3</f>
        <v>185.29499999999999</v>
      </c>
      <c r="BF18" s="11">
        <f>SUMIFS('UT Base'!BG:BG,'UT Base'!$A:$A,$B18,'UT Base'!$B:$B,"North")/10^3</f>
        <v>150.38200000000001</v>
      </c>
      <c r="BG18" s="11">
        <f>SUMIFS('UT Base'!BH:BH,'UT Base'!$A:$A,$B18,'UT Base'!$B:$B,"North")/10^3</f>
        <v>85.757999999999996</v>
      </c>
      <c r="BH18" s="11">
        <f>SUMIFS('UT Base'!BI:BI,'UT Base'!$A:$A,$B18,'UT Base'!$B:$B,"North")/10^3</f>
        <v>184.536</v>
      </c>
      <c r="BI18" s="11">
        <f>SUMIFS('UT Base'!BJ:BJ,'UT Base'!$A:$A,$B18,'UT Base'!$B:$B,"North")/10^3</f>
        <v>162.72200000000001</v>
      </c>
      <c r="BJ18" s="11">
        <f>SUMIFS('UT Base'!BK:BK,'UT Base'!$A:$A,$B18,'UT Base'!$B:$B,"North")/10^3</f>
        <v>200.02</v>
      </c>
      <c r="BK18" s="11">
        <f>SUMIFS('UT Base'!BL:BL,'UT Base'!$A:$A,$B18,'UT Base'!$B:$B,"North")/10^3</f>
        <v>210.41200000000001</v>
      </c>
      <c r="BL18" s="11">
        <f>SUMIFS('UT Base'!BM:BM,'UT Base'!$A:$A,$B18,'UT Base'!$B:$B,"North")/10^3</f>
        <v>229.96799999999999</v>
      </c>
      <c r="BM18" s="11">
        <f>SUMIFS('UT Base'!BN:BN,'UT Base'!$A:$A,$B18,'UT Base'!$B:$B,"North")/10^3</f>
        <v>243.87700000000001</v>
      </c>
      <c r="BN18" s="11">
        <f>SUMIFS('UT Base'!BO:BO,'UT Base'!$A:$A,$B18,'UT Base'!$B:$B,"North")/10^3</f>
        <v>226.04900000000001</v>
      </c>
      <c r="BO18" s="11">
        <f>SUMIFS('UT Base'!BP:BP,'UT Base'!$A:$A,$B18,'UT Base'!$B:$B,"North")/10^3</f>
        <v>216.727</v>
      </c>
      <c r="BQ18" s="11">
        <f>SUMIFS('UT Base'!BR:BR,'UT Base'!$A:$A,$B18,'UT Base'!$B:$B,"North")/10^3</f>
        <v>211.875</v>
      </c>
      <c r="BR18" s="11">
        <f>SUMIFS('UT Base'!BS:BS,'UT Base'!$A:$A,$B18,'UT Base'!$B:$B,"North")/10^3</f>
        <v>0</v>
      </c>
      <c r="BS18" s="11">
        <f>SUMIFS('UT Base'!BT:BT,'UT Base'!$A:$A,$B18,'UT Base'!$B:$B,"North")/10^3</f>
        <v>0</v>
      </c>
      <c r="BT18" s="11">
        <f>SUMIFS('UT Base'!BU:BU,'UT Base'!$A:$A,$B18,'UT Base'!$B:$B,"North")/10^3</f>
        <v>0</v>
      </c>
      <c r="BU18" s="11">
        <f>SUMIFS('UT Base'!BV:BV,'UT Base'!$A:$A,$B18,'UT Base'!$B:$B,"North")/10^3</f>
        <v>0</v>
      </c>
      <c r="BV18" s="11">
        <f>SUMIFS('UT Base'!BW:BW,'UT Base'!$A:$A,$B18,'UT Base'!$B:$B,"North")/10^3</f>
        <v>0</v>
      </c>
      <c r="BW18" s="11">
        <f>SUMIFS('UT Base'!BX:BX,'UT Base'!$A:$A,$B18,'UT Base'!$B:$B,"North")/10^3</f>
        <v>0</v>
      </c>
      <c r="BX18" s="11">
        <f>SUMIFS('UT Base'!BY:BY,'UT Base'!$A:$A,$B18,'UT Base'!$B:$B,"North")/10^3</f>
        <v>0</v>
      </c>
      <c r="BY18" s="11">
        <f>SUMIFS('UT Base'!BZ:BZ,'UT Base'!$A:$A,$B18,'UT Base'!$B:$B,"North")/10^3</f>
        <v>0</v>
      </c>
      <c r="BZ18" s="11">
        <f>SUMIFS('UT Base'!CA:CA,'UT Base'!$A:$A,$B18,'UT Base'!$B:$B,"North")/10^3</f>
        <v>0</v>
      </c>
      <c r="CA18" s="11">
        <f>SUMIFS('UT Base'!CB:CB,'UT Base'!$A:$A,$B18,'UT Base'!$B:$B,"North")/10^3</f>
        <v>0</v>
      </c>
      <c r="CB18" s="11">
        <f>SUMIFS('UT Base'!CC:CC,'UT Base'!$A:$A,$B18,'UT Base'!$B:$B,"North")/10^3</f>
        <v>0</v>
      </c>
    </row>
    <row r="19" spans="2:80" ht="15.5" x14ac:dyDescent="0.35">
      <c r="B19" s="10" t="s">
        <v>111</v>
      </c>
      <c r="C19" s="43"/>
      <c r="D19" s="11">
        <v>15.052</v>
      </c>
      <c r="E19" s="11">
        <v>15.132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31.24</v>
      </c>
      <c r="AA19" s="11">
        <v>69.256</v>
      </c>
      <c r="AB19" s="11">
        <v>84.92</v>
      </c>
      <c r="AD19" s="11">
        <v>75.239999999999995</v>
      </c>
      <c r="AE19" s="11">
        <v>74.888000000000005</v>
      </c>
      <c r="AF19" s="11">
        <v>104.19199999999999</v>
      </c>
      <c r="AG19" s="11">
        <v>69.695999999999998</v>
      </c>
      <c r="AH19" s="11">
        <v>91.96</v>
      </c>
      <c r="AI19" s="11">
        <v>103.4</v>
      </c>
      <c r="AJ19" s="11">
        <v>103.57599999999999</v>
      </c>
      <c r="AK19" s="11">
        <v>129.36000000000001</v>
      </c>
      <c r="AL19" s="11">
        <v>117.92</v>
      </c>
      <c r="AM19" s="11">
        <v>132.352</v>
      </c>
      <c r="AN19" s="11">
        <v>132.352</v>
      </c>
      <c r="AO19" s="11">
        <v>133.93600000000001</v>
      </c>
      <c r="AQ19" s="11">
        <v>128.83199999999999</v>
      </c>
      <c r="AR19" s="11">
        <v>95.831999999999994</v>
      </c>
      <c r="AS19" s="11">
        <v>131.29599999999999</v>
      </c>
      <c r="AT19" s="11">
        <v>139.392</v>
      </c>
      <c r="AU19" s="11">
        <v>134.55199999999999</v>
      </c>
      <c r="AV19" s="11">
        <v>121.52800000000001</v>
      </c>
      <c r="AW19" s="11">
        <v>127.952</v>
      </c>
      <c r="AX19" s="11">
        <v>121.70399999999999</v>
      </c>
      <c r="AY19" s="11">
        <v>138.77600000000001</v>
      </c>
      <c r="AZ19" s="11">
        <v>152.59200000000001</v>
      </c>
      <c r="BA19" s="11">
        <v>142.73599999999999</v>
      </c>
      <c r="BB19" s="11">
        <v>152.85599999999999</v>
      </c>
      <c r="BD19" s="11">
        <f>SUMIFS('UT Base'!BE:BE,'UT Base'!$A:$A,$B19,'UT Base'!$B:$B,"North")/10^3</f>
        <v>152.328</v>
      </c>
      <c r="BE19" s="11">
        <f>SUMIFS('UT Base'!BF:BF,'UT Base'!$A:$A,$B19,'UT Base'!$B:$B,"North")/10^3</f>
        <v>148.98400000000001</v>
      </c>
      <c r="BF19" s="11">
        <f>SUMIFS('UT Base'!BG:BG,'UT Base'!$A:$A,$B19,'UT Base'!$B:$B,"North")/10^3</f>
        <v>139.31399999999999</v>
      </c>
      <c r="BG19" s="11">
        <f>SUMIFS('UT Base'!BH:BH,'UT Base'!$A:$A,$B19,'UT Base'!$B:$B,"North")/10^3</f>
        <v>163.22999999999999</v>
      </c>
      <c r="BH19" s="11">
        <f>SUMIFS('UT Base'!BI:BI,'UT Base'!$A:$A,$B19,'UT Base'!$B:$B,"North")/10^3</f>
        <v>181.83</v>
      </c>
      <c r="BI19" s="11">
        <f>SUMIFS('UT Base'!BJ:BJ,'UT Base'!$A:$A,$B19,'UT Base'!$B:$B,"North")/10^3</f>
        <v>180.048</v>
      </c>
      <c r="BJ19" s="11">
        <f>SUMIFS('UT Base'!BK:BK,'UT Base'!$A:$A,$B19,'UT Base'!$B:$B,"North")/10^3</f>
        <v>171.90600000000001</v>
      </c>
      <c r="BK19" s="11">
        <f>SUMIFS('UT Base'!BL:BL,'UT Base'!$A:$A,$B19,'UT Base'!$B:$B,"North")/10^3</f>
        <v>169.87799999999999</v>
      </c>
      <c r="BL19" s="11">
        <f>SUMIFS('UT Base'!BM:BM,'UT Base'!$A:$A,$B19,'UT Base'!$B:$B,"North")/10^3</f>
        <v>176.85</v>
      </c>
      <c r="BM19" s="11">
        <f>SUMIFS('UT Base'!BN:BN,'UT Base'!$A:$A,$B19,'UT Base'!$B:$B,"North")/10^3</f>
        <v>183.428</v>
      </c>
      <c r="BN19" s="11">
        <f>SUMIFS('UT Base'!BO:BO,'UT Base'!$A:$A,$B19,'UT Base'!$B:$B,"North")/10^3</f>
        <v>189.22</v>
      </c>
      <c r="BO19" s="11">
        <f>SUMIFS('UT Base'!BP:BP,'UT Base'!$A:$A,$B19,'UT Base'!$B:$B,"North")/10^3</f>
        <v>123.908</v>
      </c>
      <c r="BQ19" s="11">
        <f>SUMIFS('UT Base'!BR:BR,'UT Base'!$A:$A,$B19,'UT Base'!$B:$B,"North")/10^3</f>
        <v>151.642</v>
      </c>
      <c r="BR19" s="11">
        <f>SUMIFS('UT Base'!BS:BS,'UT Base'!$A:$A,$B19,'UT Base'!$B:$B,"North")/10^3</f>
        <v>0</v>
      </c>
      <c r="BS19" s="11">
        <f>SUMIFS('UT Base'!BT:BT,'UT Base'!$A:$A,$B19,'UT Base'!$B:$B,"North")/10^3</f>
        <v>0</v>
      </c>
      <c r="BT19" s="11">
        <f>SUMIFS('UT Base'!BU:BU,'UT Base'!$A:$A,$B19,'UT Base'!$B:$B,"North")/10^3</f>
        <v>0</v>
      </c>
      <c r="BU19" s="11">
        <f>SUMIFS('UT Base'!BV:BV,'UT Base'!$A:$A,$B19,'UT Base'!$B:$B,"North")/10^3</f>
        <v>0</v>
      </c>
      <c r="BV19" s="11">
        <f>SUMIFS('UT Base'!BW:BW,'UT Base'!$A:$A,$B19,'UT Base'!$B:$B,"North")/10^3</f>
        <v>0</v>
      </c>
      <c r="BW19" s="11">
        <f>SUMIFS('UT Base'!BX:BX,'UT Base'!$A:$A,$B19,'UT Base'!$B:$B,"North")/10^3</f>
        <v>0</v>
      </c>
      <c r="BX19" s="11">
        <f>SUMIFS('UT Base'!BY:BY,'UT Base'!$A:$A,$B19,'UT Base'!$B:$B,"North")/10^3</f>
        <v>0</v>
      </c>
      <c r="BY19" s="11">
        <f>SUMIFS('UT Base'!BZ:BZ,'UT Base'!$A:$A,$B19,'UT Base'!$B:$B,"North")/10^3</f>
        <v>0</v>
      </c>
      <c r="BZ19" s="11">
        <f>SUMIFS('UT Base'!CA:CA,'UT Base'!$A:$A,$B19,'UT Base'!$B:$B,"North")/10^3</f>
        <v>0</v>
      </c>
      <c r="CA19" s="11">
        <f>SUMIFS('UT Base'!CB:CB,'UT Base'!$A:$A,$B19,'UT Base'!$B:$B,"North")/10^3</f>
        <v>0</v>
      </c>
      <c r="CB19" s="11">
        <f>SUMIFS('UT Base'!CC:CC,'UT Base'!$A:$A,$B19,'UT Base'!$B:$B,"North")/10^3</f>
        <v>0</v>
      </c>
    </row>
    <row r="20" spans="2:80" ht="15.5" x14ac:dyDescent="0.35">
      <c r="B20" s="10" t="s">
        <v>112</v>
      </c>
      <c r="C20" s="43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11">
        <f>SUMIFS('UT Base'!BE:BE,'UT Base'!$A:$A,$B20,'UT Base'!$B:$B,"North")/10^3</f>
        <v>0</v>
      </c>
      <c r="BE20" s="11">
        <f>SUMIFS('UT Base'!BF:BF,'UT Base'!$A:$A,$B20,'UT Base'!$B:$B,"North")/10^3</f>
        <v>0</v>
      </c>
      <c r="BF20" s="11">
        <f>SUMIFS('UT Base'!BG:BG,'UT Base'!$A:$A,$B20,'UT Base'!$B:$B,"North")/10^3</f>
        <v>0</v>
      </c>
      <c r="BG20" s="11">
        <f>SUMIFS('UT Base'!BH:BH,'UT Base'!$A:$A,$B20,'UT Base'!$B:$B,"North")/10^3</f>
        <v>0</v>
      </c>
      <c r="BH20" s="11">
        <f>SUMIFS('UT Base'!BI:BI,'UT Base'!$A:$A,$B20,'UT Base'!$B:$B,"North")/10^3</f>
        <v>0</v>
      </c>
      <c r="BI20" s="11">
        <f>SUMIFS('UT Base'!BJ:BJ,'UT Base'!$A:$A,$B20,'UT Base'!$B:$B,"North")/10^3</f>
        <v>0</v>
      </c>
      <c r="BJ20" s="11">
        <f>SUMIFS('UT Base'!BK:BK,'UT Base'!$A:$A,$B20,'UT Base'!$B:$B,"North")/10^3</f>
        <v>0</v>
      </c>
      <c r="BK20" s="11">
        <f>SUMIFS('UT Base'!BL:BL,'UT Base'!$A:$A,$B20,'UT Base'!$B:$B,"North")/10^3</f>
        <v>0</v>
      </c>
      <c r="BL20" s="11">
        <f>SUMIFS('UT Base'!BM:BM,'UT Base'!$A:$A,$B20,'UT Base'!$B:$B,"North")/10^3</f>
        <v>0</v>
      </c>
      <c r="BM20" s="11">
        <f>SUMIFS('UT Base'!BN:BN,'UT Base'!$A:$A,$B20,'UT Base'!$B:$B,"North")/10^3</f>
        <v>0</v>
      </c>
      <c r="BN20" s="11">
        <f>SUMIFS('UT Base'!BO:BO,'UT Base'!$A:$A,$B20,'UT Base'!$B:$B,"North")/10^3</f>
        <v>0</v>
      </c>
      <c r="BO20" s="11">
        <f>SUMIFS('UT Base'!BP:BP,'UT Base'!$A:$A,$B20,'UT Base'!$B:$B,"North")/10^3</f>
        <v>0</v>
      </c>
      <c r="BQ20" s="11">
        <f>SUMIFS('UT Base'!BR:BR,'UT Base'!$A:$A,$B20,'UT Base'!$B:$B,"North")/10^3</f>
        <v>0</v>
      </c>
      <c r="BR20" s="11">
        <f>SUMIFS('UT Base'!BS:BS,'UT Base'!$A:$A,$B20,'UT Base'!$B:$B,"North")/10^3</f>
        <v>0</v>
      </c>
      <c r="BS20" s="11">
        <f>SUMIFS('UT Base'!BT:BT,'UT Base'!$A:$A,$B20,'UT Base'!$B:$B,"North")/10^3</f>
        <v>0</v>
      </c>
      <c r="BT20" s="11">
        <f>SUMIFS('UT Base'!BU:BU,'UT Base'!$A:$A,$B20,'UT Base'!$B:$B,"North")/10^3</f>
        <v>0</v>
      </c>
      <c r="BU20" s="11">
        <f>SUMIFS('UT Base'!BV:BV,'UT Base'!$A:$A,$B20,'UT Base'!$B:$B,"North")/10^3</f>
        <v>0</v>
      </c>
      <c r="BV20" s="11">
        <f>SUMIFS('UT Base'!BW:BW,'UT Base'!$A:$A,$B20,'UT Base'!$B:$B,"North")/10^3</f>
        <v>0</v>
      </c>
      <c r="BW20" s="11">
        <f>SUMIFS('UT Base'!BX:BX,'UT Base'!$A:$A,$B20,'UT Base'!$B:$B,"North")/10^3</f>
        <v>0</v>
      </c>
      <c r="BX20" s="11">
        <f>SUMIFS('UT Base'!BY:BY,'UT Base'!$A:$A,$B20,'UT Base'!$B:$B,"North")/10^3</f>
        <v>0</v>
      </c>
      <c r="BY20" s="11">
        <f>SUMIFS('UT Base'!BZ:BZ,'UT Base'!$A:$A,$B20,'UT Base'!$B:$B,"North")/10^3</f>
        <v>0</v>
      </c>
      <c r="BZ20" s="11">
        <f>SUMIFS('UT Base'!CA:CA,'UT Base'!$A:$A,$B20,'UT Base'!$B:$B,"North")/10^3</f>
        <v>0</v>
      </c>
      <c r="CA20" s="11">
        <f>SUMIFS('UT Base'!CB:CB,'UT Base'!$A:$A,$B20,'UT Base'!$B:$B,"North")/10^3</f>
        <v>0</v>
      </c>
      <c r="CB20" s="11">
        <f>SUMIFS('UT Base'!CC:CC,'UT Base'!$A:$A,$B20,'UT Base'!$B:$B,"North")/10^3</f>
        <v>0</v>
      </c>
    </row>
    <row r="21" spans="2:80" ht="15.5" x14ac:dyDescent="0.35">
      <c r="B21" s="10" t="s">
        <v>110</v>
      </c>
      <c r="C21" s="43"/>
      <c r="D21" s="11">
        <v>0</v>
      </c>
      <c r="E21" s="11">
        <v>0.94</v>
      </c>
      <c r="F21" s="11">
        <v>1.631</v>
      </c>
      <c r="G21" s="11">
        <v>0.76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11">
        <f>SUMIFS('UT Base'!BE:BE,'UT Base'!$A:$A,$B21,'UT Base'!$B:$B,"North")/10^3</f>
        <v>0</v>
      </c>
      <c r="BE21" s="11">
        <f>SUMIFS('UT Base'!BF:BF,'UT Base'!$A:$A,$B21,'UT Base'!$B:$B,"North")/10^3</f>
        <v>0</v>
      </c>
      <c r="BF21" s="11">
        <f>SUMIFS('UT Base'!BG:BG,'UT Base'!$A:$A,$B21,'UT Base'!$B:$B,"North")/10^3</f>
        <v>0</v>
      </c>
      <c r="BG21" s="11">
        <f>SUMIFS('UT Base'!BH:BH,'UT Base'!$A:$A,$B21,'UT Base'!$B:$B,"North")/10^3</f>
        <v>0</v>
      </c>
      <c r="BH21" s="11">
        <f>SUMIFS('UT Base'!BI:BI,'UT Base'!$A:$A,$B21,'UT Base'!$B:$B,"North")/10^3</f>
        <v>0</v>
      </c>
      <c r="BI21" s="11">
        <f>SUMIFS('UT Base'!BJ:BJ,'UT Base'!$A:$A,$B21,'UT Base'!$B:$B,"North")/10^3</f>
        <v>0</v>
      </c>
      <c r="BJ21" s="11">
        <f>SUMIFS('UT Base'!BK:BK,'UT Base'!$A:$A,$B21,'UT Base'!$B:$B,"North")/10^3</f>
        <v>0</v>
      </c>
      <c r="BK21" s="11">
        <f>SUMIFS('UT Base'!BL:BL,'UT Base'!$A:$A,$B21,'UT Base'!$B:$B,"North")/10^3</f>
        <v>0</v>
      </c>
      <c r="BL21" s="11">
        <f>SUMIFS('UT Base'!BM:BM,'UT Base'!$A:$A,$B21,'UT Base'!$B:$B,"North")/10^3</f>
        <v>0</v>
      </c>
      <c r="BM21" s="11">
        <f>SUMIFS('UT Base'!BN:BN,'UT Base'!$A:$A,$B21,'UT Base'!$B:$B,"North")/10^3</f>
        <v>0</v>
      </c>
      <c r="BN21" s="11">
        <f>SUMIFS('UT Base'!BO:BO,'UT Base'!$A:$A,$B21,'UT Base'!$B:$B,"North")/10^3</f>
        <v>0</v>
      </c>
      <c r="BO21" s="11">
        <f>SUMIFS('UT Base'!BP:BP,'UT Base'!$A:$A,$B21,'UT Base'!$B:$B,"North")/10^3</f>
        <v>0</v>
      </c>
      <c r="BQ21" s="11">
        <f>SUMIFS('UT Base'!BR:BR,'UT Base'!$A:$A,$B21,'UT Base'!$B:$B,"North")/10^3</f>
        <v>0</v>
      </c>
      <c r="BR21" s="11">
        <f>SUMIFS('UT Base'!BS:BS,'UT Base'!$A:$A,$B21,'UT Base'!$B:$B,"North")/10^3</f>
        <v>0</v>
      </c>
      <c r="BS21" s="11">
        <f>SUMIFS('UT Base'!BT:BT,'UT Base'!$A:$A,$B21,'UT Base'!$B:$B,"North")/10^3</f>
        <v>0</v>
      </c>
      <c r="BT21" s="11">
        <f>SUMIFS('UT Base'!BU:BU,'UT Base'!$A:$A,$B21,'UT Base'!$B:$B,"North")/10^3</f>
        <v>0</v>
      </c>
      <c r="BU21" s="11">
        <f>SUMIFS('UT Base'!BV:BV,'UT Base'!$A:$A,$B21,'UT Base'!$B:$B,"North")/10^3</f>
        <v>0</v>
      </c>
      <c r="BV21" s="11">
        <f>SUMIFS('UT Base'!BW:BW,'UT Base'!$A:$A,$B21,'UT Base'!$B:$B,"North")/10^3</f>
        <v>0</v>
      </c>
      <c r="BW21" s="11">
        <f>SUMIFS('UT Base'!BX:BX,'UT Base'!$A:$A,$B21,'UT Base'!$B:$B,"North")/10^3</f>
        <v>0</v>
      </c>
      <c r="BX21" s="11">
        <f>SUMIFS('UT Base'!BY:BY,'UT Base'!$A:$A,$B21,'UT Base'!$B:$B,"North")/10^3</f>
        <v>0</v>
      </c>
      <c r="BY21" s="11">
        <f>SUMIFS('UT Base'!BZ:BZ,'UT Base'!$A:$A,$B21,'UT Base'!$B:$B,"North")/10^3</f>
        <v>0</v>
      </c>
      <c r="BZ21" s="11">
        <f>SUMIFS('UT Base'!CA:CA,'UT Base'!$A:$A,$B21,'UT Base'!$B:$B,"North")/10^3</f>
        <v>0</v>
      </c>
      <c r="CA21" s="11">
        <f>SUMIFS('UT Base'!CB:CB,'UT Base'!$A:$A,$B21,'UT Base'!$B:$B,"North")/10^3</f>
        <v>0</v>
      </c>
      <c r="CB21" s="11">
        <f>SUMIFS('UT Base'!CC:CC,'UT Base'!$A:$A,$B21,'UT Base'!$B:$B,"North")/10^3</f>
        <v>0</v>
      </c>
    </row>
    <row r="23" spans="2:80" ht="15.5" x14ac:dyDescent="0.35">
      <c r="B23" s="6" t="s">
        <v>184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2:80" ht="15.5" x14ac:dyDescent="0.35">
      <c r="B24" s="12" t="s">
        <v>138</v>
      </c>
      <c r="D24" s="11">
        <f>'Port Elevation Base'!C10/1000</f>
        <v>563.94399999999996</v>
      </c>
      <c r="E24" s="11">
        <f>'Port Elevation Base'!D10/1000</f>
        <v>1034.725146</v>
      </c>
      <c r="F24" s="11">
        <f>'Port Elevation Base'!E10/1000</f>
        <v>1256.2875680000002</v>
      </c>
      <c r="G24" s="11">
        <f>'Port Elevation Base'!F10/1000</f>
        <v>790.29090199999996</v>
      </c>
      <c r="H24" s="11">
        <f>'Port Elevation Base'!G10/1000</f>
        <v>1385.839786</v>
      </c>
      <c r="I24" s="11">
        <f>'Port Elevation Base'!H10/1000</f>
        <v>1337.2284069999998</v>
      </c>
      <c r="J24" s="11">
        <f>'Port Elevation Base'!I10/1000</f>
        <v>1446.5915230000001</v>
      </c>
      <c r="K24" s="11">
        <f>'Port Elevation Base'!J10/1000</f>
        <v>1370.670883</v>
      </c>
      <c r="L24" s="11">
        <f>'Port Elevation Base'!K10/1000</f>
        <v>1335.4415190000002</v>
      </c>
      <c r="M24" s="11">
        <f>'Port Elevation Base'!L10/1000</f>
        <v>1002.999902</v>
      </c>
      <c r="N24" s="11">
        <f>'Port Elevation Base'!M10/1000</f>
        <v>991.27300100000002</v>
      </c>
      <c r="O24" s="11">
        <f>'Port Elevation Base'!N10/1000</f>
        <v>598.403908</v>
      </c>
      <c r="Q24" s="11">
        <f>'Port Elevation Base'!P10/1000</f>
        <v>448.69178600000004</v>
      </c>
      <c r="R24" s="11">
        <f>'Port Elevation Base'!Q10/1000</f>
        <v>990.33767399999999</v>
      </c>
      <c r="S24" s="11">
        <f>'Port Elevation Base'!R10/1000</f>
        <v>1062.339528</v>
      </c>
      <c r="T24" s="11">
        <f>'Port Elevation Base'!S10/1000</f>
        <v>728.49934499999995</v>
      </c>
      <c r="U24" s="11">
        <f>'Port Elevation Base'!T10/1000</f>
        <v>1386.04321</v>
      </c>
      <c r="V24" s="11">
        <f>'Port Elevation Base'!U10/1000</f>
        <v>1177.1301960000001</v>
      </c>
      <c r="W24" s="11">
        <f>'Port Elevation Base'!V10/1000</f>
        <v>1198.89724</v>
      </c>
      <c r="X24" s="11">
        <f>'Port Elevation Base'!W10/1000</f>
        <v>1305.7225740000001</v>
      </c>
      <c r="Y24" s="11">
        <f>'Port Elevation Base'!X10/1000</f>
        <v>1462.392844</v>
      </c>
      <c r="Z24" s="11">
        <f>'Port Elevation Base'!Y10/1000</f>
        <v>1422.8486189999999</v>
      </c>
      <c r="AA24" s="11">
        <f>'Port Elevation Base'!Z10/1000</f>
        <v>1202.030622</v>
      </c>
      <c r="AB24" s="11">
        <f>'Port Elevation Base'!AA10/1000</f>
        <v>748.33121099999994</v>
      </c>
      <c r="AD24" s="11">
        <f>'Port Elevation Base'!AC10/1000</f>
        <v>575.25229800000011</v>
      </c>
      <c r="AE24" s="11">
        <f>'Port Elevation Base'!AD10/1000</f>
        <v>894.19707600000004</v>
      </c>
      <c r="AF24" s="11">
        <f>'Port Elevation Base'!AE10/1000</f>
        <v>1004.462753</v>
      </c>
      <c r="AG24" s="11">
        <f>'Port Elevation Base'!AF10/1000</f>
        <v>770.34461599999997</v>
      </c>
      <c r="AH24" s="11">
        <f>'Port Elevation Base'!AG10/1000</f>
        <v>860.54832499999998</v>
      </c>
      <c r="AI24" s="11">
        <f>'Port Elevation Base'!AH10/1000</f>
        <v>1041.4643060000001</v>
      </c>
      <c r="AJ24" s="11">
        <f>'Port Elevation Base'!AI10/1000</f>
        <v>1139.3327389999999</v>
      </c>
      <c r="AK24" s="11">
        <f>'Port Elevation Base'!AJ10/1000</f>
        <v>1028.6506129999998</v>
      </c>
      <c r="AL24" s="11">
        <f>'Port Elevation Base'!AK10/1000</f>
        <v>1300.371042</v>
      </c>
      <c r="AM24" s="11">
        <f>'Port Elevation Base'!AL10/1000</f>
        <v>578.96342099999993</v>
      </c>
      <c r="AN24" s="11">
        <f>'Port Elevation Base'!AM10/1000</f>
        <v>1127.2850169999999</v>
      </c>
      <c r="AO24" s="11">
        <f>'Port Elevation Base'!AN10/1000</f>
        <v>1079.664777</v>
      </c>
      <c r="AQ24" s="11">
        <f>'Port Elevation Base'!AP10/1000</f>
        <v>849.24155000000007</v>
      </c>
      <c r="AR24" s="11">
        <f>'Port Elevation Base'!AQ10/1000</f>
        <v>848.43707999999992</v>
      </c>
      <c r="AS24" s="11">
        <f>'Port Elevation Base'!AR10/1000</f>
        <v>1122.6431399999999</v>
      </c>
      <c r="AT24" s="11">
        <f>'Port Elevation Base'!AS10/1000</f>
        <v>820.90233000000001</v>
      </c>
      <c r="AU24" s="11">
        <f>'Port Elevation Base'!AT10/1000</f>
        <v>683.43934000000002</v>
      </c>
      <c r="AV24" s="11">
        <f>'Port Elevation Base'!AU10/1000</f>
        <v>1123.12553</v>
      </c>
      <c r="AW24" s="11">
        <f>'Port Elevation Base'!AV10/1000</f>
        <v>1175.6769299999999</v>
      </c>
      <c r="AX24" s="11">
        <f>'Port Elevation Base'!AW10/1000</f>
        <v>971.10751000000005</v>
      </c>
      <c r="AY24" s="11">
        <f>'Port Elevation Base'!AX10/1000</f>
        <v>953.16534000000001</v>
      </c>
      <c r="AZ24" s="11">
        <f>'Port Elevation Base'!AY10/1000</f>
        <v>1148.33692</v>
      </c>
      <c r="BA24" s="11">
        <f>'Port Elevation Base'!AZ10/1000</f>
        <v>766.63091000000009</v>
      </c>
      <c r="BB24" s="11">
        <f>'Port Elevation Base'!BA10/1000</f>
        <v>750.42047000000002</v>
      </c>
      <c r="BD24" s="11">
        <f>'Port Elevation Base'!BC10/1000</f>
        <v>593.45799</v>
      </c>
      <c r="BE24" s="11">
        <f>'Port Elevation Base'!BD10/1000</f>
        <v>844.55329000000006</v>
      </c>
      <c r="BF24" s="11">
        <f>'Port Elevation Base'!BE10/1000</f>
        <v>1106.75332</v>
      </c>
      <c r="BG24" s="11">
        <f>'Port Elevation Base'!BF10/1000</f>
        <v>1257.8714399999999</v>
      </c>
      <c r="BH24" s="11">
        <f>'Port Elevation Base'!BG10/1000</f>
        <v>1654.9123300000001</v>
      </c>
      <c r="BI24" s="11">
        <f>'Port Elevation Base'!BH10/1000</f>
        <v>1210.7697599999999</v>
      </c>
      <c r="BJ24" s="11">
        <f>'Port Elevation Base'!BI10/1000</f>
        <v>1452.7168700000002</v>
      </c>
      <c r="BK24" s="11">
        <f>'Port Elevation Base'!BJ10/1000</f>
        <v>1502.8918899999999</v>
      </c>
      <c r="BL24" s="11">
        <f>'Port Elevation Base'!BK10/1000</f>
        <v>1289.8112900000001</v>
      </c>
      <c r="BM24" s="11">
        <f>'Port Elevation Base'!BL10/1000</f>
        <v>1181.0653300000001</v>
      </c>
      <c r="BN24" s="11">
        <f>'Port Elevation Base'!BM10/1000</f>
        <v>1208.73676</v>
      </c>
      <c r="BO24" s="11">
        <f>'Port Elevation Base'!BN10/1000</f>
        <v>1143.1041399999999</v>
      </c>
      <c r="BQ24" s="11">
        <f>'Port Elevation Base'!BP10/1000</f>
        <v>644.08199999999999</v>
      </c>
      <c r="BR24" s="11">
        <f>'Port Elevation Base'!BQ10/1000</f>
        <v>0</v>
      </c>
      <c r="BS24" s="11">
        <f>'Port Elevation Base'!BR10/1000</f>
        <v>0</v>
      </c>
      <c r="BT24" s="11">
        <f>'Port Elevation Base'!BS10/1000</f>
        <v>0</v>
      </c>
      <c r="BU24" s="11">
        <f>'Port Elevation Base'!BT10/1000</f>
        <v>0</v>
      </c>
      <c r="BV24" s="11">
        <f>'Port Elevation Base'!BU10/1000</f>
        <v>0</v>
      </c>
      <c r="BW24" s="11">
        <f>'Port Elevation Base'!BV10/1000</f>
        <v>0</v>
      </c>
      <c r="BX24" s="11">
        <f>'Port Elevation Base'!BW10/1000</f>
        <v>0</v>
      </c>
      <c r="BY24" s="11">
        <f>'Port Elevation Base'!BX10/1000</f>
        <v>0</v>
      </c>
      <c r="BZ24" s="11">
        <f>'Port Elevation Base'!BY10/1000</f>
        <v>0</v>
      </c>
      <c r="CA24" s="11">
        <f>'Port Elevation Base'!BZ10/1000</f>
        <v>0</v>
      </c>
      <c r="CB24" s="11">
        <f>'Port Elevation Base'!CA10/1000</f>
        <v>0</v>
      </c>
    </row>
    <row r="25" spans="2:80" ht="15.5" x14ac:dyDescent="0.35">
      <c r="B25" s="12" t="s">
        <v>137</v>
      </c>
      <c r="D25" s="11">
        <f>'Port Elevation Base'!C11/1000</f>
        <v>729.09867399999996</v>
      </c>
      <c r="E25" s="11">
        <f>'Port Elevation Base'!D11/1000</f>
        <v>1067.7981090000001</v>
      </c>
      <c r="F25" s="11">
        <f>'Port Elevation Base'!E11/1000</f>
        <v>886.89300000000003</v>
      </c>
      <c r="G25" s="11">
        <f>'Port Elevation Base'!F11/1000</f>
        <v>179.87980999999999</v>
      </c>
      <c r="H25" s="11">
        <f>'Port Elevation Base'!G11/1000</f>
        <v>429.34505999999999</v>
      </c>
      <c r="I25" s="11">
        <f>'Port Elevation Base'!H11/1000</f>
        <v>573.34385999999995</v>
      </c>
      <c r="J25" s="11">
        <f>'Port Elevation Base'!I11/1000</f>
        <v>466.91241899999977</v>
      </c>
      <c r="K25" s="11">
        <f>'Port Elevation Base'!J11/1000</f>
        <v>531.46580699999981</v>
      </c>
      <c r="L25" s="11">
        <f>'Port Elevation Base'!K11/1000</f>
        <v>496.56652200000002</v>
      </c>
      <c r="M25" s="11">
        <f>'Port Elevation Base'!L11/1000</f>
        <v>561.48228700000004</v>
      </c>
      <c r="N25" s="11">
        <f>'Port Elevation Base'!M11/1000</f>
        <v>420.73100800000026</v>
      </c>
      <c r="O25" s="11">
        <f>'Port Elevation Base'!N11/1000</f>
        <v>254.09882099999996</v>
      </c>
      <c r="Q25" s="11">
        <f>'Port Elevation Base'!P11/1000</f>
        <v>213.88675000000001</v>
      </c>
      <c r="R25" s="11">
        <f>'Port Elevation Base'!Q11/1000</f>
        <v>340.74869999999993</v>
      </c>
      <c r="S25" s="11">
        <f>'Port Elevation Base'!R11/1000</f>
        <v>306.41654399999999</v>
      </c>
      <c r="T25" s="11">
        <f>'Port Elevation Base'!S11/1000</f>
        <v>241.59591900000007</v>
      </c>
      <c r="U25" s="11">
        <f>'Port Elevation Base'!T11/1000</f>
        <v>533.24844799999994</v>
      </c>
      <c r="V25" s="11">
        <f>'Port Elevation Base'!U11/1000</f>
        <v>538.28774500000009</v>
      </c>
      <c r="W25" s="11">
        <f>'Port Elevation Base'!V11/1000</f>
        <v>399.64013400000022</v>
      </c>
      <c r="X25" s="11">
        <f>'Port Elevation Base'!W11/1000</f>
        <v>433.39075900000006</v>
      </c>
      <c r="Y25" s="11">
        <f>'Port Elevation Base'!X11/1000</f>
        <v>475.42910099999983</v>
      </c>
      <c r="Z25" s="11">
        <f>'Port Elevation Base'!Y11/1000</f>
        <v>451.94466299999971</v>
      </c>
      <c r="AA25" s="11">
        <f>'Port Elevation Base'!Z11/1000</f>
        <v>371.50363100000015</v>
      </c>
      <c r="AB25" s="11">
        <f>'Port Elevation Base'!AA11/1000</f>
        <v>218.29270100000005</v>
      </c>
      <c r="AD25" s="11">
        <f>'Port Elevation Base'!AC11/1000</f>
        <v>284.31497499999989</v>
      </c>
      <c r="AE25" s="11">
        <f>'Port Elevation Base'!AD11/1000</f>
        <v>312.54101500000002</v>
      </c>
      <c r="AF25" s="11">
        <f>'Port Elevation Base'!AE11/1000</f>
        <v>509.32677500000011</v>
      </c>
      <c r="AG25" s="11">
        <f>'Port Elevation Base'!AF11/1000</f>
        <v>240.08712500000007</v>
      </c>
      <c r="AH25" s="11">
        <f>'Port Elevation Base'!AG11/1000</f>
        <v>540.74277899999959</v>
      </c>
      <c r="AI25" s="11">
        <f>'Port Elevation Base'!AH11/1000</f>
        <v>683.71264600000018</v>
      </c>
      <c r="AJ25" s="11">
        <f>'Port Elevation Base'!AI11/1000</f>
        <v>440.17774200000008</v>
      </c>
      <c r="AK25" s="11">
        <f>'Port Elevation Base'!AJ11/1000</f>
        <v>337.17517199999992</v>
      </c>
      <c r="AL25" s="11">
        <f>'Port Elevation Base'!AK11/1000</f>
        <v>457.1985699999999</v>
      </c>
      <c r="AM25" s="11">
        <f>'Port Elevation Base'!AL11/1000</f>
        <v>356.70425999999998</v>
      </c>
      <c r="AN25" s="11">
        <f>'Port Elevation Base'!AM11/1000</f>
        <v>262.02019400000012</v>
      </c>
      <c r="AO25" s="11">
        <f>'Port Elevation Base'!AN11/1000</f>
        <v>250.21187899999998</v>
      </c>
      <c r="AQ25" s="11">
        <f>'Port Elevation Base'!AP11/1000</f>
        <v>366.34309999999999</v>
      </c>
      <c r="AR25" s="11">
        <f>'Port Elevation Base'!AQ11/1000</f>
        <v>414.35300999999998</v>
      </c>
      <c r="AS25" s="11">
        <f>'Port Elevation Base'!AR11/1000</f>
        <v>466.17480999999998</v>
      </c>
      <c r="AT25" s="11">
        <f>'Port Elevation Base'!AS11/1000</f>
        <v>274.82718</v>
      </c>
      <c r="AU25" s="11">
        <f>'Port Elevation Base'!AT11/1000</f>
        <v>427.63938999999999</v>
      </c>
      <c r="AV25" s="11">
        <f>'Port Elevation Base'!AU11/1000</f>
        <v>383.77843999999999</v>
      </c>
      <c r="AW25" s="11">
        <f>'Port Elevation Base'!AV11/1000</f>
        <v>266.76515999999998</v>
      </c>
      <c r="AX25" s="11">
        <f>'Port Elevation Base'!AW11/1000</f>
        <v>366.02146000000005</v>
      </c>
      <c r="AY25" s="11">
        <f>'Port Elevation Base'!AX11/1000</f>
        <v>365.69380999999998</v>
      </c>
      <c r="AZ25" s="11">
        <f>'Port Elevation Base'!AY11/1000</f>
        <v>353.07976000000002</v>
      </c>
      <c r="BA25" s="11">
        <f>'Port Elevation Base'!AZ11/1000</f>
        <v>287.01044000000002</v>
      </c>
      <c r="BB25" s="11">
        <f>'Port Elevation Base'!BA11/1000</f>
        <v>363.54597999999999</v>
      </c>
      <c r="BD25" s="11">
        <f>'Port Elevation Base'!BC11/1000</f>
        <v>389.62268</v>
      </c>
      <c r="BE25" s="11">
        <f>'Port Elevation Base'!BD11/1000</f>
        <v>440.34727000000004</v>
      </c>
      <c r="BF25" s="11">
        <f>'Port Elevation Base'!BE11/1000</f>
        <v>316.39077000000003</v>
      </c>
      <c r="BG25" s="11">
        <f>'Port Elevation Base'!BF11/1000</f>
        <v>472.88797</v>
      </c>
      <c r="BH25" s="11">
        <f>'Port Elevation Base'!BG11/1000</f>
        <v>562.33517000000006</v>
      </c>
      <c r="BI25" s="11">
        <f>'Port Elevation Base'!BH11/1000</f>
        <v>561.16909999999996</v>
      </c>
      <c r="BJ25" s="11">
        <f>'Port Elevation Base'!BI11/1000</f>
        <v>581.30233999999996</v>
      </c>
      <c r="BK25" s="11">
        <f>'Port Elevation Base'!BJ11/1000</f>
        <v>725.88894999999991</v>
      </c>
      <c r="BL25" s="11">
        <f>'Port Elevation Base'!BK11/1000</f>
        <v>722.61734000000001</v>
      </c>
      <c r="BM25" s="11">
        <f>'Port Elevation Base'!BL11/1000</f>
        <v>839.41719999999998</v>
      </c>
      <c r="BN25" s="11">
        <f>'Port Elevation Base'!BM11/1000</f>
        <v>863.48901999999998</v>
      </c>
      <c r="BO25" s="11">
        <f>'Port Elevation Base'!BN11/1000</f>
        <v>557.85689000000002</v>
      </c>
      <c r="BQ25" s="11">
        <f>'Port Elevation Base'!BP11/1000</f>
        <v>441.35472999999996</v>
      </c>
      <c r="BR25" s="11">
        <f>'Port Elevation Base'!BQ11/1000</f>
        <v>0</v>
      </c>
      <c r="BS25" s="11">
        <f>'Port Elevation Base'!BR11/1000</f>
        <v>0</v>
      </c>
      <c r="BT25" s="11">
        <f>'Port Elevation Base'!BS11/1000</f>
        <v>0</v>
      </c>
      <c r="BU25" s="11">
        <f>'Port Elevation Base'!BT11/1000</f>
        <v>0</v>
      </c>
      <c r="BV25" s="11">
        <f>'Port Elevation Base'!BU11/1000</f>
        <v>0</v>
      </c>
      <c r="BW25" s="11">
        <f>'Port Elevation Base'!BV11/1000</f>
        <v>0</v>
      </c>
      <c r="BX25" s="11">
        <f>'Port Elevation Base'!BW11/1000</f>
        <v>0</v>
      </c>
      <c r="BY25" s="11">
        <f>'Port Elevation Base'!BX11/1000</f>
        <v>0</v>
      </c>
      <c r="BZ25" s="11">
        <f>'Port Elevation Base'!BY11/1000</f>
        <v>0</v>
      </c>
      <c r="CA25" s="11">
        <f>'Port Elevation Base'!BZ11/1000</f>
        <v>0</v>
      </c>
      <c r="CB25" s="11">
        <f>'Port Elevation Base'!CA11/1000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1"/>
  <sheetViews>
    <sheetView showGridLines="0" zoomScale="85" zoomScaleNormal="85" workbookViewId="0">
      <pane xSplit="3" ySplit="6" topLeftCell="BK7" activePane="bottomRight" state="frozen"/>
      <selection activeCell="BQ6" sqref="BQ6"/>
      <selection pane="topRight" activeCell="BQ6" sqref="BQ6"/>
      <selection pane="bottomLeft" activeCell="BQ6" sqref="BQ6"/>
      <selection pane="bottomRight" activeCell="BQ6" sqref="BQ6"/>
    </sheetView>
  </sheetViews>
  <sheetFormatPr defaultRowHeight="14.5" x14ac:dyDescent="0.35"/>
  <cols>
    <col min="2" max="2" width="45" customWidth="1"/>
    <col min="3" max="3" width="1.7265625" customWidth="1"/>
    <col min="4" max="15" width="9.81640625" customWidth="1"/>
    <col min="16" max="16" width="1.7265625" customWidth="1"/>
    <col min="17" max="28" width="9.81640625" customWidth="1"/>
    <col min="29" max="29" width="1.7265625" customWidth="1"/>
    <col min="30" max="36" width="9.81640625" customWidth="1"/>
    <col min="37" max="41" width="9.1796875" customWidth="1"/>
    <col min="42" max="42" width="1.7265625" customWidth="1"/>
    <col min="43" max="43" width="9.1796875" customWidth="1"/>
    <col min="44" max="49" width="9.81640625" customWidth="1"/>
    <col min="50" max="54" width="9.1796875" customWidth="1"/>
    <col min="55" max="55" width="1.7265625" customWidth="1"/>
    <col min="56" max="57" width="8.7265625" customWidth="1"/>
    <col min="58" max="58" width="9" customWidth="1"/>
    <col min="59" max="59" width="8.7265625" customWidth="1"/>
    <col min="60" max="60" width="10" customWidth="1"/>
    <col min="61" max="61" width="8.7265625" customWidth="1"/>
    <col min="62" max="65" width="10" customWidth="1"/>
    <col min="66" max="66" width="9.26953125" customWidth="1"/>
    <col min="67" max="67" width="8.81640625" customWidth="1"/>
    <col min="68" max="68" width="1.7265625" customWidth="1"/>
    <col min="69" max="80" width="8.81640625" customWidth="1"/>
  </cols>
  <sheetData>
    <row r="2" spans="2:80" ht="23" x14ac:dyDescent="0.5">
      <c r="B2" s="1" t="s">
        <v>183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5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35">
      <c r="B4" s="46"/>
      <c r="C4" s="43"/>
      <c r="D4" s="49">
        <v>42370</v>
      </c>
      <c r="E4" s="49" t="s">
        <v>174</v>
      </c>
      <c r="F4" s="49">
        <v>42430</v>
      </c>
      <c r="G4" s="49" t="s">
        <v>180</v>
      </c>
      <c r="H4" s="49" t="s">
        <v>179</v>
      </c>
      <c r="I4" s="49">
        <v>42522</v>
      </c>
      <c r="J4" s="49">
        <v>42552</v>
      </c>
      <c r="K4" s="49" t="s">
        <v>178</v>
      </c>
      <c r="L4" s="49" t="s">
        <v>177</v>
      </c>
      <c r="M4" s="49" t="s">
        <v>176</v>
      </c>
      <c r="N4" s="49">
        <v>42675</v>
      </c>
      <c r="O4" s="49" t="s">
        <v>175</v>
      </c>
      <c r="Q4" s="49">
        <v>42736</v>
      </c>
      <c r="R4" s="49" t="s">
        <v>174</v>
      </c>
      <c r="S4" s="49">
        <v>42795</v>
      </c>
      <c r="T4" s="49" t="s">
        <v>173</v>
      </c>
      <c r="U4" s="49" t="s">
        <v>172</v>
      </c>
      <c r="V4" s="49">
        <v>42887</v>
      </c>
      <c r="W4" s="49">
        <v>42917</v>
      </c>
      <c r="X4" s="49" t="s">
        <v>171</v>
      </c>
      <c r="Y4" s="49" t="s">
        <v>170</v>
      </c>
      <c r="Z4" s="49" t="s">
        <v>169</v>
      </c>
      <c r="AA4" s="49">
        <v>43040</v>
      </c>
      <c r="AB4" s="49" t="s">
        <v>168</v>
      </c>
      <c r="AD4" s="49">
        <v>43101</v>
      </c>
      <c r="AE4" s="49" t="s">
        <v>167</v>
      </c>
      <c r="AF4" s="49">
        <v>43160</v>
      </c>
      <c r="AG4" s="49" t="s">
        <v>166</v>
      </c>
      <c r="AH4" s="49" t="s">
        <v>165</v>
      </c>
      <c r="AI4" s="49">
        <v>43252</v>
      </c>
      <c r="AJ4" s="49">
        <v>43282</v>
      </c>
      <c r="AK4" s="49" t="s">
        <v>164</v>
      </c>
      <c r="AL4" s="49" t="s">
        <v>163</v>
      </c>
      <c r="AM4" s="49" t="s">
        <v>162</v>
      </c>
      <c r="AN4" s="49">
        <v>43405</v>
      </c>
      <c r="AO4" s="49" t="s">
        <v>161</v>
      </c>
      <c r="AQ4" s="48" t="s">
        <v>160</v>
      </c>
      <c r="AR4" s="48" t="s">
        <v>159</v>
      </c>
      <c r="AS4" s="48" t="s">
        <v>158</v>
      </c>
      <c r="AT4" s="48" t="s">
        <v>157</v>
      </c>
      <c r="AU4" s="48" t="s">
        <v>156</v>
      </c>
      <c r="AV4" s="48" t="s">
        <v>155</v>
      </c>
      <c r="AW4" s="48" t="s">
        <v>154</v>
      </c>
      <c r="AX4" s="48" t="s">
        <v>153</v>
      </c>
      <c r="AY4" s="48" t="s">
        <v>152</v>
      </c>
      <c r="AZ4" s="48" t="s">
        <v>151</v>
      </c>
      <c r="BA4" s="48" t="s">
        <v>150</v>
      </c>
      <c r="BB4" s="48" t="s">
        <v>149</v>
      </c>
      <c r="BD4" s="47">
        <v>43831</v>
      </c>
      <c r="BE4" s="47">
        <v>43862</v>
      </c>
      <c r="BF4" s="47">
        <v>43891</v>
      </c>
      <c r="BG4" s="47">
        <v>43922</v>
      </c>
      <c r="BH4" s="47">
        <v>43952</v>
      </c>
      <c r="BI4" s="47">
        <v>43983</v>
      </c>
      <c r="BJ4" s="47">
        <v>44013</v>
      </c>
      <c r="BK4" s="47">
        <v>44044</v>
      </c>
      <c r="BL4" s="47">
        <v>44075</v>
      </c>
      <c r="BM4" s="47">
        <v>44105</v>
      </c>
      <c r="BN4" s="47">
        <v>44136</v>
      </c>
      <c r="BO4" s="47">
        <v>44166</v>
      </c>
      <c r="BQ4" s="47">
        <v>44197</v>
      </c>
      <c r="BR4" s="47">
        <v>44228</v>
      </c>
      <c r="BS4" s="47">
        <v>44256</v>
      </c>
      <c r="BT4" s="47">
        <v>44287</v>
      </c>
      <c r="BU4" s="47">
        <v>44317</v>
      </c>
      <c r="BV4" s="47">
        <v>44348</v>
      </c>
      <c r="BW4" s="47">
        <v>44378</v>
      </c>
      <c r="BX4" s="47">
        <v>44409</v>
      </c>
      <c r="BY4" s="47">
        <v>44440</v>
      </c>
      <c r="BZ4" s="47">
        <v>44470</v>
      </c>
      <c r="CA4" s="47">
        <v>44501</v>
      </c>
      <c r="CB4" s="47">
        <v>44531</v>
      </c>
    </row>
    <row r="5" spans="2:80" ht="15.5" x14ac:dyDescent="0.35">
      <c r="B5" s="46"/>
      <c r="C5" s="4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2:80" ht="15.5" x14ac:dyDescent="0.35">
      <c r="B6" s="6" t="s">
        <v>185</v>
      </c>
      <c r="C6" s="43"/>
      <c r="D6" s="7">
        <f t="shared" ref="D6:O6" si="0">SUM(D7,D17,D16)</f>
        <v>1396.6950000000002</v>
      </c>
      <c r="E6" s="7">
        <f t="shared" si="0"/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ref="Q6:AB6" si="1">SUM(Q7,Q17,Q16)</f>
        <v>1367.73</v>
      </c>
      <c r="R6" s="7">
        <f t="shared" si="1"/>
        <v>1613.0170000000001</v>
      </c>
      <c r="S6" s="7">
        <f t="shared" si="1"/>
        <v>1993.2880000000002</v>
      </c>
      <c r="T6" s="7">
        <f t="shared" si="1"/>
        <v>2016.154</v>
      </c>
      <c r="U6" s="7">
        <f t="shared" si="1"/>
        <v>2254.7009999999996</v>
      </c>
      <c r="V6" s="7">
        <f t="shared" si="1"/>
        <v>2214.7269999999999</v>
      </c>
      <c r="W6" s="7">
        <f t="shared" si="1"/>
        <v>2493.3509999999997</v>
      </c>
      <c r="X6" s="7">
        <f t="shared" si="1"/>
        <v>2546.8739999999998</v>
      </c>
      <c r="Y6" s="7">
        <f t="shared" si="1"/>
        <v>2523.183</v>
      </c>
      <c r="Z6" s="7">
        <f t="shared" si="1"/>
        <v>2360.181</v>
      </c>
      <c r="AA6" s="7">
        <f t="shared" si="1"/>
        <v>2123.2069999999999</v>
      </c>
      <c r="AB6" s="7">
        <f t="shared" si="1"/>
        <v>1972.7280000000001</v>
      </c>
      <c r="AD6" s="7">
        <f t="shared" ref="AD6:AO6" si="2">SUM(AD7,AD17,AD16)</f>
        <v>1731.1879999999999</v>
      </c>
      <c r="AE6" s="7">
        <f t="shared" si="2"/>
        <v>1812.5710000000001</v>
      </c>
      <c r="AF6" s="7">
        <f t="shared" si="2"/>
        <v>2206.9829999999997</v>
      </c>
      <c r="AG6" s="7">
        <f t="shared" si="2"/>
        <v>2256.5</v>
      </c>
      <c r="AH6" s="7">
        <f t="shared" si="2"/>
        <v>2311.7060000000001</v>
      </c>
      <c r="AI6" s="7">
        <f t="shared" si="2"/>
        <v>2409.0190000000002</v>
      </c>
      <c r="AJ6" s="7">
        <f t="shared" si="2"/>
        <v>2487.9270000000001</v>
      </c>
      <c r="AK6" s="7">
        <f t="shared" si="2"/>
        <v>2590.4070000000002</v>
      </c>
      <c r="AL6" s="7">
        <f t="shared" si="2"/>
        <v>2420.5130000000004</v>
      </c>
      <c r="AM6" s="7">
        <f t="shared" si="2"/>
        <v>2447.8839999999996</v>
      </c>
      <c r="AN6" s="7">
        <f t="shared" si="2"/>
        <v>2242.3200000000002</v>
      </c>
      <c r="AO6" s="7">
        <f t="shared" si="2"/>
        <v>2062.7019999999998</v>
      </c>
      <c r="AQ6" s="7">
        <f t="shared" ref="AQ6:BB6" si="3">SUM(AQ7,AQ17,AQ16)</f>
        <v>1720.4050000000002</v>
      </c>
      <c r="AR6" s="7">
        <f t="shared" si="3"/>
        <v>1932.3700000000001</v>
      </c>
      <c r="AS6" s="7">
        <f t="shared" si="3"/>
        <v>2146.7199999999998</v>
      </c>
      <c r="AT6" s="7">
        <f t="shared" si="3"/>
        <v>1996.0029999999999</v>
      </c>
      <c r="AU6" s="7">
        <f t="shared" si="3"/>
        <v>2040.25</v>
      </c>
      <c r="AV6" s="7">
        <f t="shared" si="3"/>
        <v>2290.5140000000001</v>
      </c>
      <c r="AW6" s="7">
        <f t="shared" si="3"/>
        <v>2609.596</v>
      </c>
      <c r="AX6" s="7">
        <f t="shared" si="3"/>
        <v>2617.2549999999997</v>
      </c>
      <c r="AY6" s="7">
        <f t="shared" si="3"/>
        <v>2397.3070000000002</v>
      </c>
      <c r="AZ6" s="7">
        <f t="shared" si="3"/>
        <v>2495.7339999999999</v>
      </c>
      <c r="BA6" s="7">
        <f t="shared" si="3"/>
        <v>2349.66</v>
      </c>
      <c r="BB6" s="7">
        <f t="shared" si="3"/>
        <v>1617.2749999999999</v>
      </c>
      <c r="BD6" s="7">
        <f t="shared" ref="BD6:BO6" si="4">SUM(BD7,BD17,BD16)</f>
        <v>1361.1690000000001</v>
      </c>
      <c r="BE6" s="7">
        <f t="shared" si="4"/>
        <v>1661.2110000000002</v>
      </c>
      <c r="BF6" s="7">
        <f t="shared" si="4"/>
        <v>1766.8020000000004</v>
      </c>
      <c r="BG6" s="7">
        <f t="shared" si="4"/>
        <v>2136.4369999999999</v>
      </c>
      <c r="BH6" s="7">
        <f t="shared" si="4"/>
        <v>2418.4249999999997</v>
      </c>
      <c r="BI6" s="7">
        <f t="shared" si="4"/>
        <v>2210.3489999999997</v>
      </c>
      <c r="BJ6" s="7">
        <f t="shared" si="4"/>
        <v>2415.4549999999999</v>
      </c>
      <c r="BK6" s="7">
        <f t="shared" si="4"/>
        <v>2483.855</v>
      </c>
      <c r="BL6" s="7">
        <f t="shared" si="4"/>
        <v>2402.2419999999997</v>
      </c>
      <c r="BM6" s="7">
        <f t="shared" si="4"/>
        <v>2122.7190000000001</v>
      </c>
      <c r="BN6" s="7">
        <f t="shared" si="4"/>
        <v>2001.183</v>
      </c>
      <c r="BO6" s="7">
        <f t="shared" si="4"/>
        <v>1605.6879999999999</v>
      </c>
      <c r="BQ6" s="7">
        <f t="shared" ref="BQ6" si="5">SUM(BQ7,BQ17,BQ16)</f>
        <v>1158.1500000000001</v>
      </c>
      <c r="BR6" s="7">
        <f t="shared" ref="BR6" si="6">SUM(BR7,BR17,BR16)</f>
        <v>0</v>
      </c>
      <c r="BS6" s="7">
        <f t="shared" ref="BS6" si="7">SUM(BS7,BS17,BS16)</f>
        <v>0</v>
      </c>
      <c r="BT6" s="7">
        <f t="shared" ref="BT6" si="8">SUM(BT7,BT17,BT16)</f>
        <v>0</v>
      </c>
      <c r="BU6" s="7">
        <f t="shared" ref="BU6" si="9">SUM(BU7,BU17,BU16)</f>
        <v>0</v>
      </c>
      <c r="BV6" s="7">
        <f t="shared" ref="BV6" si="10">SUM(BV7,BV17,BV16)</f>
        <v>0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5" x14ac:dyDescent="0.35">
      <c r="B7" s="8" t="s">
        <v>140</v>
      </c>
      <c r="C7" s="43"/>
      <c r="D7" s="9">
        <f t="shared" ref="D7:O7" si="17">SUM(D8:D15)</f>
        <v>757</v>
      </c>
      <c r="E7" s="9">
        <f t="shared" si="17"/>
        <v>868.43799999999999</v>
      </c>
      <c r="F7" s="9">
        <f t="shared" si="17"/>
        <v>1126.4109999999998</v>
      </c>
      <c r="G7" s="9">
        <f t="shared" si="17"/>
        <v>1156.356</v>
      </c>
      <c r="H7" s="9">
        <f t="shared" si="17"/>
        <v>1208.146</v>
      </c>
      <c r="I7" s="9">
        <f t="shared" si="17"/>
        <v>1180.4040000000002</v>
      </c>
      <c r="J7" s="9">
        <f t="shared" si="17"/>
        <v>1226.9789999999998</v>
      </c>
      <c r="K7" s="9">
        <f t="shared" si="17"/>
        <v>1296.279</v>
      </c>
      <c r="L7" s="9">
        <f t="shared" si="17"/>
        <v>1148.895</v>
      </c>
      <c r="M7" s="9">
        <f t="shared" si="17"/>
        <v>923.74200000000008</v>
      </c>
      <c r="N7" s="9">
        <f t="shared" si="17"/>
        <v>812.01099999999997</v>
      </c>
      <c r="O7" s="9">
        <f t="shared" si="17"/>
        <v>836.89800000000014</v>
      </c>
      <c r="Q7" s="9">
        <f t="shared" ref="Q7:AB7" si="18">SUM(Q8:Q15)</f>
        <v>579.16300000000001</v>
      </c>
      <c r="R7" s="9">
        <f t="shared" si="18"/>
        <v>892.85599999999999</v>
      </c>
      <c r="S7" s="9">
        <f t="shared" si="18"/>
        <v>1201.4860000000003</v>
      </c>
      <c r="T7" s="9">
        <f t="shared" si="18"/>
        <v>1240.5029999999999</v>
      </c>
      <c r="U7" s="9">
        <f t="shared" si="18"/>
        <v>1368.6189999999999</v>
      </c>
      <c r="V7" s="9">
        <f t="shared" si="18"/>
        <v>1344.364</v>
      </c>
      <c r="W7" s="9">
        <f t="shared" si="18"/>
        <v>1550.675</v>
      </c>
      <c r="X7" s="9">
        <f t="shared" si="18"/>
        <v>1590.972</v>
      </c>
      <c r="Y7" s="9">
        <f t="shared" si="18"/>
        <v>1594.451</v>
      </c>
      <c r="Z7" s="9">
        <f t="shared" si="18"/>
        <v>1409.547</v>
      </c>
      <c r="AA7" s="9">
        <f t="shared" si="18"/>
        <v>1281.5569999999998</v>
      </c>
      <c r="AB7" s="9">
        <f t="shared" si="18"/>
        <v>1115.5170000000001</v>
      </c>
      <c r="AD7" s="9">
        <f t="shared" ref="AD7:AO7" si="19">SUM(AD8:AD15)</f>
        <v>903</v>
      </c>
      <c r="AE7" s="9">
        <f t="shared" si="19"/>
        <v>983.21999999999991</v>
      </c>
      <c r="AF7" s="9">
        <f t="shared" si="19"/>
        <v>1371.377</v>
      </c>
      <c r="AG7" s="9">
        <f t="shared" si="19"/>
        <v>1423.07</v>
      </c>
      <c r="AH7" s="9">
        <f t="shared" si="19"/>
        <v>1470.7560000000001</v>
      </c>
      <c r="AI7" s="9">
        <f t="shared" si="19"/>
        <v>1515.0350000000001</v>
      </c>
      <c r="AJ7" s="9">
        <f t="shared" si="19"/>
        <v>1574.434</v>
      </c>
      <c r="AK7" s="9">
        <f t="shared" si="19"/>
        <v>1633.4490000000001</v>
      </c>
      <c r="AL7" s="9">
        <f t="shared" si="19"/>
        <v>1498.6010000000001</v>
      </c>
      <c r="AM7" s="9">
        <f t="shared" si="19"/>
        <v>1491.9179999999999</v>
      </c>
      <c r="AN7" s="9">
        <f t="shared" si="19"/>
        <v>1344.212</v>
      </c>
      <c r="AO7" s="9">
        <f t="shared" si="19"/>
        <v>1174.222</v>
      </c>
      <c r="AQ7" s="9">
        <f t="shared" ref="AQ7:BB7" si="20">SUM(AQ8:AQ15)</f>
        <v>942.17900000000009</v>
      </c>
      <c r="AR7" s="9">
        <f t="shared" si="20"/>
        <v>1225.6020000000001</v>
      </c>
      <c r="AS7" s="9">
        <f t="shared" si="20"/>
        <v>1363.405</v>
      </c>
      <c r="AT7" s="9">
        <f t="shared" si="20"/>
        <v>1153.473</v>
      </c>
      <c r="AU7" s="9">
        <f t="shared" si="20"/>
        <v>1174.249</v>
      </c>
      <c r="AV7" s="9">
        <f t="shared" si="20"/>
        <v>1373.2520000000002</v>
      </c>
      <c r="AW7" s="9">
        <f t="shared" si="20"/>
        <v>1642.4180000000001</v>
      </c>
      <c r="AX7" s="9">
        <f t="shared" si="20"/>
        <v>1603.9669999999999</v>
      </c>
      <c r="AY7" s="9">
        <f t="shared" si="20"/>
        <v>1440.991</v>
      </c>
      <c r="AZ7" s="9">
        <f t="shared" si="20"/>
        <v>1543.8969999999999</v>
      </c>
      <c r="BA7" s="9">
        <f t="shared" si="20"/>
        <v>1488.6780000000001</v>
      </c>
      <c r="BB7" s="9">
        <f t="shared" si="20"/>
        <v>936.92799999999988</v>
      </c>
      <c r="BD7" s="9">
        <f t="shared" ref="BD7:BO7" si="21">SUM(BD8:BD15)</f>
        <v>623.51900000000001</v>
      </c>
      <c r="BE7" s="9">
        <f t="shared" si="21"/>
        <v>904.83699999999999</v>
      </c>
      <c r="BF7" s="9">
        <f t="shared" si="21"/>
        <v>1191.5660000000003</v>
      </c>
      <c r="BG7" s="9">
        <f t="shared" si="21"/>
        <v>1392.9670000000001</v>
      </c>
      <c r="BH7" s="9">
        <f t="shared" si="21"/>
        <v>1684.538</v>
      </c>
      <c r="BI7" s="9">
        <f t="shared" si="21"/>
        <v>1476.981</v>
      </c>
      <c r="BJ7" s="9">
        <f t="shared" si="21"/>
        <v>1561.3599999999997</v>
      </c>
      <c r="BK7" s="9">
        <f t="shared" si="21"/>
        <v>1603.2349999999999</v>
      </c>
      <c r="BL7" s="9">
        <f t="shared" si="21"/>
        <v>1525.4859999999999</v>
      </c>
      <c r="BM7" s="9">
        <f t="shared" si="21"/>
        <v>1454.346</v>
      </c>
      <c r="BN7" s="9">
        <f t="shared" si="21"/>
        <v>1393.4639999999999</v>
      </c>
      <c r="BO7" s="9">
        <f t="shared" si="21"/>
        <v>1012.9399999999999</v>
      </c>
      <c r="BQ7" s="9">
        <f t="shared" ref="BQ7" si="22">SUM(BQ8:BQ15)</f>
        <v>472.62099999999998</v>
      </c>
      <c r="BR7" s="9">
        <f t="shared" ref="BR7" si="23">SUM(BR8:BR15)</f>
        <v>0</v>
      </c>
      <c r="BS7" s="9">
        <f t="shared" ref="BS7" si="24">SUM(BS8:BS15)</f>
        <v>0</v>
      </c>
      <c r="BT7" s="9">
        <f t="shared" ref="BT7" si="25">SUM(BT8:BT15)</f>
        <v>0</v>
      </c>
      <c r="BU7" s="9">
        <f t="shared" ref="BU7" si="26">SUM(BU8:BU15)</f>
        <v>0</v>
      </c>
      <c r="BV7" s="9">
        <f t="shared" ref="BV7" si="27">SUM(BV8:BV15)</f>
        <v>0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5" x14ac:dyDescent="0.35">
      <c r="B8" s="10" t="s">
        <v>113</v>
      </c>
      <c r="C8" s="43"/>
      <c r="D8" s="11">
        <v>69.731999999999999</v>
      </c>
      <c r="E8" s="11">
        <v>646.77599999999995</v>
      </c>
      <c r="F8" s="11">
        <v>895.51900000000001</v>
      </c>
      <c r="G8" s="11">
        <v>839.27200000000005</v>
      </c>
      <c r="H8" s="11">
        <v>738.94299999999998</v>
      </c>
      <c r="I8" s="11">
        <v>622.24800000000005</v>
      </c>
      <c r="J8" s="11">
        <v>444.28399999999999</v>
      </c>
      <c r="K8" s="11">
        <v>259.01400000000001</v>
      </c>
      <c r="L8" s="11">
        <v>178.351</v>
      </c>
      <c r="M8" s="11">
        <v>131.99100000000001</v>
      </c>
      <c r="N8" s="11">
        <v>90.745000000000005</v>
      </c>
      <c r="O8" s="11">
        <v>79.602999999999994</v>
      </c>
      <c r="Q8" s="11">
        <v>162.96899999999999</v>
      </c>
      <c r="R8" s="11">
        <v>586.97400000000005</v>
      </c>
      <c r="S8" s="11">
        <v>952.32799999999997</v>
      </c>
      <c r="T8" s="11">
        <v>834.745</v>
      </c>
      <c r="U8" s="11">
        <v>786.56799999999998</v>
      </c>
      <c r="V8" s="11">
        <v>784.94799999999998</v>
      </c>
      <c r="W8" s="11">
        <v>668.79300000000001</v>
      </c>
      <c r="X8" s="11">
        <v>458.416</v>
      </c>
      <c r="Y8" s="11">
        <v>248.45099999999999</v>
      </c>
      <c r="Z8" s="11">
        <v>307.33100000000002</v>
      </c>
      <c r="AA8" s="11">
        <v>519.91099999999994</v>
      </c>
      <c r="AB8" s="11">
        <v>544.00300000000004</v>
      </c>
      <c r="AD8" s="11">
        <v>365.697</v>
      </c>
      <c r="AE8" s="11">
        <v>704.17399999999998</v>
      </c>
      <c r="AF8" s="11">
        <v>1166.6669999999999</v>
      </c>
      <c r="AG8" s="11">
        <v>1111.5029999999999</v>
      </c>
      <c r="AH8" s="11">
        <v>997.01199999999994</v>
      </c>
      <c r="AI8" s="11">
        <v>988.33600000000001</v>
      </c>
      <c r="AJ8" s="11">
        <v>1032.713</v>
      </c>
      <c r="AK8" s="11">
        <v>972.81700000000001</v>
      </c>
      <c r="AL8" s="11">
        <v>838.91499999999996</v>
      </c>
      <c r="AM8" s="11">
        <v>993.90300000000002</v>
      </c>
      <c r="AN8" s="11">
        <v>747.48299999999995</v>
      </c>
      <c r="AO8" s="11">
        <v>375.79399999999998</v>
      </c>
      <c r="AQ8" s="11">
        <v>474.19600000000003</v>
      </c>
      <c r="AR8" s="11">
        <v>897.02200000000005</v>
      </c>
      <c r="AS8" s="11">
        <v>1131.4280000000001</v>
      </c>
      <c r="AT8" s="11">
        <v>779.00300000000004</v>
      </c>
      <c r="AU8" s="11">
        <v>680.23599999999999</v>
      </c>
      <c r="AV8" s="11">
        <v>605.44100000000003</v>
      </c>
      <c r="AW8" s="11">
        <v>485.56900000000002</v>
      </c>
      <c r="AX8" s="11">
        <v>456.19499999999999</v>
      </c>
      <c r="AY8" s="11">
        <v>450.524</v>
      </c>
      <c r="AZ8" s="11">
        <v>720.33100000000002</v>
      </c>
      <c r="BA8" s="11">
        <v>577.98599999999999</v>
      </c>
      <c r="BB8" s="11">
        <v>328.66199999999998</v>
      </c>
      <c r="BD8" s="11">
        <f>SUMIFS('UT Base'!BE:BE,'UT Base'!$A:$A,$B8,'UT Base'!$B:$B,"South")/10^3</f>
        <v>165.15100000000001</v>
      </c>
      <c r="BE8" s="11">
        <f>SUMIFS('UT Base'!BF:BF,'UT Base'!$A:$A,$B8,'UT Base'!$B:$B,"South")/10^3</f>
        <v>570.79</v>
      </c>
      <c r="BF8" s="11">
        <f>SUMIFS('UT Base'!BG:BG,'UT Base'!$A:$A,$B8,'UT Base'!$B:$B,"South")/10^3</f>
        <v>907.65499999999997</v>
      </c>
      <c r="BG8" s="11">
        <f>SUMIFS('UT Base'!BH:BH,'UT Base'!$A:$A,$B8,'UT Base'!$B:$B,"South")/10^3</f>
        <v>1040.0070000000001</v>
      </c>
      <c r="BH8" s="11">
        <f>SUMIFS('UT Base'!BI:BI,'UT Base'!$A:$A,$B8,'UT Base'!$B:$B,"South")/10^3</f>
        <v>1084.384</v>
      </c>
      <c r="BI8" s="11">
        <f>SUMIFS('UT Base'!BJ:BJ,'UT Base'!$A:$A,$B8,'UT Base'!$B:$B,"South")/10^3</f>
        <v>955.51099999999997</v>
      </c>
      <c r="BJ8" s="11">
        <f>SUMIFS('UT Base'!BK:BK,'UT Base'!$A:$A,$B8,'UT Base'!$B:$B,"South")/10^3</f>
        <v>928.53499999999997</v>
      </c>
      <c r="BK8" s="11">
        <f>SUMIFS('UT Base'!BL:BL,'UT Base'!$A:$A,$B8,'UT Base'!$B:$B,"South")/10^3</f>
        <v>654</v>
      </c>
      <c r="BL8" s="11">
        <f>SUMIFS('UT Base'!BM:BM,'UT Base'!$A:$A,$B8,'UT Base'!$B:$B,"South")/10^3</f>
        <v>349.77199999999999</v>
      </c>
      <c r="BM8" s="11">
        <f>SUMIFS('UT Base'!BN:BN,'UT Base'!$A:$A,$B8,'UT Base'!$B:$B,"South")/10^3</f>
        <v>201.99799999999999</v>
      </c>
      <c r="BN8" s="11">
        <f>SUMIFS('UT Base'!BO:BO,'UT Base'!$A:$A,$B8,'UT Base'!$B:$B,"South")/10^3</f>
        <v>62.343000000000004</v>
      </c>
      <c r="BO8" s="11">
        <f>SUMIFS('UT Base'!BP:BP,'UT Base'!$A:$A,$B8,'UT Base'!$B:$B,"South")/10^3</f>
        <v>58.633000000000003</v>
      </c>
      <c r="BQ8" s="11">
        <f>SUMIFS('UT Base'!BR:BR,'UT Base'!$A:$A,$B8,'UT Base'!$B:$B,"South")/10^3</f>
        <v>18.341999999999999</v>
      </c>
      <c r="BR8" s="11">
        <f>SUMIFS('UT Base'!BS:BS,'UT Base'!$A:$A,$B8,'UT Base'!$B:$B,"South")/10^3</f>
        <v>0</v>
      </c>
      <c r="BS8" s="11">
        <f>SUMIFS('UT Base'!BT:BT,'UT Base'!$A:$A,$B8,'UT Base'!$B:$B,"South")/10^3</f>
        <v>0</v>
      </c>
      <c r="BT8" s="11">
        <f>SUMIFS('UT Base'!BU:BU,'UT Base'!$A:$A,$B8,'UT Base'!$B:$B,"South")/10^3</f>
        <v>0</v>
      </c>
      <c r="BU8" s="11">
        <f>SUMIFS('UT Base'!BV:BV,'UT Base'!$A:$A,$B8,'UT Base'!$B:$B,"South")/10^3</f>
        <v>0</v>
      </c>
      <c r="BV8" s="11">
        <f>SUMIFS('UT Base'!BW:BW,'UT Base'!$A:$A,$B8,'UT Base'!$B:$B,"South")/10^3</f>
        <v>0</v>
      </c>
      <c r="BW8" s="11">
        <f>SUMIFS('UT Base'!BX:BX,'UT Base'!$A:$A,$B8,'UT Base'!$B:$B,"South")/10^3</f>
        <v>0</v>
      </c>
      <c r="BX8" s="11">
        <f>SUMIFS('UT Base'!BY:BY,'UT Base'!$A:$A,$B8,'UT Base'!$B:$B,"South")/10^3</f>
        <v>0</v>
      </c>
      <c r="BY8" s="11">
        <f>SUMIFS('UT Base'!BZ:BZ,'UT Base'!$A:$A,$B8,'UT Base'!$B:$B,"South")/10^3</f>
        <v>0</v>
      </c>
      <c r="BZ8" s="11">
        <f>SUMIFS('UT Base'!CA:CA,'UT Base'!$A:$A,$B8,'UT Base'!$B:$B,"South")/10^3</f>
        <v>0</v>
      </c>
      <c r="CA8" s="11">
        <f>SUMIFS('UT Base'!CB:CB,'UT Base'!$A:$A,$B8,'UT Base'!$B:$B,"South")/10^3</f>
        <v>0</v>
      </c>
      <c r="CB8" s="11">
        <f>SUMIFS('UT Base'!CC:CC,'UT Base'!$A:$A,$B8,'UT Base'!$B:$B,"South")/10^3</f>
        <v>0</v>
      </c>
    </row>
    <row r="9" spans="2:80" ht="15.5" x14ac:dyDescent="0.35">
      <c r="B9" s="10" t="s">
        <v>118</v>
      </c>
      <c r="C9" s="43"/>
      <c r="D9" s="11">
        <v>62.401000000000003</v>
      </c>
      <c r="E9" s="11">
        <v>61.786999999999999</v>
      </c>
      <c r="F9" s="11">
        <v>76.549000000000007</v>
      </c>
      <c r="G9" s="11">
        <v>89.966999999999999</v>
      </c>
      <c r="H9" s="11">
        <v>73.58</v>
      </c>
      <c r="I9" s="11">
        <v>82.801000000000002</v>
      </c>
      <c r="J9" s="11">
        <v>72.113</v>
      </c>
      <c r="K9" s="11">
        <v>50.133000000000003</v>
      </c>
      <c r="L9" s="11">
        <v>71.795000000000002</v>
      </c>
      <c r="M9" s="11">
        <v>102.30800000000001</v>
      </c>
      <c r="N9" s="11">
        <v>115.72499999999999</v>
      </c>
      <c r="O9" s="11">
        <v>81.622</v>
      </c>
      <c r="Q9" s="11">
        <v>68.027000000000001</v>
      </c>
      <c r="R9" s="11">
        <v>67.001000000000005</v>
      </c>
      <c r="S9" s="11">
        <v>78.918000000000006</v>
      </c>
      <c r="T9" s="11">
        <v>90.025000000000006</v>
      </c>
      <c r="U9" s="11">
        <v>81.840999999999994</v>
      </c>
      <c r="V9" s="11">
        <v>69.540999999999997</v>
      </c>
      <c r="W9" s="11">
        <v>74.534000000000006</v>
      </c>
      <c r="X9" s="11">
        <v>56.314</v>
      </c>
      <c r="Y9" s="11">
        <v>54.33</v>
      </c>
      <c r="Z9" s="11">
        <v>65.063000000000002</v>
      </c>
      <c r="AA9" s="11">
        <v>77.427000000000007</v>
      </c>
      <c r="AB9" s="11">
        <v>77.668000000000006</v>
      </c>
      <c r="AD9" s="11">
        <v>94.980999999999995</v>
      </c>
      <c r="AE9" s="11">
        <v>74.006</v>
      </c>
      <c r="AF9" s="11">
        <v>85.495999999999995</v>
      </c>
      <c r="AG9" s="11">
        <v>99.558999999999997</v>
      </c>
      <c r="AH9" s="11">
        <v>108.13200000000001</v>
      </c>
      <c r="AI9" s="11">
        <v>102.307</v>
      </c>
      <c r="AJ9" s="11">
        <v>112.255</v>
      </c>
      <c r="AK9" s="11">
        <v>101.806</v>
      </c>
      <c r="AL9" s="11">
        <v>96.343999999999994</v>
      </c>
      <c r="AM9" s="11">
        <v>65.421000000000006</v>
      </c>
      <c r="AN9" s="11">
        <v>104.86799999999999</v>
      </c>
      <c r="AO9" s="11">
        <v>116.41200000000001</v>
      </c>
      <c r="AQ9" s="11">
        <v>92.34</v>
      </c>
      <c r="AR9" s="11">
        <v>104.965</v>
      </c>
      <c r="AS9" s="11">
        <v>122.08</v>
      </c>
      <c r="AT9" s="11">
        <v>126.53</v>
      </c>
      <c r="AU9" s="11">
        <v>115.428</v>
      </c>
      <c r="AV9" s="11">
        <v>167.86099999999999</v>
      </c>
      <c r="AW9" s="11">
        <v>152.62799999999999</v>
      </c>
      <c r="AX9" s="11">
        <v>89.268000000000001</v>
      </c>
      <c r="AY9" s="11">
        <v>131.42400000000001</v>
      </c>
      <c r="AZ9" s="11">
        <v>136.44499999999999</v>
      </c>
      <c r="BA9" s="11">
        <v>126.27500000000001</v>
      </c>
      <c r="BB9" s="11">
        <v>118.78400000000001</v>
      </c>
      <c r="BD9" s="11">
        <f>SUMIFS('UT Base'!BE:BE,'UT Base'!$A:$A,$B9,'UT Base'!$B:$B,"South")/10^3</f>
        <v>103.60299999999999</v>
      </c>
      <c r="BE9" s="11">
        <f>SUMIFS('UT Base'!BF:BF,'UT Base'!$A:$A,$B9,'UT Base'!$B:$B,"South")/10^3</f>
        <v>96.617000000000004</v>
      </c>
      <c r="BF9" s="11">
        <f>SUMIFS('UT Base'!BG:BG,'UT Base'!$A:$A,$B9,'UT Base'!$B:$B,"South")/10^3</f>
        <v>140.01599999999999</v>
      </c>
      <c r="BG9" s="11">
        <f>SUMIFS('UT Base'!BH:BH,'UT Base'!$A:$A,$B9,'UT Base'!$B:$B,"South")/10^3</f>
        <v>97.504999999999995</v>
      </c>
      <c r="BH9" s="11">
        <f>SUMIFS('UT Base'!BI:BI,'UT Base'!$A:$A,$B9,'UT Base'!$B:$B,"South")/10^3</f>
        <v>150.42599999999999</v>
      </c>
      <c r="BI9" s="11">
        <f>SUMIFS('UT Base'!BJ:BJ,'UT Base'!$A:$A,$B9,'UT Base'!$B:$B,"South")/10^3</f>
        <v>125.005</v>
      </c>
      <c r="BJ9" s="11">
        <f>SUMIFS('UT Base'!BK:BK,'UT Base'!$A:$A,$B9,'UT Base'!$B:$B,"South")/10^3</f>
        <v>154.096</v>
      </c>
      <c r="BK9" s="11">
        <f>SUMIFS('UT Base'!BL:BL,'UT Base'!$A:$A,$B9,'UT Base'!$B:$B,"South")/10^3</f>
        <v>132.00800000000001</v>
      </c>
      <c r="BL9" s="11">
        <f>SUMIFS('UT Base'!BM:BM,'UT Base'!$A:$A,$B9,'UT Base'!$B:$B,"South")/10^3</f>
        <v>150.44999999999999</v>
      </c>
      <c r="BM9" s="11">
        <f>SUMIFS('UT Base'!BN:BN,'UT Base'!$A:$A,$B9,'UT Base'!$B:$B,"South")/10^3</f>
        <v>138.52500000000001</v>
      </c>
      <c r="BN9" s="11">
        <f>SUMIFS('UT Base'!BO:BO,'UT Base'!$A:$A,$B9,'UT Base'!$B:$B,"South")/10^3</f>
        <v>96.316000000000003</v>
      </c>
      <c r="BO9" s="11">
        <f>SUMIFS('UT Base'!BP:BP,'UT Base'!$A:$A,$B9,'UT Base'!$B:$B,"South")/10^3</f>
        <v>84.572999999999993</v>
      </c>
      <c r="BQ9" s="11">
        <f>SUMIFS('UT Base'!BR:BR,'UT Base'!$A:$A,$B9,'UT Base'!$B:$B,"South")/10^3</f>
        <v>70.548000000000002</v>
      </c>
      <c r="BR9" s="11">
        <f>SUMIFS('UT Base'!BS:BS,'UT Base'!$A:$A,$B9,'UT Base'!$B:$B,"South")/10^3</f>
        <v>0</v>
      </c>
      <c r="BS9" s="11">
        <f>SUMIFS('UT Base'!BT:BT,'UT Base'!$A:$A,$B9,'UT Base'!$B:$B,"South")/10^3</f>
        <v>0</v>
      </c>
      <c r="BT9" s="11">
        <f>SUMIFS('UT Base'!BU:BU,'UT Base'!$A:$A,$B9,'UT Base'!$B:$B,"South")/10^3</f>
        <v>0</v>
      </c>
      <c r="BU9" s="11">
        <f>SUMIFS('UT Base'!BV:BV,'UT Base'!$A:$A,$B9,'UT Base'!$B:$B,"South")/10^3</f>
        <v>0</v>
      </c>
      <c r="BV9" s="11">
        <f>SUMIFS('UT Base'!BW:BW,'UT Base'!$A:$A,$B9,'UT Base'!$B:$B,"South")/10^3</f>
        <v>0</v>
      </c>
      <c r="BW9" s="11">
        <f>SUMIFS('UT Base'!BX:BX,'UT Base'!$A:$A,$B9,'UT Base'!$B:$B,"South")/10^3</f>
        <v>0</v>
      </c>
      <c r="BX9" s="11">
        <f>SUMIFS('UT Base'!BY:BY,'UT Base'!$A:$A,$B9,'UT Base'!$B:$B,"South")/10^3</f>
        <v>0</v>
      </c>
      <c r="BY9" s="11">
        <f>SUMIFS('UT Base'!BZ:BZ,'UT Base'!$A:$A,$B9,'UT Base'!$B:$B,"South")/10^3</f>
        <v>0</v>
      </c>
      <c r="BZ9" s="11">
        <f>SUMIFS('UT Base'!CA:CA,'UT Base'!$A:$A,$B9,'UT Base'!$B:$B,"South")/10^3</f>
        <v>0</v>
      </c>
      <c r="CA9" s="11">
        <f>SUMIFS('UT Base'!CB:CB,'UT Base'!$A:$A,$B9,'UT Base'!$B:$B,"South")/10^3</f>
        <v>0</v>
      </c>
      <c r="CB9" s="11">
        <f>SUMIFS('UT Base'!CC:CC,'UT Base'!$A:$A,$B9,'UT Base'!$B:$B,"South")/10^3</f>
        <v>0</v>
      </c>
    </row>
    <row r="10" spans="2:80" ht="15.5" x14ac:dyDescent="0.35">
      <c r="B10" s="10" t="s">
        <v>115</v>
      </c>
      <c r="C10" s="43"/>
      <c r="D10" s="11">
        <v>344.58300000000003</v>
      </c>
      <c r="E10" s="11">
        <v>89.58</v>
      </c>
      <c r="F10" s="11">
        <v>1.5509999999999999</v>
      </c>
      <c r="G10" s="11">
        <v>0</v>
      </c>
      <c r="H10" s="11">
        <v>0</v>
      </c>
      <c r="I10" s="11">
        <v>0.40400000000000003</v>
      </c>
      <c r="J10" s="11">
        <v>112.248</v>
      </c>
      <c r="K10" s="11">
        <v>312.15899999999999</v>
      </c>
      <c r="L10" s="11">
        <v>173.16900000000001</v>
      </c>
      <c r="M10" s="11">
        <v>85.093000000000004</v>
      </c>
      <c r="N10" s="11">
        <v>45.048000000000002</v>
      </c>
      <c r="O10" s="11">
        <v>48.804000000000002</v>
      </c>
      <c r="Q10" s="11">
        <v>21.544</v>
      </c>
      <c r="R10" s="11">
        <v>8.6120000000000001</v>
      </c>
      <c r="S10" s="11">
        <v>0</v>
      </c>
      <c r="T10" s="11">
        <v>0</v>
      </c>
      <c r="U10" s="11">
        <v>5.2999999999999999E-2</v>
      </c>
      <c r="V10" s="11">
        <v>18.690000000000001</v>
      </c>
      <c r="W10" s="11">
        <v>259.53300000000002</v>
      </c>
      <c r="X10" s="11">
        <v>515.98900000000003</v>
      </c>
      <c r="Y10" s="11">
        <v>717.84</v>
      </c>
      <c r="Z10" s="11">
        <v>499.49299999999999</v>
      </c>
      <c r="AA10" s="11">
        <v>174.44399999999999</v>
      </c>
      <c r="AB10" s="11">
        <v>154.91999999999999</v>
      </c>
      <c r="AD10" s="11">
        <v>217.80199999999999</v>
      </c>
      <c r="AE10" s="11">
        <v>17.54</v>
      </c>
      <c r="AF10" s="11">
        <v>0</v>
      </c>
      <c r="AG10" s="11">
        <v>0</v>
      </c>
      <c r="AH10" s="11">
        <v>0.624</v>
      </c>
      <c r="AI10" s="11">
        <v>0</v>
      </c>
      <c r="AJ10" s="11">
        <v>4.9989999999999997</v>
      </c>
      <c r="AK10" s="11">
        <v>103.86499999999999</v>
      </c>
      <c r="AL10" s="11">
        <v>145.15199999999999</v>
      </c>
      <c r="AM10" s="11">
        <v>17.888999999999999</v>
      </c>
      <c r="AN10" s="11">
        <v>131.05699999999999</v>
      </c>
      <c r="AO10" s="11">
        <v>246.08799999999999</v>
      </c>
      <c r="AQ10" s="11">
        <v>154.017</v>
      </c>
      <c r="AR10" s="11">
        <v>106.889</v>
      </c>
      <c r="AS10" s="11">
        <v>21.356999999999999</v>
      </c>
      <c r="AT10" s="11">
        <v>59.186</v>
      </c>
      <c r="AU10" s="11">
        <v>60.676000000000002</v>
      </c>
      <c r="AV10" s="11">
        <v>258.07799999999997</v>
      </c>
      <c r="AW10" s="11">
        <v>577.22400000000005</v>
      </c>
      <c r="AX10" s="11">
        <v>705.64300000000003</v>
      </c>
      <c r="AY10" s="11">
        <v>519.97500000000002</v>
      </c>
      <c r="AZ10" s="11">
        <v>384.13499999999999</v>
      </c>
      <c r="BA10" s="11">
        <v>391.88200000000001</v>
      </c>
      <c r="BB10" s="11">
        <v>239.01499999999999</v>
      </c>
      <c r="BD10" s="11">
        <f>SUMIFS('UT Base'!BE:BE,'UT Base'!$A:$A,$B10,'UT Base'!$B:$B,"South")/10^3</f>
        <v>87.356999999999999</v>
      </c>
      <c r="BE10" s="11">
        <f>SUMIFS('UT Base'!BF:BF,'UT Base'!$A:$A,$B10,'UT Base'!$B:$B,"South")/10^3</f>
        <v>102.557</v>
      </c>
      <c r="BF10" s="11">
        <f>SUMIFS('UT Base'!BG:BG,'UT Base'!$A:$A,$B10,'UT Base'!$B:$B,"South")/10^3</f>
        <v>20.268999999999998</v>
      </c>
      <c r="BG10" s="11">
        <f>SUMIFS('UT Base'!BH:BH,'UT Base'!$A:$A,$B10,'UT Base'!$B:$B,"South")/10^3</f>
        <v>0</v>
      </c>
      <c r="BH10" s="11">
        <f>SUMIFS('UT Base'!BI:BI,'UT Base'!$A:$A,$B10,'UT Base'!$B:$B,"South")/10^3</f>
        <v>4.1000000000000002E-2</v>
      </c>
      <c r="BI10" s="11">
        <f>SUMIFS('UT Base'!BJ:BJ,'UT Base'!$A:$A,$B10,'UT Base'!$B:$B,"South")/10^3</f>
        <v>0</v>
      </c>
      <c r="BJ10" s="11">
        <f>SUMIFS('UT Base'!BK:BK,'UT Base'!$A:$A,$B10,'UT Base'!$B:$B,"South")/10^3</f>
        <v>77.057000000000002</v>
      </c>
      <c r="BK10" s="11">
        <f>SUMIFS('UT Base'!BL:BL,'UT Base'!$A:$A,$B10,'UT Base'!$B:$B,"South")/10^3</f>
        <v>381.98200000000003</v>
      </c>
      <c r="BL10" s="11">
        <f>SUMIFS('UT Base'!BM:BM,'UT Base'!$A:$A,$B10,'UT Base'!$B:$B,"South")/10^3</f>
        <v>462.34699999999998</v>
      </c>
      <c r="BM10" s="11">
        <f>SUMIFS('UT Base'!BN:BN,'UT Base'!$A:$A,$B10,'UT Base'!$B:$B,"South")/10^3</f>
        <v>542.33900000000006</v>
      </c>
      <c r="BN10" s="11">
        <f>SUMIFS('UT Base'!BO:BO,'UT Base'!$A:$A,$B10,'UT Base'!$B:$B,"South")/10^3</f>
        <v>602.89599999999996</v>
      </c>
      <c r="BO10" s="11">
        <f>SUMIFS('UT Base'!BP:BP,'UT Base'!$A:$A,$B10,'UT Base'!$B:$B,"South")/10^3</f>
        <v>357.53</v>
      </c>
      <c r="BQ10" s="11">
        <f>SUMIFS('UT Base'!BR:BR,'UT Base'!$A:$A,$B10,'UT Base'!$B:$B,"South")/10^3</f>
        <v>110.39400000000001</v>
      </c>
      <c r="BR10" s="11">
        <f>SUMIFS('UT Base'!BS:BS,'UT Base'!$A:$A,$B10,'UT Base'!$B:$B,"South")/10^3</f>
        <v>0</v>
      </c>
      <c r="BS10" s="11">
        <f>SUMIFS('UT Base'!BT:BT,'UT Base'!$A:$A,$B10,'UT Base'!$B:$B,"South")/10^3</f>
        <v>0</v>
      </c>
      <c r="BT10" s="11">
        <f>SUMIFS('UT Base'!BU:BU,'UT Base'!$A:$A,$B10,'UT Base'!$B:$B,"South")/10^3</f>
        <v>0</v>
      </c>
      <c r="BU10" s="11">
        <f>SUMIFS('UT Base'!BV:BV,'UT Base'!$A:$A,$B10,'UT Base'!$B:$B,"South")/10^3</f>
        <v>0</v>
      </c>
      <c r="BV10" s="11">
        <f>SUMIFS('UT Base'!BW:BW,'UT Base'!$A:$A,$B10,'UT Base'!$B:$B,"South")/10^3</f>
        <v>0</v>
      </c>
      <c r="BW10" s="11">
        <f>SUMIFS('UT Base'!BX:BX,'UT Base'!$A:$A,$B10,'UT Base'!$B:$B,"South")/10^3</f>
        <v>0</v>
      </c>
      <c r="BX10" s="11">
        <f>SUMIFS('UT Base'!BY:BY,'UT Base'!$A:$A,$B10,'UT Base'!$B:$B,"South")/10^3</f>
        <v>0</v>
      </c>
      <c r="BY10" s="11">
        <f>SUMIFS('UT Base'!BZ:BZ,'UT Base'!$A:$A,$B10,'UT Base'!$B:$B,"South")/10^3</f>
        <v>0</v>
      </c>
      <c r="BZ10" s="11">
        <f>SUMIFS('UT Base'!CA:CA,'UT Base'!$A:$A,$B10,'UT Base'!$B:$B,"South")/10^3</f>
        <v>0</v>
      </c>
      <c r="CA10" s="11">
        <f>SUMIFS('UT Base'!CB:CB,'UT Base'!$A:$A,$B10,'UT Base'!$B:$B,"South")/10^3</f>
        <v>0</v>
      </c>
      <c r="CB10" s="11">
        <f>SUMIFS('UT Base'!CC:CC,'UT Base'!$A:$A,$B10,'UT Base'!$B:$B,"South")/10^3</f>
        <v>0</v>
      </c>
    </row>
    <row r="11" spans="2:80" ht="15.5" x14ac:dyDescent="0.35">
      <c r="B11" s="10" t="s">
        <v>121</v>
      </c>
      <c r="C11" s="43"/>
      <c r="D11" s="11">
        <v>184.12799999999999</v>
      </c>
      <c r="E11" s="11">
        <v>41.975999999999999</v>
      </c>
      <c r="F11" s="11">
        <v>120.054</v>
      </c>
      <c r="G11" s="11">
        <v>189.47499999999999</v>
      </c>
      <c r="H11" s="11">
        <v>301.03199999999998</v>
      </c>
      <c r="I11" s="11">
        <v>356.20400000000001</v>
      </c>
      <c r="J11" s="11">
        <v>462.96499999999997</v>
      </c>
      <c r="K11" s="11">
        <v>525.98800000000006</v>
      </c>
      <c r="L11" s="11">
        <v>529.64800000000002</v>
      </c>
      <c r="M11" s="11">
        <v>452.54399999999998</v>
      </c>
      <c r="N11" s="11">
        <v>394.142</v>
      </c>
      <c r="O11" s="11">
        <v>482.66</v>
      </c>
      <c r="Q11" s="11">
        <v>162.06100000000001</v>
      </c>
      <c r="R11" s="11">
        <v>76.617000000000004</v>
      </c>
      <c r="S11" s="11">
        <v>99.284000000000006</v>
      </c>
      <c r="T11" s="11">
        <v>197.19399999999999</v>
      </c>
      <c r="U11" s="11">
        <v>391.80700000000002</v>
      </c>
      <c r="V11" s="11">
        <v>393.90800000000002</v>
      </c>
      <c r="W11" s="11">
        <v>471.06799999999998</v>
      </c>
      <c r="X11" s="11">
        <v>468.95400000000001</v>
      </c>
      <c r="Y11" s="11">
        <v>474.35899999999998</v>
      </c>
      <c r="Z11" s="11">
        <v>427.40199999999999</v>
      </c>
      <c r="AA11" s="11">
        <v>408.55799999999999</v>
      </c>
      <c r="AB11" s="11">
        <v>229.31299999999999</v>
      </c>
      <c r="AD11" s="11">
        <v>95.715999999999994</v>
      </c>
      <c r="AE11" s="11">
        <v>100.741</v>
      </c>
      <c r="AF11" s="11">
        <v>61.051000000000002</v>
      </c>
      <c r="AG11" s="11">
        <v>140.86600000000001</v>
      </c>
      <c r="AH11" s="11">
        <v>293.82400000000001</v>
      </c>
      <c r="AI11" s="11">
        <v>328.99900000000002</v>
      </c>
      <c r="AJ11" s="11">
        <v>323.673</v>
      </c>
      <c r="AK11" s="11">
        <v>348.72699999999998</v>
      </c>
      <c r="AL11" s="11">
        <v>322.69299999999998</v>
      </c>
      <c r="AM11" s="11">
        <v>332.53399999999999</v>
      </c>
      <c r="AN11" s="11">
        <v>189.93</v>
      </c>
      <c r="AO11" s="11">
        <v>253.67400000000001</v>
      </c>
      <c r="AQ11" s="11">
        <v>49.545000000000002</v>
      </c>
      <c r="AR11" s="11">
        <v>49.698</v>
      </c>
      <c r="AS11" s="11">
        <v>44.070999999999998</v>
      </c>
      <c r="AT11" s="11">
        <v>131.1</v>
      </c>
      <c r="AU11" s="11">
        <v>214.15799999999999</v>
      </c>
      <c r="AV11" s="11">
        <v>241.768</v>
      </c>
      <c r="AW11" s="11">
        <v>323.29599999999999</v>
      </c>
      <c r="AX11" s="11">
        <v>253.00399999999999</v>
      </c>
      <c r="AY11" s="11">
        <v>226.982</v>
      </c>
      <c r="AZ11" s="11">
        <v>221.43600000000001</v>
      </c>
      <c r="BA11" s="11">
        <v>303.12099999999998</v>
      </c>
      <c r="BB11" s="11">
        <v>132.62700000000001</v>
      </c>
      <c r="BD11" s="11">
        <f>SUMIFS('UT Base'!BE:BE,'UT Base'!$A:$A,$B11,'UT Base'!$B:$B,"South")/10^3</f>
        <v>136.542</v>
      </c>
      <c r="BE11" s="11">
        <f>SUMIFS('UT Base'!BF:BF,'UT Base'!$A:$A,$B11,'UT Base'!$B:$B,"South")/10^3</f>
        <v>71.984999999999999</v>
      </c>
      <c r="BF11" s="11">
        <f>SUMIFS('UT Base'!BG:BG,'UT Base'!$A:$A,$B11,'UT Base'!$B:$B,"South")/10^3</f>
        <v>94.197000000000003</v>
      </c>
      <c r="BG11" s="11">
        <f>SUMIFS('UT Base'!BH:BH,'UT Base'!$A:$A,$B11,'UT Base'!$B:$B,"South")/10^3</f>
        <v>186.739</v>
      </c>
      <c r="BH11" s="11">
        <f>SUMIFS('UT Base'!BI:BI,'UT Base'!$A:$A,$B11,'UT Base'!$B:$B,"South")/10^3</f>
        <v>371.94799999999998</v>
      </c>
      <c r="BI11" s="11">
        <f>SUMIFS('UT Base'!BJ:BJ,'UT Base'!$A:$A,$B11,'UT Base'!$B:$B,"South")/10^3</f>
        <v>327.91699999999997</v>
      </c>
      <c r="BJ11" s="11">
        <f>SUMIFS('UT Base'!BK:BK,'UT Base'!$A:$A,$B11,'UT Base'!$B:$B,"South")/10^3</f>
        <v>324.61</v>
      </c>
      <c r="BK11" s="11">
        <f>SUMIFS('UT Base'!BL:BL,'UT Base'!$A:$A,$B11,'UT Base'!$B:$B,"South")/10^3</f>
        <v>365.72199999999998</v>
      </c>
      <c r="BL11" s="11">
        <f>SUMIFS('UT Base'!BM:BM,'UT Base'!$A:$A,$B11,'UT Base'!$B:$B,"South")/10^3</f>
        <v>492.964</v>
      </c>
      <c r="BM11" s="11">
        <f>SUMIFS('UT Base'!BN:BN,'UT Base'!$A:$A,$B11,'UT Base'!$B:$B,"South")/10^3</f>
        <v>486.697</v>
      </c>
      <c r="BN11" s="11">
        <f>SUMIFS('UT Base'!BO:BO,'UT Base'!$A:$A,$B11,'UT Base'!$B:$B,"South")/10^3</f>
        <v>458.96600000000001</v>
      </c>
      <c r="BO11" s="11">
        <f>SUMIFS('UT Base'!BP:BP,'UT Base'!$A:$A,$B11,'UT Base'!$B:$B,"South")/10^3</f>
        <v>358.00799999999998</v>
      </c>
      <c r="BQ11" s="11">
        <f>SUMIFS('UT Base'!BR:BR,'UT Base'!$A:$A,$B11,'UT Base'!$B:$B,"South")/10^3</f>
        <v>198.21700000000001</v>
      </c>
      <c r="BR11" s="11">
        <f>SUMIFS('UT Base'!BS:BS,'UT Base'!$A:$A,$B11,'UT Base'!$B:$B,"South")/10^3</f>
        <v>0</v>
      </c>
      <c r="BS11" s="11">
        <f>SUMIFS('UT Base'!BT:BT,'UT Base'!$A:$A,$B11,'UT Base'!$B:$B,"South")/10^3</f>
        <v>0</v>
      </c>
      <c r="BT11" s="11">
        <f>SUMIFS('UT Base'!BU:BU,'UT Base'!$A:$A,$B11,'UT Base'!$B:$B,"South")/10^3</f>
        <v>0</v>
      </c>
      <c r="BU11" s="11">
        <f>SUMIFS('UT Base'!BV:BV,'UT Base'!$A:$A,$B11,'UT Base'!$B:$B,"South")/10^3</f>
        <v>0</v>
      </c>
      <c r="BV11" s="11">
        <f>SUMIFS('UT Base'!BW:BW,'UT Base'!$A:$A,$B11,'UT Base'!$B:$B,"South")/10^3</f>
        <v>0</v>
      </c>
      <c r="BW11" s="11">
        <f>SUMIFS('UT Base'!BX:BX,'UT Base'!$A:$A,$B11,'UT Base'!$B:$B,"South")/10^3</f>
        <v>0</v>
      </c>
      <c r="BX11" s="11">
        <f>SUMIFS('UT Base'!BY:BY,'UT Base'!$A:$A,$B11,'UT Base'!$B:$B,"South")/10^3</f>
        <v>0</v>
      </c>
      <c r="BY11" s="11">
        <f>SUMIFS('UT Base'!BZ:BZ,'UT Base'!$A:$A,$B11,'UT Base'!$B:$B,"South")/10^3</f>
        <v>0</v>
      </c>
      <c r="BZ11" s="11">
        <f>SUMIFS('UT Base'!CA:CA,'UT Base'!$A:$A,$B11,'UT Base'!$B:$B,"South")/10^3</f>
        <v>0</v>
      </c>
      <c r="CA11" s="11">
        <f>SUMIFS('UT Base'!CB:CB,'UT Base'!$A:$A,$B11,'UT Base'!$B:$B,"South")/10^3</f>
        <v>0</v>
      </c>
      <c r="CB11" s="11">
        <f>SUMIFS('UT Base'!CC:CC,'UT Base'!$A:$A,$B11,'UT Base'!$B:$B,"South")/10^3</f>
        <v>0</v>
      </c>
    </row>
    <row r="12" spans="2:80" ht="15.5" x14ac:dyDescent="0.35">
      <c r="B12" s="10" t="s">
        <v>119</v>
      </c>
      <c r="C12" s="43"/>
      <c r="D12" s="11">
        <v>40.015999999999998</v>
      </c>
      <c r="E12" s="11">
        <v>26.385000000000002</v>
      </c>
      <c r="F12" s="11">
        <v>29.763999999999999</v>
      </c>
      <c r="G12" s="11">
        <v>37.642000000000003</v>
      </c>
      <c r="H12" s="11">
        <v>94.590999999999994</v>
      </c>
      <c r="I12" s="11">
        <v>118.747</v>
      </c>
      <c r="J12" s="11">
        <v>135.369</v>
      </c>
      <c r="K12" s="11">
        <v>148.98500000000001</v>
      </c>
      <c r="L12" s="11">
        <v>195.93199999999999</v>
      </c>
      <c r="M12" s="11">
        <v>149.495</v>
      </c>
      <c r="N12" s="11">
        <v>157.22999999999999</v>
      </c>
      <c r="O12" s="11">
        <v>121.94</v>
      </c>
      <c r="Q12" s="11">
        <v>101.56399999999999</v>
      </c>
      <c r="R12" s="11">
        <v>70.692999999999998</v>
      </c>
      <c r="S12" s="11">
        <v>52.874000000000002</v>
      </c>
      <c r="T12" s="11">
        <v>118.539</v>
      </c>
      <c r="U12" s="11">
        <v>108.35</v>
      </c>
      <c r="V12" s="11">
        <v>77.277000000000001</v>
      </c>
      <c r="W12" s="11">
        <v>76.747</v>
      </c>
      <c r="X12" s="11">
        <v>91.299000000000007</v>
      </c>
      <c r="Y12" s="11">
        <v>99.471000000000004</v>
      </c>
      <c r="Z12" s="11">
        <v>110.258</v>
      </c>
      <c r="AA12" s="11">
        <v>95.177000000000007</v>
      </c>
      <c r="AB12" s="11">
        <v>96.216999999999999</v>
      </c>
      <c r="AD12" s="11">
        <v>101.39400000000001</v>
      </c>
      <c r="AE12" s="11">
        <v>79.974999999999994</v>
      </c>
      <c r="AF12" s="11">
        <v>58.162999999999997</v>
      </c>
      <c r="AG12" s="11">
        <v>71.141999999999996</v>
      </c>
      <c r="AH12" s="11">
        <v>71.164000000000001</v>
      </c>
      <c r="AI12" s="11">
        <v>95.393000000000001</v>
      </c>
      <c r="AJ12" s="11">
        <v>100.794</v>
      </c>
      <c r="AK12" s="11">
        <v>106.23399999999999</v>
      </c>
      <c r="AL12" s="11">
        <v>95.497</v>
      </c>
      <c r="AM12" s="11">
        <v>82.171000000000006</v>
      </c>
      <c r="AN12" s="11">
        <v>113.35</v>
      </c>
      <c r="AO12" s="11">
        <v>95.09</v>
      </c>
      <c r="AQ12" s="11">
        <v>125.196</v>
      </c>
      <c r="AR12" s="11">
        <v>61.607999999999997</v>
      </c>
      <c r="AS12" s="11">
        <v>44.469000000000001</v>
      </c>
      <c r="AT12" s="11">
        <v>57.654000000000003</v>
      </c>
      <c r="AU12" s="11">
        <v>103.751</v>
      </c>
      <c r="AV12" s="11">
        <v>100.104</v>
      </c>
      <c r="AW12" s="11">
        <v>103.70099999999999</v>
      </c>
      <c r="AX12" s="11">
        <v>99.856999999999999</v>
      </c>
      <c r="AY12" s="11">
        <v>112.086</v>
      </c>
      <c r="AZ12" s="11">
        <v>81.55</v>
      </c>
      <c r="BA12" s="11">
        <v>81.575000000000003</v>
      </c>
      <c r="BB12" s="11">
        <v>64.058999999999997</v>
      </c>
      <c r="BD12" s="11">
        <f>SUMIFS('UT Base'!BE:BE,'UT Base'!$A:$A,$B12,'UT Base'!$B:$B,"South")/10^3</f>
        <v>89.926000000000002</v>
      </c>
      <c r="BE12" s="11">
        <f>SUMIFS('UT Base'!BF:BF,'UT Base'!$A:$A,$B12,'UT Base'!$B:$B,"South")/10^3</f>
        <v>60.615000000000002</v>
      </c>
      <c r="BF12" s="11">
        <f>SUMIFS('UT Base'!BG:BG,'UT Base'!$A:$A,$B12,'UT Base'!$B:$B,"South")/10^3</f>
        <v>29.428999999999998</v>
      </c>
      <c r="BG12" s="11">
        <f>SUMIFS('UT Base'!BH:BH,'UT Base'!$A:$A,$B12,'UT Base'!$B:$B,"South")/10^3</f>
        <v>68.715999999999994</v>
      </c>
      <c r="BH12" s="11">
        <f>SUMIFS('UT Base'!BI:BI,'UT Base'!$A:$A,$B12,'UT Base'!$B:$B,"South")/10^3</f>
        <v>77.739000000000004</v>
      </c>
      <c r="BI12" s="11">
        <f>SUMIFS('UT Base'!BJ:BJ,'UT Base'!$A:$A,$B12,'UT Base'!$B:$B,"South")/10^3</f>
        <v>68.548000000000002</v>
      </c>
      <c r="BJ12" s="11">
        <f>SUMIFS('UT Base'!BK:BK,'UT Base'!$A:$A,$B12,'UT Base'!$B:$B,"South")/10^3</f>
        <v>77.061999999999998</v>
      </c>
      <c r="BK12" s="11">
        <f>SUMIFS('UT Base'!BL:BL,'UT Base'!$A:$A,$B12,'UT Base'!$B:$B,"South")/10^3</f>
        <v>69.522999999999996</v>
      </c>
      <c r="BL12" s="11">
        <f>SUMIFS('UT Base'!BM:BM,'UT Base'!$A:$A,$B12,'UT Base'!$B:$B,"South")/10^3</f>
        <v>69.953000000000003</v>
      </c>
      <c r="BM12" s="11">
        <f>SUMIFS('UT Base'!BN:BN,'UT Base'!$A:$A,$B12,'UT Base'!$B:$B,"South")/10^3</f>
        <v>67.774000000000001</v>
      </c>
      <c r="BN12" s="11">
        <f>SUMIFS('UT Base'!BO:BO,'UT Base'!$A:$A,$B12,'UT Base'!$B:$B,"South")/10^3</f>
        <v>66.355000000000004</v>
      </c>
      <c r="BO12" s="11">
        <f>SUMIFS('UT Base'!BP:BP,'UT Base'!$A:$A,$B12,'UT Base'!$B:$B,"South")/10^3</f>
        <v>61.610999999999997</v>
      </c>
      <c r="BQ12" s="11">
        <f>SUMIFS('UT Base'!BR:BR,'UT Base'!$A:$A,$B12,'UT Base'!$B:$B,"South")/10^3</f>
        <v>70.167000000000002</v>
      </c>
      <c r="BR12" s="11">
        <f>SUMIFS('UT Base'!BS:BS,'UT Base'!$A:$A,$B12,'UT Base'!$B:$B,"South")/10^3</f>
        <v>0</v>
      </c>
      <c r="BS12" s="11">
        <f>SUMIFS('UT Base'!BT:BT,'UT Base'!$A:$A,$B12,'UT Base'!$B:$B,"South")/10^3</f>
        <v>0</v>
      </c>
      <c r="BT12" s="11">
        <f>SUMIFS('UT Base'!BU:BU,'UT Base'!$A:$A,$B12,'UT Base'!$B:$B,"South")/10^3</f>
        <v>0</v>
      </c>
      <c r="BU12" s="11">
        <f>SUMIFS('UT Base'!BV:BV,'UT Base'!$A:$A,$B12,'UT Base'!$B:$B,"South")/10^3</f>
        <v>0</v>
      </c>
      <c r="BV12" s="11">
        <f>SUMIFS('UT Base'!BW:BW,'UT Base'!$A:$A,$B12,'UT Base'!$B:$B,"South")/10^3</f>
        <v>0</v>
      </c>
      <c r="BW12" s="11">
        <f>SUMIFS('UT Base'!BX:BX,'UT Base'!$A:$A,$B12,'UT Base'!$B:$B,"South")/10^3</f>
        <v>0</v>
      </c>
      <c r="BX12" s="11">
        <f>SUMIFS('UT Base'!BY:BY,'UT Base'!$A:$A,$B12,'UT Base'!$B:$B,"South")/10^3</f>
        <v>0</v>
      </c>
      <c r="BY12" s="11">
        <f>SUMIFS('UT Base'!BZ:BZ,'UT Base'!$A:$A,$B12,'UT Base'!$B:$B,"South")/10^3</f>
        <v>0</v>
      </c>
      <c r="BZ12" s="11">
        <f>SUMIFS('UT Base'!CA:CA,'UT Base'!$A:$A,$B12,'UT Base'!$B:$B,"South")/10^3</f>
        <v>0</v>
      </c>
      <c r="CA12" s="11">
        <f>SUMIFS('UT Base'!CB:CB,'UT Base'!$A:$A,$B12,'UT Base'!$B:$B,"South")/10^3</f>
        <v>0</v>
      </c>
      <c r="CB12" s="11">
        <f>SUMIFS('UT Base'!CC:CC,'UT Base'!$A:$A,$B12,'UT Base'!$B:$B,"South")/10^3</f>
        <v>0</v>
      </c>
    </row>
    <row r="13" spans="2:80" ht="15.5" x14ac:dyDescent="0.35">
      <c r="B13" s="10" t="s">
        <v>114</v>
      </c>
      <c r="C13" s="43"/>
      <c r="D13" s="11">
        <v>56.14</v>
      </c>
      <c r="E13" s="11">
        <v>1.9339999999999999</v>
      </c>
      <c r="F13" s="11">
        <v>2.9740000000000002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9.1210000000000004</v>
      </c>
      <c r="O13" s="11">
        <v>22.268999999999998</v>
      </c>
      <c r="Q13" s="11">
        <v>62.997999999999998</v>
      </c>
      <c r="R13" s="11">
        <v>82.959000000000003</v>
      </c>
      <c r="S13" s="11">
        <v>18.082000000000001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6.04</v>
      </c>
      <c r="AB13" s="11">
        <v>13.396000000000001</v>
      </c>
      <c r="AD13" s="11">
        <v>27.41</v>
      </c>
      <c r="AE13" s="11">
        <v>6.7839999999999998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57.524000000000001</v>
      </c>
      <c r="AO13" s="11">
        <v>87.164000000000001</v>
      </c>
      <c r="AQ13" s="11">
        <v>46.884999999999998</v>
      </c>
      <c r="AR13" s="11">
        <v>5.42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7.8390000000000004</v>
      </c>
      <c r="BB13" s="11">
        <v>53.780999999999999</v>
      </c>
      <c r="BD13" s="11">
        <f>SUMIFS('UT Base'!BE:BE,'UT Base'!$A:$A,$B13,'UT Base'!$B:$B,"South")/10^3</f>
        <v>40.94</v>
      </c>
      <c r="BE13" s="11">
        <f>SUMIFS('UT Base'!BF:BF,'UT Base'!$A:$A,$B13,'UT Base'!$B:$B,"South")/10^3</f>
        <v>2.2730000000000001</v>
      </c>
      <c r="BF13" s="11">
        <f>SUMIFS('UT Base'!BG:BG,'UT Base'!$A:$A,$B13,'UT Base'!$B:$B,"South")/10^3</f>
        <v>0</v>
      </c>
      <c r="BG13" s="11">
        <f>SUMIFS('UT Base'!BH:BH,'UT Base'!$A:$A,$B13,'UT Base'!$B:$B,"South")/10^3</f>
        <v>0</v>
      </c>
      <c r="BH13" s="11">
        <f>SUMIFS('UT Base'!BI:BI,'UT Base'!$A:$A,$B13,'UT Base'!$B:$B,"South")/10^3</f>
        <v>0</v>
      </c>
      <c r="BI13" s="11">
        <f>SUMIFS('UT Base'!BJ:BJ,'UT Base'!$A:$A,$B13,'UT Base'!$B:$B,"South")/10^3</f>
        <v>0</v>
      </c>
      <c r="BJ13" s="11">
        <f>SUMIFS('UT Base'!BK:BK,'UT Base'!$A:$A,$B13,'UT Base'!$B:$B,"South")/10^3</f>
        <v>0</v>
      </c>
      <c r="BK13" s="11">
        <f>SUMIFS('UT Base'!BL:BL,'UT Base'!$A:$A,$B13,'UT Base'!$B:$B,"South")/10^3</f>
        <v>0</v>
      </c>
      <c r="BL13" s="11">
        <f>SUMIFS('UT Base'!BM:BM,'UT Base'!$A:$A,$B13,'UT Base'!$B:$B,"South")/10^3</f>
        <v>0</v>
      </c>
      <c r="BM13" s="11">
        <f>SUMIFS('UT Base'!BN:BN,'UT Base'!$A:$A,$B13,'UT Base'!$B:$B,"South")/10^3</f>
        <v>17.013000000000002</v>
      </c>
      <c r="BN13" s="11">
        <f>SUMIFS('UT Base'!BO:BO,'UT Base'!$A:$A,$B13,'UT Base'!$B:$B,"South")/10^3</f>
        <v>106.58799999999999</v>
      </c>
      <c r="BO13" s="11">
        <f>SUMIFS('UT Base'!BP:BP,'UT Base'!$A:$A,$B13,'UT Base'!$B:$B,"South")/10^3</f>
        <v>92.584999999999994</v>
      </c>
      <c r="BQ13" s="11">
        <f>SUMIFS('UT Base'!BR:BR,'UT Base'!$A:$A,$B13,'UT Base'!$B:$B,"South")/10^3</f>
        <v>4.9530000000000003</v>
      </c>
      <c r="BR13" s="11">
        <f>SUMIFS('UT Base'!BS:BS,'UT Base'!$A:$A,$B13,'UT Base'!$B:$B,"South")/10^3</f>
        <v>0</v>
      </c>
      <c r="BS13" s="11">
        <f>SUMIFS('UT Base'!BT:BT,'UT Base'!$A:$A,$B13,'UT Base'!$B:$B,"South")/10^3</f>
        <v>0</v>
      </c>
      <c r="BT13" s="11">
        <f>SUMIFS('UT Base'!BU:BU,'UT Base'!$A:$A,$B13,'UT Base'!$B:$B,"South")/10^3</f>
        <v>0</v>
      </c>
      <c r="BU13" s="11">
        <f>SUMIFS('UT Base'!BV:BV,'UT Base'!$A:$A,$B13,'UT Base'!$B:$B,"South")/10^3</f>
        <v>0</v>
      </c>
      <c r="BV13" s="11">
        <f>SUMIFS('UT Base'!BW:BW,'UT Base'!$A:$A,$B13,'UT Base'!$B:$B,"South")/10^3</f>
        <v>0</v>
      </c>
      <c r="BW13" s="11">
        <f>SUMIFS('UT Base'!BX:BX,'UT Base'!$A:$A,$B13,'UT Base'!$B:$B,"South")/10^3</f>
        <v>0</v>
      </c>
      <c r="BX13" s="11">
        <f>SUMIFS('UT Base'!BY:BY,'UT Base'!$A:$A,$B13,'UT Base'!$B:$B,"South")/10^3</f>
        <v>0</v>
      </c>
      <c r="BY13" s="11">
        <f>SUMIFS('UT Base'!BZ:BZ,'UT Base'!$A:$A,$B13,'UT Base'!$B:$B,"South")/10^3</f>
        <v>0</v>
      </c>
      <c r="BZ13" s="11">
        <f>SUMIFS('UT Base'!CA:CA,'UT Base'!$A:$A,$B13,'UT Base'!$B:$B,"South")/10^3</f>
        <v>0</v>
      </c>
      <c r="CA13" s="11">
        <f>SUMIFS('UT Base'!CB:CB,'UT Base'!$A:$A,$B13,'UT Base'!$B:$B,"South")/10^3</f>
        <v>0</v>
      </c>
      <c r="CB13" s="11">
        <f>SUMIFS('UT Base'!CC:CC,'UT Base'!$A:$A,$B13,'UT Base'!$B:$B,"South")/10^3</f>
        <v>0</v>
      </c>
    </row>
    <row r="14" spans="2:80" ht="15.5" x14ac:dyDescent="0.35">
      <c r="B14" s="10" t="s">
        <v>116</v>
      </c>
      <c r="C14" s="4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2.3109999999999999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SUMIFS('UT Base'!BE:BE,'UT Base'!$A:$A,$B14,'UT Base'!$B:$B,"South")/10^3</f>
        <v>0</v>
      </c>
      <c r="BE14" s="11">
        <f>SUMIFS('UT Base'!BF:BF,'UT Base'!$A:$A,$B14,'UT Base'!$B:$B,"South")/10^3</f>
        <v>0</v>
      </c>
      <c r="BF14" s="11">
        <f>SUMIFS('UT Base'!BG:BG,'UT Base'!$A:$A,$B14,'UT Base'!$B:$B,"South")/10^3</f>
        <v>0</v>
      </c>
      <c r="BG14" s="11">
        <f>SUMIFS('UT Base'!BH:BH,'UT Base'!$A:$A,$B14,'UT Base'!$B:$B,"South")/10^3</f>
        <v>0</v>
      </c>
      <c r="BH14" s="11">
        <f>SUMIFS('UT Base'!BI:BI,'UT Base'!$A:$A,$B14,'UT Base'!$B:$B,"South")/10^3</f>
        <v>0</v>
      </c>
      <c r="BI14" s="11">
        <f>SUMIFS('UT Base'!BJ:BJ,'UT Base'!$A:$A,$B14,'UT Base'!$B:$B,"South")/10^3</f>
        <v>0</v>
      </c>
      <c r="BJ14" s="11">
        <f>SUMIFS('UT Base'!BK:BK,'UT Base'!$A:$A,$B14,'UT Base'!$B:$B,"South")/10^3</f>
        <v>0</v>
      </c>
      <c r="BK14" s="11">
        <f>SUMIFS('UT Base'!BL:BL,'UT Base'!$A:$A,$B14,'UT Base'!$B:$B,"South")/10^3</f>
        <v>0</v>
      </c>
      <c r="BL14" s="11">
        <f>SUMIFS('UT Base'!BM:BM,'UT Base'!$A:$A,$B14,'UT Base'!$B:$B,"South")/10^3</f>
        <v>0</v>
      </c>
      <c r="BM14" s="11">
        <f>SUMIFS('UT Base'!BN:BN,'UT Base'!$A:$A,$B14,'UT Base'!$B:$B,"South")/10^3</f>
        <v>0</v>
      </c>
      <c r="BN14" s="11">
        <f>SUMIFS('UT Base'!BO:BO,'UT Base'!$A:$A,$B14,'UT Base'!$B:$B,"South")/10^3</f>
        <v>0</v>
      </c>
      <c r="BO14" s="11">
        <f>SUMIFS('UT Base'!BP:BP,'UT Base'!$A:$A,$B14,'UT Base'!$B:$B,"South")/10^3</f>
        <v>0</v>
      </c>
      <c r="BQ14" s="11">
        <f>SUMIFS('UT Base'!BR:BR,'UT Base'!$A:$A,$B14,'UT Base'!$B:$B,"South")/10^3</f>
        <v>0</v>
      </c>
      <c r="BR14" s="11">
        <f>SUMIFS('UT Base'!BS:BS,'UT Base'!$A:$A,$B14,'UT Base'!$B:$B,"South")/10^3</f>
        <v>0</v>
      </c>
      <c r="BS14" s="11">
        <f>SUMIFS('UT Base'!BT:BT,'UT Base'!$A:$A,$B14,'UT Base'!$B:$B,"South")/10^3</f>
        <v>0</v>
      </c>
      <c r="BT14" s="11">
        <f>SUMIFS('UT Base'!BU:BU,'UT Base'!$A:$A,$B14,'UT Base'!$B:$B,"South")/10^3</f>
        <v>0</v>
      </c>
      <c r="BU14" s="11">
        <f>SUMIFS('UT Base'!BV:BV,'UT Base'!$A:$A,$B14,'UT Base'!$B:$B,"South")/10^3</f>
        <v>0</v>
      </c>
      <c r="BV14" s="11">
        <f>SUMIFS('UT Base'!BW:BW,'UT Base'!$A:$A,$B14,'UT Base'!$B:$B,"South")/10^3</f>
        <v>0</v>
      </c>
      <c r="BW14" s="11">
        <f>SUMIFS('UT Base'!BX:BX,'UT Base'!$A:$A,$B14,'UT Base'!$B:$B,"South")/10^3</f>
        <v>0</v>
      </c>
      <c r="BX14" s="11">
        <f>SUMIFS('UT Base'!BY:BY,'UT Base'!$A:$A,$B14,'UT Base'!$B:$B,"South")/10^3</f>
        <v>0</v>
      </c>
      <c r="BY14" s="11">
        <f>SUMIFS('UT Base'!BZ:BZ,'UT Base'!$A:$A,$B14,'UT Base'!$B:$B,"South")/10^3</f>
        <v>0</v>
      </c>
      <c r="BZ14" s="11">
        <f>SUMIFS('UT Base'!CA:CA,'UT Base'!$A:$A,$B14,'UT Base'!$B:$B,"South")/10^3</f>
        <v>0</v>
      </c>
      <c r="CA14" s="11">
        <f>SUMIFS('UT Base'!CB:CB,'UT Base'!$A:$A,$B14,'UT Base'!$B:$B,"South")/10^3</f>
        <v>0</v>
      </c>
      <c r="CB14" s="11">
        <f>SUMIFS('UT Base'!CC:CC,'UT Base'!$A:$A,$B14,'UT Base'!$B:$B,"South")/10^3</f>
        <v>0</v>
      </c>
    </row>
    <row r="15" spans="2:80" ht="15.5" x14ac:dyDescent="0.35">
      <c r="B15" s="10" t="s">
        <v>117</v>
      </c>
      <c r="C15" s="43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D15" s="11">
        <f>SUMIFS('UT Base'!BE:BE,'UT Base'!$A:$A,$B15,'UT Base'!$B:$B,"South")/10^3</f>
        <v>0</v>
      </c>
      <c r="BE15" s="11">
        <f>SUMIFS('UT Base'!BF:BF,'UT Base'!$A:$A,$B15,'UT Base'!$B:$B,"South")/10^3</f>
        <v>0</v>
      </c>
      <c r="BF15" s="11">
        <f>SUMIFS('UT Base'!BG:BG,'UT Base'!$A:$A,$B15,'UT Base'!$B:$B,"South")/10^3</f>
        <v>0</v>
      </c>
      <c r="BG15" s="11">
        <f>SUMIFS('UT Base'!BH:BH,'UT Base'!$A:$A,$B15,'UT Base'!$B:$B,"South")/10^3</f>
        <v>0</v>
      </c>
      <c r="BH15" s="11">
        <f>SUMIFS('UT Base'!BI:BI,'UT Base'!$A:$A,$B15,'UT Base'!$B:$B,"South")/10^3</f>
        <v>0</v>
      </c>
      <c r="BI15" s="11">
        <f>SUMIFS('UT Base'!BJ:BJ,'UT Base'!$A:$A,$B15,'UT Base'!$B:$B,"South")/10^3</f>
        <v>0</v>
      </c>
      <c r="BJ15" s="11">
        <f>SUMIFS('UT Base'!BK:BK,'UT Base'!$A:$A,$B15,'UT Base'!$B:$B,"South")/10^3</f>
        <v>0</v>
      </c>
      <c r="BK15" s="11">
        <f>SUMIFS('UT Base'!BL:BL,'UT Base'!$A:$A,$B15,'UT Base'!$B:$B,"South")/10^3</f>
        <v>0</v>
      </c>
      <c r="BL15" s="11">
        <f>SUMIFS('UT Base'!BM:BM,'UT Base'!$A:$A,$B15,'UT Base'!$B:$B,"South")/10^3</f>
        <v>0</v>
      </c>
      <c r="BM15" s="11">
        <f>SUMIFS('UT Base'!BN:BN,'UT Base'!$A:$A,$B15,'UT Base'!$B:$B,"South")/10^3</f>
        <v>0</v>
      </c>
      <c r="BN15" s="11">
        <f>SUMIFS('UT Base'!BO:BO,'UT Base'!$A:$A,$B15,'UT Base'!$B:$B,"South")/10^3</f>
        <v>0</v>
      </c>
      <c r="BO15" s="11">
        <f>SUMIFS('UT Base'!BP:BP,'UT Base'!$A:$A,$B15,'UT Base'!$B:$B,"South")/10^3</f>
        <v>0</v>
      </c>
      <c r="BQ15" s="11">
        <f>SUMIFS('UT Base'!BR:BR,'UT Base'!$A:$A,$B15,'UT Base'!$B:$B,"South")/10^3</f>
        <v>0</v>
      </c>
      <c r="BR15" s="11">
        <f>SUMIFS('UT Base'!BS:BS,'UT Base'!$A:$A,$B15,'UT Base'!$B:$B,"South")/10^3</f>
        <v>0</v>
      </c>
      <c r="BS15" s="11">
        <f>SUMIFS('UT Base'!BT:BT,'UT Base'!$A:$A,$B15,'UT Base'!$B:$B,"South")/10^3</f>
        <v>0</v>
      </c>
      <c r="BT15" s="11">
        <f>SUMIFS('UT Base'!BU:BU,'UT Base'!$A:$A,$B15,'UT Base'!$B:$B,"South")/10^3</f>
        <v>0</v>
      </c>
      <c r="BU15" s="11">
        <f>SUMIFS('UT Base'!BV:BV,'UT Base'!$A:$A,$B15,'UT Base'!$B:$B,"South")/10^3</f>
        <v>0</v>
      </c>
      <c r="BV15" s="11">
        <f>SUMIFS('UT Base'!BW:BW,'UT Base'!$A:$A,$B15,'UT Base'!$B:$B,"South")/10^3</f>
        <v>0</v>
      </c>
      <c r="BW15" s="11">
        <f>SUMIFS('UT Base'!BX:BX,'UT Base'!$A:$A,$B15,'UT Base'!$B:$B,"South")/10^3</f>
        <v>0</v>
      </c>
      <c r="BX15" s="11">
        <f>SUMIFS('UT Base'!BY:BY,'UT Base'!$A:$A,$B15,'UT Base'!$B:$B,"South")/10^3</f>
        <v>0</v>
      </c>
      <c r="BY15" s="11">
        <f>SUMIFS('UT Base'!BZ:BZ,'UT Base'!$A:$A,$B15,'UT Base'!$B:$B,"South")/10^3</f>
        <v>0</v>
      </c>
      <c r="BZ15" s="11">
        <f>SUMIFS('UT Base'!CA:CA,'UT Base'!$A:$A,$B15,'UT Base'!$B:$B,"South")/10^3</f>
        <v>0</v>
      </c>
      <c r="CA15" s="11">
        <f>SUMIFS('UT Base'!CB:CB,'UT Base'!$A:$A,$B15,'UT Base'!$B:$B,"South")/10^3</f>
        <v>0</v>
      </c>
      <c r="CB15" s="11">
        <f>SUMIFS('UT Base'!CC:CC,'UT Base'!$A:$A,$B15,'UT Base'!$B:$B,"South")/10^3</f>
        <v>0</v>
      </c>
    </row>
    <row r="16" spans="2:80" ht="15.5" x14ac:dyDescent="0.35">
      <c r="B16" s="8" t="s">
        <v>120</v>
      </c>
      <c r="C16" s="43"/>
      <c r="D16" s="9">
        <v>73.284000000000006</v>
      </c>
      <c r="E16" s="9">
        <v>93.19</v>
      </c>
      <c r="F16" s="9">
        <v>99.643000000000001</v>
      </c>
      <c r="G16" s="9">
        <v>97.588999999999999</v>
      </c>
      <c r="H16" s="9">
        <v>92.724000000000004</v>
      </c>
      <c r="I16" s="9">
        <v>93.533000000000001</v>
      </c>
      <c r="J16" s="9">
        <v>79.986000000000004</v>
      </c>
      <c r="K16" s="9">
        <v>78.66</v>
      </c>
      <c r="L16" s="9">
        <v>76.56</v>
      </c>
      <c r="M16" s="9">
        <v>74.11</v>
      </c>
      <c r="N16" s="9">
        <v>67.53</v>
      </c>
      <c r="O16" s="9">
        <v>61.183</v>
      </c>
      <c r="Q16" s="9">
        <v>73.02</v>
      </c>
      <c r="R16" s="9">
        <v>69.811000000000007</v>
      </c>
      <c r="S16" s="9">
        <v>77.704999999999998</v>
      </c>
      <c r="T16" s="9">
        <v>70.215999999999994</v>
      </c>
      <c r="U16" s="9">
        <v>78.858999999999995</v>
      </c>
      <c r="V16" s="9">
        <v>75.727000000000004</v>
      </c>
      <c r="W16" s="9">
        <v>74.613</v>
      </c>
      <c r="X16" s="9">
        <v>80.644999999999996</v>
      </c>
      <c r="Y16" s="9">
        <v>64.617999999999995</v>
      </c>
      <c r="Z16" s="9">
        <v>64.069000000000003</v>
      </c>
      <c r="AA16" s="9">
        <v>51.814999999999998</v>
      </c>
      <c r="AB16" s="9">
        <v>62.14</v>
      </c>
      <c r="AD16" s="9">
        <v>54.661999999999999</v>
      </c>
      <c r="AE16" s="9">
        <v>71.673000000000002</v>
      </c>
      <c r="AF16" s="9">
        <v>77.314999999999998</v>
      </c>
      <c r="AG16" s="9">
        <v>85.995999999999995</v>
      </c>
      <c r="AH16" s="9">
        <v>71.602000000000004</v>
      </c>
      <c r="AI16" s="9">
        <v>86.921999999999997</v>
      </c>
      <c r="AJ16" s="9">
        <v>93.614000000000004</v>
      </c>
      <c r="AK16" s="9">
        <v>98.674999999999997</v>
      </c>
      <c r="AL16" s="9">
        <v>98.942999999999998</v>
      </c>
      <c r="AM16" s="9">
        <v>104.337</v>
      </c>
      <c r="AN16" s="9">
        <v>98.444999999999993</v>
      </c>
      <c r="AO16" s="9">
        <v>96.793999999999997</v>
      </c>
      <c r="AQ16" s="9">
        <v>90.64</v>
      </c>
      <c r="AR16" s="9">
        <v>90.762</v>
      </c>
      <c r="AS16" s="9">
        <v>101.026</v>
      </c>
      <c r="AT16" s="9">
        <v>101.752</v>
      </c>
      <c r="AU16" s="9">
        <v>106.42700000000001</v>
      </c>
      <c r="AV16" s="9">
        <v>104.621</v>
      </c>
      <c r="AW16" s="9">
        <v>114.111</v>
      </c>
      <c r="AX16" s="9">
        <v>119.176</v>
      </c>
      <c r="AY16" s="9">
        <v>124.95399999999999</v>
      </c>
      <c r="AZ16" s="9">
        <v>114.232</v>
      </c>
      <c r="BA16" s="9">
        <v>110.89700000000001</v>
      </c>
      <c r="BB16" s="9">
        <v>103.611</v>
      </c>
      <c r="BD16" s="9">
        <f>SUMIFS('UT Base'!BE:BE,'UT Base'!$A:$A,$B16,'UT Base'!$B:$B,"South")/10^3</f>
        <v>113.64400000000001</v>
      </c>
      <c r="BE16" s="9">
        <f>SUMIFS('UT Base'!BF:BF,'UT Base'!$A:$A,$B16,'UT Base'!$B:$B,"South")/10^3</f>
        <v>112.708</v>
      </c>
      <c r="BF16" s="9">
        <f>SUMIFS('UT Base'!BG:BG,'UT Base'!$A:$A,$B16,'UT Base'!$B:$B,"South")/10^3</f>
        <v>96.084000000000003</v>
      </c>
      <c r="BG16" s="9">
        <f>SUMIFS('UT Base'!BH:BH,'UT Base'!$A:$A,$B16,'UT Base'!$B:$B,"South")/10^3</f>
        <v>118.35899999999999</v>
      </c>
      <c r="BH16" s="9">
        <f>SUMIFS('UT Base'!BI:BI,'UT Base'!$A:$A,$B16,'UT Base'!$B:$B,"South")/10^3</f>
        <v>119.74</v>
      </c>
      <c r="BI16" s="9">
        <f>SUMIFS('UT Base'!BJ:BJ,'UT Base'!$A:$A,$B16,'UT Base'!$B:$B,"South")/10^3</f>
        <v>129.90100000000001</v>
      </c>
      <c r="BJ16" s="9">
        <f>SUMIFS('UT Base'!BK:BK,'UT Base'!$A:$A,$B16,'UT Base'!$B:$B,"South")/10^3</f>
        <v>134.31700000000001</v>
      </c>
      <c r="BK16" s="9">
        <f>SUMIFS('UT Base'!BL:BL,'UT Base'!$A:$A,$B16,'UT Base'!$B:$B,"South")/10^3</f>
        <v>125.444</v>
      </c>
      <c r="BL16" s="9">
        <f>SUMIFS('UT Base'!BM:BM,'UT Base'!$A:$A,$B16,'UT Base'!$B:$B,"South")/10^3</f>
        <v>127.172</v>
      </c>
      <c r="BM16" s="9">
        <f>SUMIFS('UT Base'!BN:BN,'UT Base'!$A:$A,$B16,'UT Base'!$B:$B,"South")/10^3</f>
        <v>123.976</v>
      </c>
      <c r="BN16" s="9">
        <f>SUMIFS('UT Base'!BO:BO,'UT Base'!$A:$A,$B16,'UT Base'!$B:$B,"South")/10^3</f>
        <v>120.098</v>
      </c>
      <c r="BO16" s="9">
        <f>SUMIFS('UT Base'!BP:BP,'UT Base'!$A:$A,$B16,'UT Base'!$B:$B,"South")/10^3</f>
        <v>106.196</v>
      </c>
      <c r="BQ16" s="9">
        <f>SUMIFS('UT Base'!BR:BR,'UT Base'!$A:$A,$B16,'UT Base'!$B:$B,"South")/10^3</f>
        <v>110.57299999999999</v>
      </c>
      <c r="BR16" s="9">
        <f>SUMIFS('UT Base'!BS:BS,'UT Base'!$A:$A,$B16,'UT Base'!$B:$B,"South")/10^3</f>
        <v>0</v>
      </c>
      <c r="BS16" s="9">
        <f>SUMIFS('UT Base'!BT:BT,'UT Base'!$A:$A,$B16,'UT Base'!$B:$B,"South")/10^3</f>
        <v>0</v>
      </c>
      <c r="BT16" s="9">
        <f>SUMIFS('UT Base'!BU:BU,'UT Base'!$A:$A,$B16,'UT Base'!$B:$B,"South")/10^3</f>
        <v>0</v>
      </c>
      <c r="BU16" s="9">
        <f>SUMIFS('UT Base'!BV:BV,'UT Base'!$A:$A,$B16,'UT Base'!$B:$B,"South")/10^3</f>
        <v>0</v>
      </c>
      <c r="BV16" s="9">
        <f>SUMIFS('UT Base'!BW:BW,'UT Base'!$A:$A,$B16,'UT Base'!$B:$B,"South")/10^3</f>
        <v>0</v>
      </c>
      <c r="BW16" s="9">
        <f>SUMIFS('UT Base'!BX:BX,'UT Base'!$A:$A,$B16,'UT Base'!$B:$B,"South")/10^3</f>
        <v>0</v>
      </c>
      <c r="BX16" s="9">
        <f>SUMIFS('UT Base'!BY:BY,'UT Base'!$A:$A,$B16,'UT Base'!$B:$B,"South")/10^3</f>
        <v>0</v>
      </c>
      <c r="BY16" s="9">
        <f>SUMIFS('UT Base'!BZ:BZ,'UT Base'!$A:$A,$B16,'UT Base'!$B:$B,"South")/10^3</f>
        <v>0</v>
      </c>
      <c r="BZ16" s="9">
        <f>SUMIFS('UT Base'!CA:CA,'UT Base'!$A:$A,$B16,'UT Base'!$B:$B,"South")/10^3</f>
        <v>0</v>
      </c>
      <c r="CA16" s="9">
        <f>SUMIFS('UT Base'!CB:CB,'UT Base'!$A:$A,$B16,'UT Base'!$B:$B,"South")/10^3</f>
        <v>0</v>
      </c>
      <c r="CB16" s="9">
        <f>SUMIFS('UT Base'!CC:CC,'UT Base'!$A:$A,$B16,'UT Base'!$B:$B,"South")/10^3</f>
        <v>0</v>
      </c>
    </row>
    <row r="17" spans="2:80" ht="15.5" x14ac:dyDescent="0.35">
      <c r="B17" s="8" t="s">
        <v>139</v>
      </c>
      <c r="C17" s="43"/>
      <c r="D17" s="9">
        <f t="shared" ref="D17:O17" si="34">SUM(D18:D21)</f>
        <v>566.41100000000006</v>
      </c>
      <c r="E17" s="9">
        <f t="shared" si="34"/>
        <v>556.89700000000005</v>
      </c>
      <c r="F17" s="9">
        <f t="shared" si="34"/>
        <v>636.86500000000001</v>
      </c>
      <c r="G17" s="9">
        <f t="shared" si="34"/>
        <v>626.56200000000001</v>
      </c>
      <c r="H17" s="9">
        <f t="shared" si="34"/>
        <v>693.66899999999998</v>
      </c>
      <c r="I17" s="9">
        <f t="shared" si="34"/>
        <v>738.346</v>
      </c>
      <c r="J17" s="9">
        <f t="shared" si="34"/>
        <v>818.25199999999995</v>
      </c>
      <c r="K17" s="9">
        <f t="shared" si="34"/>
        <v>843.14800000000014</v>
      </c>
      <c r="L17" s="9">
        <f t="shared" si="34"/>
        <v>761.13499999999999</v>
      </c>
      <c r="M17" s="9">
        <f t="shared" si="34"/>
        <v>757.34400000000005</v>
      </c>
      <c r="N17" s="9">
        <f t="shared" si="34"/>
        <v>716.87299999999993</v>
      </c>
      <c r="O17" s="9">
        <f t="shared" si="34"/>
        <v>653.29200000000003</v>
      </c>
      <c r="Q17" s="9">
        <f t="shared" ref="Q17:AB17" si="35">SUM(Q18:Q21)</f>
        <v>715.54700000000003</v>
      </c>
      <c r="R17" s="9">
        <f t="shared" si="35"/>
        <v>650.35</v>
      </c>
      <c r="S17" s="9">
        <f t="shared" si="35"/>
        <v>714.09699999999998</v>
      </c>
      <c r="T17" s="9">
        <f t="shared" si="35"/>
        <v>705.43500000000006</v>
      </c>
      <c r="U17" s="9">
        <f t="shared" si="35"/>
        <v>807.22299999999996</v>
      </c>
      <c r="V17" s="9">
        <f t="shared" si="35"/>
        <v>794.63599999999997</v>
      </c>
      <c r="W17" s="9">
        <f t="shared" si="35"/>
        <v>868.06299999999999</v>
      </c>
      <c r="X17" s="9">
        <f t="shared" si="35"/>
        <v>875.25699999999995</v>
      </c>
      <c r="Y17" s="9">
        <f t="shared" si="35"/>
        <v>864.11400000000003</v>
      </c>
      <c r="Z17" s="9">
        <f t="shared" si="35"/>
        <v>886.56500000000005</v>
      </c>
      <c r="AA17" s="9">
        <f t="shared" si="35"/>
        <v>789.83500000000004</v>
      </c>
      <c r="AB17" s="9">
        <f t="shared" si="35"/>
        <v>795.07099999999991</v>
      </c>
      <c r="AD17" s="9">
        <f t="shared" ref="AD17:AO17" si="36">SUM(AD18:AD21)</f>
        <v>773.52599999999995</v>
      </c>
      <c r="AE17" s="9">
        <f t="shared" si="36"/>
        <v>757.67800000000011</v>
      </c>
      <c r="AF17" s="9">
        <f t="shared" si="36"/>
        <v>758.29099999999994</v>
      </c>
      <c r="AG17" s="9">
        <f t="shared" si="36"/>
        <v>747.43399999999997</v>
      </c>
      <c r="AH17" s="9">
        <f t="shared" si="36"/>
        <v>769.34800000000007</v>
      </c>
      <c r="AI17" s="9">
        <f t="shared" si="36"/>
        <v>807.06200000000001</v>
      </c>
      <c r="AJ17" s="9">
        <f t="shared" si="36"/>
        <v>819.87900000000002</v>
      </c>
      <c r="AK17" s="9">
        <f t="shared" si="36"/>
        <v>858.2829999999999</v>
      </c>
      <c r="AL17" s="9">
        <f t="shared" si="36"/>
        <v>822.96899999999994</v>
      </c>
      <c r="AM17" s="9">
        <f t="shared" si="36"/>
        <v>851.62899999999991</v>
      </c>
      <c r="AN17" s="9">
        <f t="shared" si="36"/>
        <v>799.66300000000001</v>
      </c>
      <c r="AO17" s="9">
        <f t="shared" si="36"/>
        <v>791.68600000000004</v>
      </c>
      <c r="AQ17" s="9">
        <f t="shared" ref="AQ17:BB17" si="37">SUM(AQ18:AQ21)</f>
        <v>687.58600000000001</v>
      </c>
      <c r="AR17" s="9">
        <f t="shared" si="37"/>
        <v>616.00600000000009</v>
      </c>
      <c r="AS17" s="9">
        <f t="shared" si="37"/>
        <v>682.2890000000001</v>
      </c>
      <c r="AT17" s="9">
        <f t="shared" si="37"/>
        <v>740.77800000000002</v>
      </c>
      <c r="AU17" s="9">
        <f t="shared" si="37"/>
        <v>759.57400000000007</v>
      </c>
      <c r="AV17" s="9">
        <f t="shared" si="37"/>
        <v>812.64099999999996</v>
      </c>
      <c r="AW17" s="9">
        <f t="shared" si="37"/>
        <v>853.06700000000001</v>
      </c>
      <c r="AX17" s="9">
        <f t="shared" si="37"/>
        <v>894.11200000000008</v>
      </c>
      <c r="AY17" s="9">
        <f t="shared" si="37"/>
        <v>831.36200000000008</v>
      </c>
      <c r="AZ17" s="9">
        <f t="shared" si="37"/>
        <v>837.60500000000002</v>
      </c>
      <c r="BA17" s="9">
        <f t="shared" si="37"/>
        <v>750.08500000000004</v>
      </c>
      <c r="BB17" s="9">
        <f t="shared" si="37"/>
        <v>576.73599999999999</v>
      </c>
      <c r="BD17" s="9">
        <f t="shared" ref="BD17:BO17" si="38">SUM(BD18:BD21)</f>
        <v>624.00599999999997</v>
      </c>
      <c r="BE17" s="9">
        <f t="shared" si="38"/>
        <v>643.66600000000005</v>
      </c>
      <c r="BF17" s="9">
        <f t="shared" si="38"/>
        <v>479.15199999999999</v>
      </c>
      <c r="BG17" s="9">
        <f t="shared" si="38"/>
        <v>625.11099999999999</v>
      </c>
      <c r="BH17" s="9">
        <f t="shared" si="38"/>
        <v>614.14700000000005</v>
      </c>
      <c r="BI17" s="9">
        <f t="shared" si="38"/>
        <v>603.46699999999998</v>
      </c>
      <c r="BJ17" s="9">
        <f t="shared" si="38"/>
        <v>719.77800000000002</v>
      </c>
      <c r="BK17" s="9">
        <f t="shared" si="38"/>
        <v>755.17600000000004</v>
      </c>
      <c r="BL17" s="9">
        <f t="shared" si="38"/>
        <v>749.58400000000006</v>
      </c>
      <c r="BM17" s="9">
        <f t="shared" si="38"/>
        <v>544.39700000000005</v>
      </c>
      <c r="BN17" s="9">
        <f t="shared" si="38"/>
        <v>487.62099999999998</v>
      </c>
      <c r="BO17" s="9">
        <f t="shared" si="38"/>
        <v>486.55200000000002</v>
      </c>
      <c r="BQ17" s="9">
        <f t="shared" ref="BQ17" si="39">SUM(BQ18:BQ21)</f>
        <v>574.95600000000002</v>
      </c>
      <c r="BR17" s="9">
        <f t="shared" ref="BR17" si="40">SUM(BR18:BR21)</f>
        <v>0</v>
      </c>
      <c r="BS17" s="9">
        <f t="shared" ref="BS17" si="41">SUM(BS18:BS21)</f>
        <v>0</v>
      </c>
      <c r="BT17" s="9">
        <f t="shared" ref="BT17" si="42">SUM(BT18:BT21)</f>
        <v>0</v>
      </c>
      <c r="BU17" s="9">
        <f t="shared" ref="BU17" si="43">SUM(BU18:BU21)</f>
        <v>0</v>
      </c>
      <c r="BV17" s="9">
        <f t="shared" ref="BV17" si="44">SUM(BV18:BV21)</f>
        <v>0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5" x14ac:dyDescent="0.35">
      <c r="B18" s="10" t="s">
        <v>109</v>
      </c>
      <c r="C18" s="43"/>
      <c r="D18" s="11">
        <v>245.291</v>
      </c>
      <c r="E18" s="11">
        <v>280.88200000000001</v>
      </c>
      <c r="F18" s="11">
        <v>294.06400000000002</v>
      </c>
      <c r="G18" s="11">
        <v>269.53199999999998</v>
      </c>
      <c r="H18" s="11">
        <v>271.71699999999998</v>
      </c>
      <c r="I18" s="11">
        <v>292.23700000000002</v>
      </c>
      <c r="J18" s="11">
        <v>300.24799999999999</v>
      </c>
      <c r="K18" s="11">
        <v>301.858</v>
      </c>
      <c r="L18" s="11">
        <v>283.62099999999998</v>
      </c>
      <c r="M18" s="11">
        <v>288.64800000000002</v>
      </c>
      <c r="N18" s="11">
        <v>269.57900000000001</v>
      </c>
      <c r="O18" s="11">
        <v>232.73</v>
      </c>
      <c r="Q18" s="11">
        <v>247.35400000000001</v>
      </c>
      <c r="R18" s="11">
        <v>229.65199999999999</v>
      </c>
      <c r="S18" s="11">
        <v>254.23699999999999</v>
      </c>
      <c r="T18" s="11">
        <v>241.363</v>
      </c>
      <c r="U18" s="11">
        <v>273.90600000000001</v>
      </c>
      <c r="V18" s="11">
        <v>261.33600000000001</v>
      </c>
      <c r="W18" s="11">
        <v>328.93200000000002</v>
      </c>
      <c r="X18" s="11">
        <v>334.53199999999998</v>
      </c>
      <c r="Y18" s="11">
        <v>329.464</v>
      </c>
      <c r="Z18" s="11">
        <v>351.464</v>
      </c>
      <c r="AA18" s="11">
        <v>290.24099999999999</v>
      </c>
      <c r="AB18" s="11">
        <v>276.08999999999997</v>
      </c>
      <c r="AD18" s="11">
        <v>263.42899999999997</v>
      </c>
      <c r="AE18" s="11">
        <v>286.30900000000003</v>
      </c>
      <c r="AF18" s="11">
        <v>305.23099999999999</v>
      </c>
      <c r="AG18" s="11">
        <v>256.03899999999999</v>
      </c>
      <c r="AH18" s="11">
        <v>245.28200000000001</v>
      </c>
      <c r="AI18" s="11">
        <v>276.26100000000002</v>
      </c>
      <c r="AJ18" s="11">
        <v>295.01900000000001</v>
      </c>
      <c r="AK18" s="11">
        <v>290.274</v>
      </c>
      <c r="AL18" s="11">
        <v>282.03899999999999</v>
      </c>
      <c r="AM18" s="11">
        <v>280.03899999999999</v>
      </c>
      <c r="AN18" s="11">
        <v>265.96199999999999</v>
      </c>
      <c r="AO18" s="11">
        <v>269.85500000000002</v>
      </c>
      <c r="AQ18" s="11">
        <v>271.74700000000001</v>
      </c>
      <c r="AR18" s="11">
        <v>272.49200000000002</v>
      </c>
      <c r="AS18" s="11">
        <v>287.42200000000003</v>
      </c>
      <c r="AT18" s="11">
        <v>305.56900000000002</v>
      </c>
      <c r="AU18" s="11">
        <v>301.96800000000002</v>
      </c>
      <c r="AV18" s="11">
        <v>302.25</v>
      </c>
      <c r="AW18" s="11">
        <v>321.62099999999998</v>
      </c>
      <c r="AX18" s="11">
        <v>330.03500000000003</v>
      </c>
      <c r="AY18" s="11">
        <v>305.88600000000002</v>
      </c>
      <c r="AZ18" s="11">
        <v>325.286</v>
      </c>
      <c r="BA18" s="11">
        <v>288.99400000000003</v>
      </c>
      <c r="BB18" s="11">
        <v>280.26100000000002</v>
      </c>
      <c r="BD18" s="11">
        <f>SUMIFS('UT Base'!BE:BE,'UT Base'!$A:$A,$B18,'UT Base'!$B:$B,"South")/10^3</f>
        <v>280.78699999999998</v>
      </c>
      <c r="BE18" s="11">
        <f>SUMIFS('UT Base'!BF:BF,'UT Base'!$A:$A,$B18,'UT Base'!$B:$B,"South")/10^3</f>
        <v>276.65699999999998</v>
      </c>
      <c r="BF18" s="11">
        <f>SUMIFS('UT Base'!BG:BG,'UT Base'!$A:$A,$B18,'UT Base'!$B:$B,"South")/10^3</f>
        <v>172.07599999999999</v>
      </c>
      <c r="BG18" s="11">
        <f>SUMIFS('UT Base'!BH:BH,'UT Base'!$A:$A,$B18,'UT Base'!$B:$B,"South")/10^3</f>
        <v>200.98500000000001</v>
      </c>
      <c r="BH18" s="11">
        <f>SUMIFS('UT Base'!BI:BI,'UT Base'!$A:$A,$B18,'UT Base'!$B:$B,"South")/10^3</f>
        <v>225.547</v>
      </c>
      <c r="BI18" s="11">
        <f>SUMIFS('UT Base'!BJ:BJ,'UT Base'!$A:$A,$B18,'UT Base'!$B:$B,"South")/10^3</f>
        <v>246.58</v>
      </c>
      <c r="BJ18" s="11">
        <f>SUMIFS('UT Base'!BK:BK,'UT Base'!$A:$A,$B18,'UT Base'!$B:$B,"South")/10^3</f>
        <v>259.77300000000002</v>
      </c>
      <c r="BK18" s="11">
        <f>SUMIFS('UT Base'!BL:BL,'UT Base'!$A:$A,$B18,'UT Base'!$B:$B,"South")/10^3</f>
        <v>256.76600000000002</v>
      </c>
      <c r="BL18" s="11">
        <f>SUMIFS('UT Base'!BM:BM,'UT Base'!$A:$A,$B18,'UT Base'!$B:$B,"South")/10^3</f>
        <v>262.11500000000001</v>
      </c>
      <c r="BM18" s="11">
        <f>SUMIFS('UT Base'!BN:BN,'UT Base'!$A:$A,$B18,'UT Base'!$B:$B,"South")/10^3</f>
        <v>276.702</v>
      </c>
      <c r="BN18" s="11">
        <f>SUMIFS('UT Base'!BO:BO,'UT Base'!$A:$A,$B18,'UT Base'!$B:$B,"South")/10^3</f>
        <v>268.245</v>
      </c>
      <c r="BO18" s="11">
        <f>SUMIFS('UT Base'!BP:BP,'UT Base'!$A:$A,$B18,'UT Base'!$B:$B,"South")/10^3</f>
        <v>242.09100000000001</v>
      </c>
      <c r="BQ18" s="11">
        <f>SUMIFS('UT Base'!BR:BR,'UT Base'!$A:$A,$B18,'UT Base'!$B:$B,"South")/10^3</f>
        <v>259.87299999999999</v>
      </c>
      <c r="BR18" s="11">
        <f>SUMIFS('UT Base'!BS:BS,'UT Base'!$A:$A,$B18,'UT Base'!$B:$B,"South")/10^3</f>
        <v>0</v>
      </c>
      <c r="BS18" s="11">
        <f>SUMIFS('UT Base'!BT:BT,'UT Base'!$A:$A,$B18,'UT Base'!$B:$B,"South")/10^3</f>
        <v>0</v>
      </c>
      <c r="BT18" s="11">
        <f>SUMIFS('UT Base'!BU:BU,'UT Base'!$A:$A,$B18,'UT Base'!$B:$B,"South")/10^3</f>
        <v>0</v>
      </c>
      <c r="BU18" s="11">
        <f>SUMIFS('UT Base'!BV:BV,'UT Base'!$A:$A,$B18,'UT Base'!$B:$B,"South")/10^3</f>
        <v>0</v>
      </c>
      <c r="BV18" s="11">
        <f>SUMIFS('UT Base'!BW:BW,'UT Base'!$A:$A,$B18,'UT Base'!$B:$B,"South")/10^3</f>
        <v>0</v>
      </c>
      <c r="BW18" s="11">
        <f>SUMIFS('UT Base'!BX:BX,'UT Base'!$A:$A,$B18,'UT Base'!$B:$B,"South")/10^3</f>
        <v>0</v>
      </c>
      <c r="BX18" s="11">
        <f>SUMIFS('UT Base'!BY:BY,'UT Base'!$A:$A,$B18,'UT Base'!$B:$B,"South")/10^3</f>
        <v>0</v>
      </c>
      <c r="BY18" s="11">
        <f>SUMIFS('UT Base'!BZ:BZ,'UT Base'!$A:$A,$B18,'UT Base'!$B:$B,"South")/10^3</f>
        <v>0</v>
      </c>
      <c r="BZ18" s="11">
        <f>SUMIFS('UT Base'!CA:CA,'UT Base'!$A:$A,$B18,'UT Base'!$B:$B,"South")/10^3</f>
        <v>0</v>
      </c>
      <c r="CA18" s="11">
        <f>SUMIFS('UT Base'!CB:CB,'UT Base'!$A:$A,$B18,'UT Base'!$B:$B,"South")/10^3</f>
        <v>0</v>
      </c>
      <c r="CB18" s="11">
        <f>SUMIFS('UT Base'!CC:CC,'UT Base'!$A:$A,$B18,'UT Base'!$B:$B,"South")/10^3</f>
        <v>0</v>
      </c>
    </row>
    <row r="19" spans="2:80" ht="15.5" x14ac:dyDescent="0.35">
      <c r="B19" s="10" t="s">
        <v>111</v>
      </c>
      <c r="C19" s="43"/>
      <c r="D19" s="11">
        <v>45.322000000000003</v>
      </c>
      <c r="E19" s="11">
        <v>47.828000000000003</v>
      </c>
      <c r="F19" s="11">
        <v>64.436000000000007</v>
      </c>
      <c r="G19" s="11">
        <v>64.503</v>
      </c>
      <c r="H19" s="11">
        <v>82.876000000000005</v>
      </c>
      <c r="I19" s="11">
        <v>90.808000000000007</v>
      </c>
      <c r="J19" s="11">
        <v>129.744</v>
      </c>
      <c r="K19" s="11">
        <v>131.49199999999999</v>
      </c>
      <c r="L19" s="11">
        <v>123.536</v>
      </c>
      <c r="M19" s="11">
        <v>134.66800000000001</v>
      </c>
      <c r="N19" s="11">
        <v>119.172</v>
      </c>
      <c r="O19" s="11">
        <v>116.38</v>
      </c>
      <c r="Q19" s="11">
        <v>121.27200000000001</v>
      </c>
      <c r="R19" s="11">
        <v>78.311999999999998</v>
      </c>
      <c r="S19" s="11">
        <v>109.82</v>
      </c>
      <c r="T19" s="11">
        <v>123.256</v>
      </c>
      <c r="U19" s="11">
        <v>143.63200000000001</v>
      </c>
      <c r="V19" s="11">
        <v>136.928</v>
      </c>
      <c r="W19" s="11">
        <v>138.18799999999999</v>
      </c>
      <c r="X19" s="11">
        <v>139.476</v>
      </c>
      <c r="Y19" s="11">
        <v>147.08799999999999</v>
      </c>
      <c r="Z19" s="11">
        <v>147.35599999999999</v>
      </c>
      <c r="AA19" s="11">
        <v>134.036</v>
      </c>
      <c r="AB19" s="11">
        <v>153.08000000000001</v>
      </c>
      <c r="AD19" s="11">
        <v>143.55099999999999</v>
      </c>
      <c r="AE19" s="11">
        <v>127.376</v>
      </c>
      <c r="AF19" s="11">
        <v>76.132000000000005</v>
      </c>
      <c r="AG19" s="11">
        <v>101.592</v>
      </c>
      <c r="AH19" s="11">
        <v>97.188000000000002</v>
      </c>
      <c r="AI19" s="11">
        <v>154.34399999999999</v>
      </c>
      <c r="AJ19" s="11">
        <v>131.16399999999999</v>
      </c>
      <c r="AK19" s="11">
        <v>171.33799999999999</v>
      </c>
      <c r="AL19" s="11">
        <v>142.01599999999999</v>
      </c>
      <c r="AM19" s="11">
        <v>159.96799999999999</v>
      </c>
      <c r="AN19" s="11">
        <v>140.54</v>
      </c>
      <c r="AO19" s="11">
        <v>150.36000000000001</v>
      </c>
      <c r="AQ19" s="11">
        <v>132.72</v>
      </c>
      <c r="AR19" s="11">
        <v>123.28</v>
      </c>
      <c r="AS19" s="11">
        <v>135.744</v>
      </c>
      <c r="AT19" s="11">
        <v>109.916</v>
      </c>
      <c r="AU19" s="11">
        <v>119.64400000000001</v>
      </c>
      <c r="AV19" s="11">
        <v>124.28</v>
      </c>
      <c r="AW19" s="11">
        <v>101.36799999999999</v>
      </c>
      <c r="AX19" s="11">
        <v>138.30799999999999</v>
      </c>
      <c r="AY19" s="11">
        <v>132.744</v>
      </c>
      <c r="AZ19" s="11">
        <v>140.72</v>
      </c>
      <c r="BA19" s="11">
        <v>142.20400000000001</v>
      </c>
      <c r="BB19" s="11">
        <v>135.38800000000001</v>
      </c>
      <c r="BD19" s="11">
        <f>SUMIFS('UT Base'!BE:BE,'UT Base'!$A:$A,$B19,'UT Base'!$B:$B,"South")/10^3</f>
        <v>125.13200000000001</v>
      </c>
      <c r="BE19" s="11">
        <f>SUMIFS('UT Base'!BF:BF,'UT Base'!$A:$A,$B19,'UT Base'!$B:$B,"South")/10^3</f>
        <v>68.468000000000004</v>
      </c>
      <c r="BF19" s="11">
        <f>SUMIFS('UT Base'!BG:BG,'UT Base'!$A:$A,$B19,'UT Base'!$B:$B,"South")/10^3</f>
        <v>78.962000000000003</v>
      </c>
      <c r="BG19" s="11">
        <f>SUMIFS('UT Base'!BH:BH,'UT Base'!$A:$A,$B19,'UT Base'!$B:$B,"South")/10^3</f>
        <v>36.43</v>
      </c>
      <c r="BH19" s="11">
        <f>SUMIFS('UT Base'!BI:BI,'UT Base'!$A:$A,$B19,'UT Base'!$B:$B,"South")/10^3</f>
        <v>80</v>
      </c>
      <c r="BI19" s="11">
        <f>SUMIFS('UT Base'!BJ:BJ,'UT Base'!$A:$A,$B19,'UT Base'!$B:$B,"South")/10^3</f>
        <v>77.248000000000005</v>
      </c>
      <c r="BJ19" s="11">
        <f>SUMIFS('UT Base'!BK:BK,'UT Base'!$A:$A,$B19,'UT Base'!$B:$B,"South")/10^3</f>
        <v>125.48</v>
      </c>
      <c r="BK19" s="11">
        <f>SUMIFS('UT Base'!BL:BL,'UT Base'!$A:$A,$B19,'UT Base'!$B:$B,"South")/10^3</f>
        <v>134.76599999999999</v>
      </c>
      <c r="BL19" s="11">
        <f>SUMIFS('UT Base'!BM:BM,'UT Base'!$A:$A,$B19,'UT Base'!$B:$B,"South")/10^3</f>
        <v>130.94</v>
      </c>
      <c r="BM19" s="11">
        <f>SUMIFS('UT Base'!BN:BN,'UT Base'!$A:$A,$B19,'UT Base'!$B:$B,"South")/10^3</f>
        <v>118.88800000000001</v>
      </c>
      <c r="BN19" s="11">
        <f>SUMIFS('UT Base'!BO:BO,'UT Base'!$A:$A,$B19,'UT Base'!$B:$B,"South")/10^3</f>
        <v>113.812</v>
      </c>
      <c r="BO19" s="11">
        <f>SUMIFS('UT Base'!BP:BP,'UT Base'!$A:$A,$B19,'UT Base'!$B:$B,"South")/10^3</f>
        <v>64.662000000000006</v>
      </c>
      <c r="BQ19" s="11">
        <f>SUMIFS('UT Base'!BR:BR,'UT Base'!$A:$A,$B19,'UT Base'!$B:$B,"South")/10^3</f>
        <v>125.504</v>
      </c>
      <c r="BR19" s="11">
        <f>SUMIFS('UT Base'!BS:BS,'UT Base'!$A:$A,$B19,'UT Base'!$B:$B,"South")/10^3</f>
        <v>0</v>
      </c>
      <c r="BS19" s="11">
        <f>SUMIFS('UT Base'!BT:BT,'UT Base'!$A:$A,$B19,'UT Base'!$B:$B,"South")/10^3</f>
        <v>0</v>
      </c>
      <c r="BT19" s="11">
        <f>SUMIFS('UT Base'!BU:BU,'UT Base'!$A:$A,$B19,'UT Base'!$B:$B,"South")/10^3</f>
        <v>0</v>
      </c>
      <c r="BU19" s="11">
        <f>SUMIFS('UT Base'!BV:BV,'UT Base'!$A:$A,$B19,'UT Base'!$B:$B,"South")/10^3</f>
        <v>0</v>
      </c>
      <c r="BV19" s="11">
        <f>SUMIFS('UT Base'!BW:BW,'UT Base'!$A:$A,$B19,'UT Base'!$B:$B,"South")/10^3</f>
        <v>0</v>
      </c>
      <c r="BW19" s="11">
        <f>SUMIFS('UT Base'!BX:BX,'UT Base'!$A:$A,$B19,'UT Base'!$B:$B,"South")/10^3</f>
        <v>0</v>
      </c>
      <c r="BX19" s="11">
        <f>SUMIFS('UT Base'!BY:BY,'UT Base'!$A:$A,$B19,'UT Base'!$B:$B,"South")/10^3</f>
        <v>0</v>
      </c>
      <c r="BY19" s="11">
        <f>SUMIFS('UT Base'!BZ:BZ,'UT Base'!$A:$A,$B19,'UT Base'!$B:$B,"South")/10^3</f>
        <v>0</v>
      </c>
      <c r="BZ19" s="11">
        <f>SUMIFS('UT Base'!CA:CA,'UT Base'!$A:$A,$B19,'UT Base'!$B:$B,"South")/10^3</f>
        <v>0</v>
      </c>
      <c r="CA19" s="11">
        <f>SUMIFS('UT Base'!CB:CB,'UT Base'!$A:$A,$B19,'UT Base'!$B:$B,"South")/10^3</f>
        <v>0</v>
      </c>
      <c r="CB19" s="11">
        <f>SUMIFS('UT Base'!CC:CC,'UT Base'!$A:$A,$B19,'UT Base'!$B:$B,"South")/10^3</f>
        <v>0</v>
      </c>
    </row>
    <row r="20" spans="2:80" ht="15.5" x14ac:dyDescent="0.35">
      <c r="B20" s="10" t="s">
        <v>112</v>
      </c>
      <c r="C20" s="43"/>
      <c r="D20" s="11">
        <v>63.997999999999998</v>
      </c>
      <c r="E20" s="11">
        <v>75.308000000000007</v>
      </c>
      <c r="F20" s="11">
        <v>84.034999999999997</v>
      </c>
      <c r="G20" s="11">
        <v>85.867000000000004</v>
      </c>
      <c r="H20" s="11">
        <v>78.944000000000003</v>
      </c>
      <c r="I20" s="11">
        <v>97.022999999999996</v>
      </c>
      <c r="J20" s="11">
        <v>102.803</v>
      </c>
      <c r="K20" s="11">
        <v>111.39700000000001</v>
      </c>
      <c r="L20" s="11">
        <v>105.209</v>
      </c>
      <c r="M20" s="11">
        <v>100.83</v>
      </c>
      <c r="N20" s="11">
        <v>97.067999999999998</v>
      </c>
      <c r="O20" s="11">
        <v>92.293000000000006</v>
      </c>
      <c r="Q20" s="11">
        <v>101.41200000000001</v>
      </c>
      <c r="R20" s="11">
        <v>87.427000000000007</v>
      </c>
      <c r="S20" s="11">
        <v>94.281999999999996</v>
      </c>
      <c r="T20" s="11">
        <v>92.403000000000006</v>
      </c>
      <c r="U20" s="11">
        <v>101.154</v>
      </c>
      <c r="V20" s="11">
        <v>82.278999999999996</v>
      </c>
      <c r="W20" s="11">
        <v>101.848</v>
      </c>
      <c r="X20" s="11">
        <v>102.581</v>
      </c>
      <c r="Y20" s="11">
        <v>93.915999999999997</v>
      </c>
      <c r="Z20" s="11">
        <v>100.30500000000001</v>
      </c>
      <c r="AA20" s="11">
        <v>75.057000000000002</v>
      </c>
      <c r="AB20" s="11">
        <v>86.501999999999995</v>
      </c>
      <c r="AD20" s="11">
        <v>79.734999999999999</v>
      </c>
      <c r="AE20" s="11">
        <v>78.171999999999997</v>
      </c>
      <c r="AF20" s="11">
        <v>91.382000000000005</v>
      </c>
      <c r="AG20" s="11">
        <v>78.183999999999997</v>
      </c>
      <c r="AH20" s="11">
        <v>82.296999999999997</v>
      </c>
      <c r="AI20" s="11">
        <v>81.956000000000003</v>
      </c>
      <c r="AJ20" s="11">
        <v>83.495000000000005</v>
      </c>
      <c r="AK20" s="11">
        <v>82.566999999999993</v>
      </c>
      <c r="AL20" s="11">
        <v>89.221999999999994</v>
      </c>
      <c r="AM20" s="11">
        <v>95.337000000000003</v>
      </c>
      <c r="AN20" s="11">
        <v>95.387</v>
      </c>
      <c r="AO20" s="11">
        <v>69.846999999999994</v>
      </c>
      <c r="AQ20" s="11">
        <v>86.203999999999994</v>
      </c>
      <c r="AR20" s="11">
        <v>82.105999999999995</v>
      </c>
      <c r="AS20" s="11">
        <v>82.644000000000005</v>
      </c>
      <c r="AT20" s="11">
        <v>76.054000000000002</v>
      </c>
      <c r="AU20" s="11">
        <v>87.521000000000001</v>
      </c>
      <c r="AV20" s="11">
        <v>90.51</v>
      </c>
      <c r="AW20" s="11">
        <v>94.313999999999993</v>
      </c>
      <c r="AX20" s="11">
        <v>103.953</v>
      </c>
      <c r="AY20" s="11">
        <v>97.713999999999999</v>
      </c>
      <c r="AZ20" s="11">
        <v>100.559</v>
      </c>
      <c r="BA20" s="11">
        <v>87.456000000000003</v>
      </c>
      <c r="BB20" s="11">
        <v>79.257999999999996</v>
      </c>
      <c r="BD20" s="11">
        <f>SUMIFS('UT Base'!BE:BE,'UT Base'!$A:$A,$B20,'UT Base'!$B:$B,"South")/10^3</f>
        <v>89.27</v>
      </c>
      <c r="BE20" s="11">
        <f>SUMIFS('UT Base'!BF:BF,'UT Base'!$A:$A,$B20,'UT Base'!$B:$B,"South")/10^3</f>
        <v>92.811000000000007</v>
      </c>
      <c r="BF20" s="11">
        <f>SUMIFS('UT Base'!BG:BG,'UT Base'!$A:$A,$B20,'UT Base'!$B:$B,"South")/10^3</f>
        <v>60.804000000000002</v>
      </c>
      <c r="BG20" s="11">
        <f>SUMIFS('UT Base'!BH:BH,'UT Base'!$A:$A,$B20,'UT Base'!$B:$B,"South")/10^3</f>
        <v>90.418999999999997</v>
      </c>
      <c r="BH20" s="11">
        <f>SUMIFS('UT Base'!BI:BI,'UT Base'!$A:$A,$B20,'UT Base'!$B:$B,"South")/10^3</f>
        <v>102.468</v>
      </c>
      <c r="BI20" s="11">
        <f>SUMIFS('UT Base'!BJ:BJ,'UT Base'!$A:$A,$B20,'UT Base'!$B:$B,"South")/10^3</f>
        <v>92.522999999999996</v>
      </c>
      <c r="BJ20" s="11">
        <f>SUMIFS('UT Base'!BK:BK,'UT Base'!$A:$A,$B20,'UT Base'!$B:$B,"South")/10^3</f>
        <v>89.373000000000005</v>
      </c>
      <c r="BK20" s="11">
        <f>SUMIFS('UT Base'!BL:BL,'UT Base'!$A:$A,$B20,'UT Base'!$B:$B,"South")/10^3</f>
        <v>98.649000000000001</v>
      </c>
      <c r="BL20" s="11">
        <f>SUMIFS('UT Base'!BM:BM,'UT Base'!$A:$A,$B20,'UT Base'!$B:$B,"South")/10^3</f>
        <v>94.611000000000004</v>
      </c>
      <c r="BM20" s="11">
        <f>SUMIFS('UT Base'!BN:BN,'UT Base'!$A:$A,$B20,'UT Base'!$B:$B,"South")/10^3</f>
        <v>113.919</v>
      </c>
      <c r="BN20" s="11">
        <f>SUMIFS('UT Base'!BO:BO,'UT Base'!$A:$A,$B20,'UT Base'!$B:$B,"South")/10^3</f>
        <v>101.962</v>
      </c>
      <c r="BO20" s="11">
        <f>SUMIFS('UT Base'!BP:BP,'UT Base'!$A:$A,$B20,'UT Base'!$B:$B,"South")/10^3</f>
        <v>86.102999999999994</v>
      </c>
      <c r="BQ20" s="11">
        <f>SUMIFS('UT Base'!BR:BR,'UT Base'!$A:$A,$B20,'UT Base'!$B:$B,"South")/10^3</f>
        <v>95.335999999999999</v>
      </c>
      <c r="BR20" s="11">
        <f>SUMIFS('UT Base'!BS:BS,'UT Base'!$A:$A,$B20,'UT Base'!$B:$B,"South")/10^3</f>
        <v>0</v>
      </c>
      <c r="BS20" s="11">
        <f>SUMIFS('UT Base'!BT:BT,'UT Base'!$A:$A,$B20,'UT Base'!$B:$B,"South")/10^3</f>
        <v>0</v>
      </c>
      <c r="BT20" s="11">
        <f>SUMIFS('UT Base'!BU:BU,'UT Base'!$A:$A,$B20,'UT Base'!$B:$B,"South")/10^3</f>
        <v>0</v>
      </c>
      <c r="BU20" s="11">
        <f>SUMIFS('UT Base'!BV:BV,'UT Base'!$A:$A,$B20,'UT Base'!$B:$B,"South")/10^3</f>
        <v>0</v>
      </c>
      <c r="BV20" s="11">
        <f>SUMIFS('UT Base'!BW:BW,'UT Base'!$A:$A,$B20,'UT Base'!$B:$B,"South")/10^3</f>
        <v>0</v>
      </c>
      <c r="BW20" s="11">
        <f>SUMIFS('UT Base'!BX:BX,'UT Base'!$A:$A,$B20,'UT Base'!$B:$B,"South")/10^3</f>
        <v>0</v>
      </c>
      <c r="BX20" s="11">
        <f>SUMIFS('UT Base'!BY:BY,'UT Base'!$A:$A,$B20,'UT Base'!$B:$B,"South")/10^3</f>
        <v>0</v>
      </c>
      <c r="BY20" s="11">
        <f>SUMIFS('UT Base'!BZ:BZ,'UT Base'!$A:$A,$B20,'UT Base'!$B:$B,"South")/10^3</f>
        <v>0</v>
      </c>
      <c r="BZ20" s="11">
        <f>SUMIFS('UT Base'!CA:CA,'UT Base'!$A:$A,$B20,'UT Base'!$B:$B,"South")/10^3</f>
        <v>0</v>
      </c>
      <c r="CA20" s="11">
        <f>SUMIFS('UT Base'!CB:CB,'UT Base'!$A:$A,$B20,'UT Base'!$B:$B,"South")/10^3</f>
        <v>0</v>
      </c>
      <c r="CB20" s="11">
        <f>SUMIFS('UT Base'!CC:CC,'UT Base'!$A:$A,$B20,'UT Base'!$B:$B,"South")/10^3</f>
        <v>0</v>
      </c>
    </row>
    <row r="21" spans="2:80" ht="15.5" x14ac:dyDescent="0.35">
      <c r="B21" s="10" t="s">
        <v>110</v>
      </c>
      <c r="C21" s="43"/>
      <c r="D21" s="11">
        <v>211.8</v>
      </c>
      <c r="E21" s="11">
        <v>152.87899999999999</v>
      </c>
      <c r="F21" s="11">
        <v>194.33</v>
      </c>
      <c r="G21" s="11">
        <v>206.66</v>
      </c>
      <c r="H21" s="11">
        <v>260.13200000000001</v>
      </c>
      <c r="I21" s="11">
        <v>258.27800000000002</v>
      </c>
      <c r="J21" s="11">
        <v>285.45699999999999</v>
      </c>
      <c r="K21" s="11">
        <v>298.40100000000001</v>
      </c>
      <c r="L21" s="11">
        <v>248.76900000000001</v>
      </c>
      <c r="M21" s="11">
        <v>233.19800000000001</v>
      </c>
      <c r="N21" s="11">
        <v>231.054</v>
      </c>
      <c r="O21" s="11">
        <v>211.88900000000001</v>
      </c>
      <c r="Q21" s="11">
        <v>245.50899999999999</v>
      </c>
      <c r="R21" s="11">
        <v>254.959</v>
      </c>
      <c r="S21" s="11">
        <v>255.75800000000001</v>
      </c>
      <c r="T21" s="11">
        <v>248.41300000000001</v>
      </c>
      <c r="U21" s="11">
        <v>288.53100000000001</v>
      </c>
      <c r="V21" s="11">
        <v>314.09300000000002</v>
      </c>
      <c r="W21" s="11">
        <v>299.09500000000003</v>
      </c>
      <c r="X21" s="11">
        <v>298.66800000000001</v>
      </c>
      <c r="Y21" s="11">
        <v>293.64600000000002</v>
      </c>
      <c r="Z21" s="11">
        <v>287.44</v>
      </c>
      <c r="AA21" s="11">
        <v>290.50099999999998</v>
      </c>
      <c r="AB21" s="11">
        <v>279.399</v>
      </c>
      <c r="AD21" s="11">
        <v>286.81099999999998</v>
      </c>
      <c r="AE21" s="11">
        <v>265.82100000000003</v>
      </c>
      <c r="AF21" s="11">
        <v>285.54599999999999</v>
      </c>
      <c r="AG21" s="11">
        <v>311.61900000000003</v>
      </c>
      <c r="AH21" s="11">
        <v>344.58100000000002</v>
      </c>
      <c r="AI21" s="11">
        <v>294.50099999999998</v>
      </c>
      <c r="AJ21" s="11">
        <v>310.20100000000002</v>
      </c>
      <c r="AK21" s="11">
        <v>314.10399999999998</v>
      </c>
      <c r="AL21" s="11">
        <v>309.69200000000001</v>
      </c>
      <c r="AM21" s="11">
        <v>316.28500000000003</v>
      </c>
      <c r="AN21" s="11">
        <v>297.774</v>
      </c>
      <c r="AO21" s="11">
        <v>301.62400000000002</v>
      </c>
      <c r="AQ21" s="11">
        <v>196.91499999999999</v>
      </c>
      <c r="AR21" s="11">
        <v>138.12799999999999</v>
      </c>
      <c r="AS21" s="11">
        <v>176.47900000000001</v>
      </c>
      <c r="AT21" s="11">
        <v>249.239</v>
      </c>
      <c r="AU21" s="11">
        <v>250.441</v>
      </c>
      <c r="AV21" s="11">
        <v>295.601</v>
      </c>
      <c r="AW21" s="11">
        <v>335.76400000000001</v>
      </c>
      <c r="AX21" s="11">
        <v>321.81599999999997</v>
      </c>
      <c r="AY21" s="11">
        <v>295.01799999999997</v>
      </c>
      <c r="AZ21" s="11">
        <v>271.04000000000002</v>
      </c>
      <c r="BA21" s="11">
        <v>231.43100000000001</v>
      </c>
      <c r="BB21" s="11">
        <v>81.828999999999994</v>
      </c>
      <c r="BD21" s="11">
        <f>SUMIFS('UT Base'!BE:BE,'UT Base'!$A:$A,$B21,'UT Base'!$B:$B,"South")/10^3</f>
        <v>128.81700000000001</v>
      </c>
      <c r="BE21" s="11">
        <f>SUMIFS('UT Base'!BF:BF,'UT Base'!$A:$A,$B21,'UT Base'!$B:$B,"South")/10^3</f>
        <v>205.73</v>
      </c>
      <c r="BF21" s="11">
        <f>SUMIFS('UT Base'!BG:BG,'UT Base'!$A:$A,$B21,'UT Base'!$B:$B,"South")/10^3</f>
        <v>167.31</v>
      </c>
      <c r="BG21" s="11">
        <f>SUMIFS('UT Base'!BH:BH,'UT Base'!$A:$A,$B21,'UT Base'!$B:$B,"South")/10^3</f>
        <v>297.27699999999999</v>
      </c>
      <c r="BH21" s="11">
        <f>SUMIFS('UT Base'!BI:BI,'UT Base'!$A:$A,$B21,'UT Base'!$B:$B,"South")/10^3</f>
        <v>206.13200000000001</v>
      </c>
      <c r="BI21" s="11">
        <f>SUMIFS('UT Base'!BJ:BJ,'UT Base'!$A:$A,$B21,'UT Base'!$B:$B,"South")/10^3</f>
        <v>187.11600000000001</v>
      </c>
      <c r="BJ21" s="11">
        <f>SUMIFS('UT Base'!BK:BK,'UT Base'!$A:$A,$B21,'UT Base'!$B:$B,"South")/10^3</f>
        <v>245.15199999999999</v>
      </c>
      <c r="BK21" s="11">
        <f>SUMIFS('UT Base'!BL:BL,'UT Base'!$A:$A,$B21,'UT Base'!$B:$B,"South")/10^3</f>
        <v>264.995</v>
      </c>
      <c r="BL21" s="11">
        <f>SUMIFS('UT Base'!BM:BM,'UT Base'!$A:$A,$B21,'UT Base'!$B:$B,"South")/10^3</f>
        <v>261.91800000000001</v>
      </c>
      <c r="BM21" s="11">
        <f>SUMIFS('UT Base'!BN:BN,'UT Base'!$A:$A,$B21,'UT Base'!$B:$B,"South")/10^3</f>
        <v>34.887999999999998</v>
      </c>
      <c r="BN21" s="11">
        <f>SUMIFS('UT Base'!BO:BO,'UT Base'!$A:$A,$B21,'UT Base'!$B:$B,"South")/10^3</f>
        <v>3.6019999999999999</v>
      </c>
      <c r="BO21" s="11">
        <f>SUMIFS('UT Base'!BP:BP,'UT Base'!$A:$A,$B21,'UT Base'!$B:$B,"South")/10^3</f>
        <v>93.695999999999998</v>
      </c>
      <c r="BQ21" s="11">
        <f>SUMIFS('UT Base'!BR:BR,'UT Base'!$A:$A,$B21,'UT Base'!$B:$B,"South")/10^3</f>
        <v>94.242999999999995</v>
      </c>
      <c r="BR21" s="11">
        <f>SUMIFS('UT Base'!BS:BS,'UT Base'!$A:$A,$B21,'UT Base'!$B:$B,"South")/10^3</f>
        <v>0</v>
      </c>
      <c r="BS21" s="11">
        <f>SUMIFS('UT Base'!BT:BT,'UT Base'!$A:$A,$B21,'UT Base'!$B:$B,"South")/10^3</f>
        <v>0</v>
      </c>
      <c r="BT21" s="11">
        <f>SUMIFS('UT Base'!BU:BU,'UT Base'!$A:$A,$B21,'UT Base'!$B:$B,"South")/10^3</f>
        <v>0</v>
      </c>
      <c r="BU21" s="11">
        <f>SUMIFS('UT Base'!BV:BV,'UT Base'!$A:$A,$B21,'UT Base'!$B:$B,"South")/10^3</f>
        <v>0</v>
      </c>
      <c r="BV21" s="11">
        <f>SUMIFS('UT Base'!BW:BW,'UT Base'!$A:$A,$B21,'UT Base'!$B:$B,"South")/10^3</f>
        <v>0</v>
      </c>
      <c r="BW21" s="11">
        <f>SUMIFS('UT Base'!BX:BX,'UT Base'!$A:$A,$B21,'UT Base'!$B:$B,"South")/10^3</f>
        <v>0</v>
      </c>
      <c r="BX21" s="11">
        <f>SUMIFS('UT Base'!BY:BY,'UT Base'!$A:$A,$B21,'UT Base'!$B:$B,"South")/10^3</f>
        <v>0</v>
      </c>
      <c r="BY21" s="11">
        <f>SUMIFS('UT Base'!BZ:BZ,'UT Base'!$A:$A,$B21,'UT Base'!$B:$B,"South")/10^3</f>
        <v>0</v>
      </c>
      <c r="BZ21" s="11">
        <f>SUMIFS('UT Base'!CA:CA,'UT Base'!$A:$A,$B21,'UT Base'!$B:$B,"South")/10^3</f>
        <v>0</v>
      </c>
      <c r="CA21" s="11">
        <f>SUMIFS('UT Base'!CB:CB,'UT Base'!$A:$A,$B21,'UT Base'!$B:$B,"South")/10^3</f>
        <v>0</v>
      </c>
      <c r="CB21" s="11">
        <f>SUMIFS('UT Base'!CC:CC,'UT Base'!$A:$A,$B21,'UT Base'!$B:$B,"South")/10^3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92"/>
  <sheetViews>
    <sheetView showGridLines="0" topLeftCell="BI63" workbookViewId="0">
      <selection activeCell="BO10" sqref="BO10"/>
    </sheetView>
  </sheetViews>
  <sheetFormatPr defaultColWidth="9.1796875" defaultRowHeight="10" x14ac:dyDescent="0.2"/>
  <cols>
    <col min="1" max="1" width="20.7265625" style="13" customWidth="1"/>
    <col min="2" max="2" width="26.1796875" style="13" bestFit="1" customWidth="1"/>
    <col min="3" max="3" width="39.81640625" style="13" bestFit="1" customWidth="1"/>
    <col min="4" max="4" width="12.81640625" style="13" customWidth="1"/>
    <col min="5" max="5" width="12" style="13" customWidth="1"/>
    <col min="6" max="6" width="12.1796875" style="13" customWidth="1"/>
    <col min="7" max="12" width="12" style="13" customWidth="1"/>
    <col min="13" max="13" width="12.1796875" style="13" customWidth="1"/>
    <col min="14" max="14" width="12" style="13" customWidth="1"/>
    <col min="15" max="16" width="12.54296875" style="13" customWidth="1"/>
    <col min="17" max="17" width="12.81640625" style="13" customWidth="1"/>
    <col min="18" max="18" width="12" style="13" customWidth="1"/>
    <col min="19" max="19" width="12.1796875" style="13" customWidth="1"/>
    <col min="20" max="25" width="12" style="13" customWidth="1"/>
    <col min="26" max="26" width="12.1796875" style="13" customWidth="1"/>
    <col min="27" max="27" width="12" style="13" customWidth="1"/>
    <col min="28" max="29" width="12.54296875" style="13" customWidth="1"/>
    <col min="30" max="30" width="12.81640625" style="13" customWidth="1"/>
    <col min="31" max="31" width="12" style="13" customWidth="1"/>
    <col min="32" max="32" width="12.1796875" style="13" customWidth="1"/>
    <col min="33" max="38" width="12" style="13" customWidth="1"/>
    <col min="39" max="39" width="12.1796875" style="13" customWidth="1"/>
    <col min="40" max="40" width="12" style="13" customWidth="1"/>
    <col min="41" max="42" width="12.54296875" style="13" customWidth="1"/>
    <col min="43" max="43" width="12.81640625" style="13" customWidth="1"/>
    <col min="44" max="44" width="12" style="13" customWidth="1"/>
    <col min="45" max="45" width="12.1796875" style="13" customWidth="1"/>
    <col min="46" max="51" width="12" style="13" customWidth="1"/>
    <col min="52" max="52" width="12.1796875" style="13" customWidth="1"/>
    <col min="53" max="53" width="12" style="13" customWidth="1"/>
    <col min="54" max="55" width="12.54296875" style="13" customWidth="1"/>
    <col min="56" max="56" width="13.81640625" style="13" bestFit="1" customWidth="1"/>
    <col min="57" max="57" width="12" style="13" bestFit="1" customWidth="1"/>
    <col min="58" max="58" width="12.81640625" style="13" bestFit="1" customWidth="1"/>
    <col min="59" max="70" width="12" style="13" bestFit="1" customWidth="1"/>
    <col min="71" max="16384" width="9.1796875" style="13"/>
  </cols>
  <sheetData>
    <row r="1" spans="1:81" ht="11.25" x14ac:dyDescent="0.2">
      <c r="B1" s="13" t="s">
        <v>64</v>
      </c>
      <c r="C1" s="13" t="s">
        <v>83</v>
      </c>
    </row>
    <row r="2" spans="1:81" ht="11.25" x14ac:dyDescent="0.2">
      <c r="B2" s="13" t="s">
        <v>63</v>
      </c>
      <c r="C2" s="13" t="s">
        <v>84</v>
      </c>
    </row>
    <row r="3" spans="1:81" ht="11.25" x14ac:dyDescent="0.2">
      <c r="B3" s="13" t="s">
        <v>62</v>
      </c>
      <c r="C3" s="13" t="s">
        <v>85</v>
      </c>
    </row>
    <row r="4" spans="1:81" ht="11.25" x14ac:dyDescent="0.2">
      <c r="B4" s="13" t="s">
        <v>61</v>
      </c>
      <c r="C4" s="13" t="s">
        <v>94</v>
      </c>
    </row>
    <row r="5" spans="1:81" ht="11.25" x14ac:dyDescent="0.2">
      <c r="B5" s="13" t="s">
        <v>60</v>
      </c>
      <c r="C5" s="13" t="s">
        <v>87</v>
      </c>
    </row>
    <row r="6" spans="1:81" ht="11.25" x14ac:dyDescent="0.2">
      <c r="B6" s="13" t="s">
        <v>59</v>
      </c>
      <c r="C6" s="13" t="s">
        <v>88</v>
      </c>
    </row>
    <row r="7" spans="1:81" ht="11.25" x14ac:dyDescent="0.2">
      <c r="B7" s="13" t="s">
        <v>58</v>
      </c>
      <c r="C7" s="13" t="s">
        <v>89</v>
      </c>
    </row>
    <row r="8" spans="1:81" ht="11.25" x14ac:dyDescent="0.2">
      <c r="B8" s="13" t="s">
        <v>57</v>
      </c>
      <c r="C8" s="13" t="s">
        <v>90</v>
      </c>
    </row>
    <row r="9" spans="1:81" ht="11.25" x14ac:dyDescent="0.2">
      <c r="B9" s="13" t="s">
        <v>56</v>
      </c>
      <c r="C9" s="13" t="s">
        <v>91</v>
      </c>
    </row>
    <row r="10" spans="1:81" ht="11.25" x14ac:dyDescent="0.2">
      <c r="B10" s="13" t="s">
        <v>55</v>
      </c>
      <c r="C10" s="13" t="s">
        <v>92</v>
      </c>
    </row>
    <row r="11" spans="1:81" ht="11.25" x14ac:dyDescent="0.2">
      <c r="B11" s="13" t="s">
        <v>54</v>
      </c>
      <c r="C11" s="13" t="s">
        <v>93</v>
      </c>
    </row>
    <row r="13" spans="1:81" ht="11.25" x14ac:dyDescent="0.2">
      <c r="D13" s="13" t="s">
        <v>101</v>
      </c>
      <c r="E13" s="13" t="s">
        <v>101</v>
      </c>
      <c r="F13" s="13" t="s">
        <v>101</v>
      </c>
      <c r="G13" s="13" t="s">
        <v>101</v>
      </c>
      <c r="H13" s="13" t="s">
        <v>101</v>
      </c>
      <c r="I13" s="13" t="s">
        <v>101</v>
      </c>
      <c r="J13" s="13" t="s">
        <v>101</v>
      </c>
      <c r="K13" s="13" t="s">
        <v>101</v>
      </c>
      <c r="L13" s="13" t="s">
        <v>101</v>
      </c>
      <c r="M13" s="13" t="s">
        <v>101</v>
      </c>
      <c r="N13" s="13" t="s">
        <v>101</v>
      </c>
      <c r="O13" s="13" t="s">
        <v>101</v>
      </c>
      <c r="P13" s="13" t="s">
        <v>101</v>
      </c>
      <c r="Q13" s="13" t="s">
        <v>100</v>
      </c>
      <c r="R13" s="13" t="s">
        <v>100</v>
      </c>
      <c r="S13" s="13" t="s">
        <v>100</v>
      </c>
      <c r="T13" s="13" t="s">
        <v>100</v>
      </c>
      <c r="U13" s="13" t="s">
        <v>100</v>
      </c>
      <c r="V13" s="13" t="s">
        <v>100</v>
      </c>
      <c r="W13" s="13" t="s">
        <v>100</v>
      </c>
      <c r="X13" s="13" t="s">
        <v>100</v>
      </c>
      <c r="Y13" s="13" t="s">
        <v>100</v>
      </c>
      <c r="Z13" s="13" t="s">
        <v>100</v>
      </c>
      <c r="AA13" s="13" t="s">
        <v>100</v>
      </c>
      <c r="AB13" s="13" t="s">
        <v>100</v>
      </c>
      <c r="AC13" s="13" t="s">
        <v>100</v>
      </c>
      <c r="AD13" s="13" t="s">
        <v>102</v>
      </c>
      <c r="AE13" s="13" t="s">
        <v>102</v>
      </c>
      <c r="AF13" s="13" t="s">
        <v>102</v>
      </c>
      <c r="AG13" s="13" t="s">
        <v>102</v>
      </c>
      <c r="AH13" s="13" t="s">
        <v>102</v>
      </c>
      <c r="AI13" s="13" t="s">
        <v>102</v>
      </c>
      <c r="AJ13" s="13" t="s">
        <v>102</v>
      </c>
      <c r="AK13" s="13" t="s">
        <v>102</v>
      </c>
      <c r="AL13" s="13" t="s">
        <v>102</v>
      </c>
      <c r="AM13" s="13" t="s">
        <v>102</v>
      </c>
      <c r="AN13" s="13" t="s">
        <v>102</v>
      </c>
      <c r="AO13" s="13" t="s">
        <v>102</v>
      </c>
      <c r="AP13" s="13" t="s">
        <v>102</v>
      </c>
      <c r="AQ13" s="13" t="s">
        <v>85</v>
      </c>
      <c r="AR13" s="13" t="s">
        <v>85</v>
      </c>
      <c r="AS13" s="13" t="s">
        <v>85</v>
      </c>
      <c r="AT13" s="13" t="s">
        <v>85</v>
      </c>
      <c r="AU13" s="13" t="s">
        <v>85</v>
      </c>
      <c r="AV13" s="13" t="s">
        <v>85</v>
      </c>
      <c r="AW13" s="13" t="s">
        <v>85</v>
      </c>
      <c r="AX13" s="13" t="s">
        <v>85</v>
      </c>
      <c r="AY13" s="13" t="s">
        <v>85</v>
      </c>
      <c r="AZ13" s="13" t="s">
        <v>85</v>
      </c>
      <c r="BA13" s="13" t="s">
        <v>85</v>
      </c>
      <c r="BB13" s="13" t="s">
        <v>85</v>
      </c>
      <c r="BC13" s="13" t="s">
        <v>85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ht="11.25" x14ac:dyDescent="0.2">
      <c r="A14" s="17" t="s">
        <v>77</v>
      </c>
      <c r="B14" s="17" t="s">
        <v>75</v>
      </c>
      <c r="C14" s="17" t="s">
        <v>76</v>
      </c>
      <c r="D14" s="18" t="s">
        <v>136</v>
      </c>
      <c r="E14" s="17" t="s">
        <v>135</v>
      </c>
      <c r="F14" s="17" t="s">
        <v>134</v>
      </c>
      <c r="G14" s="17" t="s">
        <v>133</v>
      </c>
      <c r="H14" s="17" t="s">
        <v>132</v>
      </c>
      <c r="I14" s="17" t="s">
        <v>131</v>
      </c>
      <c r="J14" s="18" t="s">
        <v>130</v>
      </c>
      <c r="K14" s="17" t="s">
        <v>129</v>
      </c>
      <c r="L14" s="17" t="s">
        <v>128</v>
      </c>
      <c r="M14" s="17" t="s">
        <v>127</v>
      </c>
      <c r="N14" s="17" t="s">
        <v>126</v>
      </c>
      <c r="O14" s="17" t="s">
        <v>125</v>
      </c>
      <c r="P14" s="18" t="s">
        <v>124</v>
      </c>
      <c r="Q14" s="17" t="s">
        <v>136</v>
      </c>
      <c r="R14" s="17" t="s">
        <v>135</v>
      </c>
      <c r="S14" s="17" t="s">
        <v>134</v>
      </c>
      <c r="T14" s="17" t="s">
        <v>133</v>
      </c>
      <c r="U14" s="17" t="s">
        <v>132</v>
      </c>
      <c r="V14" s="18" t="s">
        <v>131</v>
      </c>
      <c r="W14" s="17" t="s">
        <v>130</v>
      </c>
      <c r="X14" s="17" t="s">
        <v>129</v>
      </c>
      <c r="Y14" s="17" t="s">
        <v>128</v>
      </c>
      <c r="Z14" s="17" t="s">
        <v>127</v>
      </c>
      <c r="AA14" s="17" t="s">
        <v>126</v>
      </c>
      <c r="AB14" s="18" t="s">
        <v>125</v>
      </c>
      <c r="AC14" s="17" t="s">
        <v>124</v>
      </c>
      <c r="AD14" s="17" t="s">
        <v>136</v>
      </c>
      <c r="AE14" s="17" t="s">
        <v>135</v>
      </c>
      <c r="AF14" s="17" t="s">
        <v>134</v>
      </c>
      <c r="AG14" s="17" t="s">
        <v>133</v>
      </c>
      <c r="AH14" s="18" t="s">
        <v>132</v>
      </c>
      <c r="AI14" s="17" t="s">
        <v>131</v>
      </c>
      <c r="AJ14" s="17" t="s">
        <v>130</v>
      </c>
      <c r="AK14" s="17" t="s">
        <v>129</v>
      </c>
      <c r="AL14" s="17" t="s">
        <v>128</v>
      </c>
      <c r="AM14" s="17" t="s">
        <v>127</v>
      </c>
      <c r="AN14" s="18" t="s">
        <v>126</v>
      </c>
      <c r="AO14" s="17" t="s">
        <v>125</v>
      </c>
      <c r="AP14" s="17" t="s">
        <v>124</v>
      </c>
      <c r="AQ14" s="18" t="s">
        <v>136</v>
      </c>
      <c r="AR14" s="17" t="s">
        <v>135</v>
      </c>
      <c r="AS14" s="17" t="s">
        <v>134</v>
      </c>
      <c r="AT14" s="17" t="s">
        <v>133</v>
      </c>
      <c r="AU14" s="17" t="s">
        <v>132</v>
      </c>
      <c r="AV14" s="17" t="s">
        <v>131</v>
      </c>
      <c r="AW14" s="17" t="s">
        <v>130</v>
      </c>
      <c r="AX14" s="17" t="s">
        <v>129</v>
      </c>
      <c r="AY14" s="17" t="s">
        <v>128</v>
      </c>
      <c r="AZ14" s="17" t="s">
        <v>127</v>
      </c>
      <c r="BA14" s="17" t="s">
        <v>126</v>
      </c>
      <c r="BB14" s="17" t="s">
        <v>125</v>
      </c>
      <c r="BC14" s="17" t="s">
        <v>124</v>
      </c>
      <c r="BD14" s="17" t="s">
        <v>190</v>
      </c>
      <c r="BE14" s="17" t="s">
        <v>135</v>
      </c>
      <c r="BF14" s="17" t="s">
        <v>134</v>
      </c>
      <c r="BG14" s="17" t="s">
        <v>133</v>
      </c>
      <c r="BH14" s="17" t="s">
        <v>132</v>
      </c>
      <c r="BI14" s="17" t="s">
        <v>131</v>
      </c>
      <c r="BJ14" s="17" t="s">
        <v>130</v>
      </c>
      <c r="BK14" s="17" t="s">
        <v>129</v>
      </c>
      <c r="BL14" s="17" t="s">
        <v>128</v>
      </c>
      <c r="BM14" s="17" t="s">
        <v>127</v>
      </c>
      <c r="BN14" s="17" t="s">
        <v>126</v>
      </c>
      <c r="BO14" s="17" t="s">
        <v>125</v>
      </c>
      <c r="BP14" s="17" t="s">
        <v>124</v>
      </c>
      <c r="BQ14" s="17" t="s">
        <v>189</v>
      </c>
      <c r="BR14" s="17" t="s">
        <v>135</v>
      </c>
      <c r="BS14" s="17" t="s">
        <v>134</v>
      </c>
      <c r="BT14" s="17" t="s">
        <v>133</v>
      </c>
      <c r="BU14" s="17" t="s">
        <v>132</v>
      </c>
      <c r="BV14" s="17" t="s">
        <v>131</v>
      </c>
      <c r="BW14" s="17" t="s">
        <v>130</v>
      </c>
      <c r="BX14" s="17" t="s">
        <v>129</v>
      </c>
      <c r="BY14" s="17" t="s">
        <v>128</v>
      </c>
      <c r="BZ14" s="17" t="s">
        <v>127</v>
      </c>
      <c r="CA14" s="17" t="s">
        <v>126</v>
      </c>
      <c r="CB14" s="17" t="s">
        <v>125</v>
      </c>
      <c r="CC14" s="17" t="s">
        <v>124</v>
      </c>
    </row>
    <row r="15" spans="1:81" ht="10.5" x14ac:dyDescent="0.25">
      <c r="A15" s="20"/>
      <c r="B15" s="20" t="s">
        <v>123</v>
      </c>
      <c r="C15" s="20" t="s">
        <v>38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78" si="2">SUM(BR15:CC15)</f>
        <v>2838935754</v>
      </c>
      <c r="BR15" s="21">
        <v>2838935754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10.5" x14ac:dyDescent="0.25">
      <c r="A16" s="22" t="s">
        <v>121</v>
      </c>
      <c r="B16" s="22" t="s">
        <v>123</v>
      </c>
      <c r="C16" s="23" t="s">
        <v>37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369388573</v>
      </c>
      <c r="BR16" s="24">
        <v>369388573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</row>
    <row r="17" spans="1:81" ht="10.5" x14ac:dyDescent="0.25">
      <c r="A17" s="22" t="s">
        <v>120</v>
      </c>
      <c r="B17" s="22" t="s">
        <v>123</v>
      </c>
      <c r="C17" s="23" t="s">
        <v>36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244131778</v>
      </c>
      <c r="BR17" s="24">
        <v>244131778</v>
      </c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</row>
    <row r="18" spans="1:81" ht="10.5" x14ac:dyDescent="0.25">
      <c r="A18" s="22" t="s">
        <v>119</v>
      </c>
      <c r="B18" s="22" t="s">
        <v>123</v>
      </c>
      <c r="C18" s="23" t="s">
        <v>35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>SUM(AR18:BC18)</f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>SUM(BE18:BP18)</f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485666343</v>
      </c>
      <c r="BR18" s="24">
        <v>485666343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</row>
    <row r="19" spans="1:81" ht="10.5" x14ac:dyDescent="0.25">
      <c r="A19" s="22"/>
      <c r="B19" s="22" t="s">
        <v>123</v>
      </c>
      <c r="C19" s="23" t="s">
        <v>34</v>
      </c>
      <c r="D19" s="40">
        <f t="shared" ref="D19:AI19" si="3">SUM(D20:D27)</f>
        <v>26522594640</v>
      </c>
      <c r="E19" s="24">
        <f t="shared" si="3"/>
        <v>2136398149</v>
      </c>
      <c r="F19" s="24">
        <f t="shared" si="3"/>
        <v>2454697287</v>
      </c>
      <c r="G19" s="24">
        <f t="shared" si="3"/>
        <v>3107888033</v>
      </c>
      <c r="H19" s="24">
        <f t="shared" si="3"/>
        <v>3185144987</v>
      </c>
      <c r="I19" s="24">
        <f t="shared" si="3"/>
        <v>2582137849</v>
      </c>
      <c r="J19" s="24">
        <f t="shared" si="3"/>
        <v>1763734218</v>
      </c>
      <c r="K19" s="24">
        <f t="shared" si="3"/>
        <v>2693741792</v>
      </c>
      <c r="L19" s="24">
        <f t="shared" si="3"/>
        <v>2729740010</v>
      </c>
      <c r="M19" s="24">
        <f t="shared" si="3"/>
        <v>2397744718</v>
      </c>
      <c r="N19" s="24">
        <f t="shared" si="3"/>
        <v>1180188781</v>
      </c>
      <c r="O19" s="24">
        <f t="shared" si="3"/>
        <v>1021505151</v>
      </c>
      <c r="P19" s="24">
        <f t="shared" si="3"/>
        <v>1269673665</v>
      </c>
      <c r="Q19" s="24">
        <f t="shared" si="3"/>
        <v>36801524106</v>
      </c>
      <c r="R19" s="24">
        <f t="shared" si="3"/>
        <v>1416734136</v>
      </c>
      <c r="S19" s="24">
        <f t="shared" si="3"/>
        <v>2753269754</v>
      </c>
      <c r="T19" s="24">
        <f t="shared" si="3"/>
        <v>3409909657</v>
      </c>
      <c r="U19" s="24">
        <f t="shared" si="3"/>
        <v>3103438712</v>
      </c>
      <c r="V19" s="24">
        <f t="shared" si="3"/>
        <v>2941591951</v>
      </c>
      <c r="W19" s="24">
        <f t="shared" si="3"/>
        <v>2945152403</v>
      </c>
      <c r="X19" s="24">
        <f t="shared" si="3"/>
        <v>3396920876</v>
      </c>
      <c r="Y19" s="24">
        <f t="shared" si="3"/>
        <v>3593436283</v>
      </c>
      <c r="Z19" s="24">
        <f t="shared" si="3"/>
        <v>3384126955</v>
      </c>
      <c r="AA19" s="24">
        <f t="shared" si="3"/>
        <v>3525864709</v>
      </c>
      <c r="AB19" s="24">
        <f t="shared" si="3"/>
        <v>3255078757</v>
      </c>
      <c r="AC19" s="24">
        <f t="shared" si="3"/>
        <v>3075999913</v>
      </c>
      <c r="AD19" s="24">
        <f t="shared" si="3"/>
        <v>41059266403.989998</v>
      </c>
      <c r="AE19" s="24">
        <f t="shared" si="3"/>
        <v>2008684993</v>
      </c>
      <c r="AF19" s="24">
        <f t="shared" si="3"/>
        <v>3053637437</v>
      </c>
      <c r="AG19" s="24">
        <f t="shared" si="3"/>
        <v>3755394426</v>
      </c>
      <c r="AH19" s="24">
        <f t="shared" si="3"/>
        <v>3633108996</v>
      </c>
      <c r="AI19" s="24">
        <f t="shared" si="3"/>
        <v>2904375685</v>
      </c>
      <c r="AJ19" s="24">
        <f t="shared" ref="AJ19:BD19" si="4">SUM(AJ20:AJ27)</f>
        <v>3310282915</v>
      </c>
      <c r="AK19" s="24">
        <f t="shared" si="4"/>
        <v>3817003917</v>
      </c>
      <c r="AL19" s="24">
        <f t="shared" si="4"/>
        <v>4024439668</v>
      </c>
      <c r="AM19" s="24">
        <f t="shared" si="4"/>
        <v>3868614116</v>
      </c>
      <c r="AN19" s="24">
        <f t="shared" si="4"/>
        <v>3415565891</v>
      </c>
      <c r="AO19" s="24">
        <f t="shared" si="4"/>
        <v>3888256423</v>
      </c>
      <c r="AP19" s="24">
        <f t="shared" si="4"/>
        <v>3379901936.9899998</v>
      </c>
      <c r="AQ19" s="24">
        <f t="shared" si="4"/>
        <v>42948445350</v>
      </c>
      <c r="AR19" s="24">
        <f t="shared" si="4"/>
        <v>2849315590</v>
      </c>
      <c r="AS19" s="24">
        <f t="shared" si="4"/>
        <v>3057062505</v>
      </c>
      <c r="AT19" s="24">
        <f t="shared" si="4"/>
        <v>3905476332</v>
      </c>
      <c r="AU19" s="24">
        <f t="shared" si="4"/>
        <v>3265170777</v>
      </c>
      <c r="AV19" s="24">
        <f t="shared" si="4"/>
        <v>2712228217</v>
      </c>
      <c r="AW19" s="24">
        <f t="shared" si="4"/>
        <v>4058312360</v>
      </c>
      <c r="AX19" s="24">
        <f t="shared" si="4"/>
        <v>4527509422</v>
      </c>
      <c r="AY19" s="24">
        <f t="shared" si="4"/>
        <v>4290426631</v>
      </c>
      <c r="AZ19" s="24">
        <f t="shared" si="4"/>
        <v>3939351262</v>
      </c>
      <c r="BA19" s="24">
        <f t="shared" si="4"/>
        <v>4090685906</v>
      </c>
      <c r="BB19" s="24">
        <f t="shared" si="4"/>
        <v>4058735503</v>
      </c>
      <c r="BC19" s="24">
        <f t="shared" si="4"/>
        <v>2194170845</v>
      </c>
      <c r="BD19" s="24">
        <f t="shared" si="4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1043638722</v>
      </c>
      <c r="BR19" s="24">
        <v>1043638722</v>
      </c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</row>
    <row r="20" spans="1:81" ht="11.25" x14ac:dyDescent="0.2">
      <c r="A20" s="15"/>
      <c r="B20" s="15" t="s">
        <v>123</v>
      </c>
      <c r="C20" s="16" t="s">
        <v>33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ref="AQ20:AQ51" si="5"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ref="BD20:BD51" si="6"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ht="11.25" x14ac:dyDescent="0.2">
      <c r="A21" s="15" t="s">
        <v>118</v>
      </c>
      <c r="B21" s="15" t="s">
        <v>123</v>
      </c>
      <c r="C21" s="16" t="s">
        <v>32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5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6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517099095.10000002</v>
      </c>
      <c r="BR21" s="14">
        <v>517099095.10000002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1:81" ht="11.25" x14ac:dyDescent="0.2">
      <c r="A22" s="38" t="s">
        <v>117</v>
      </c>
      <c r="B22" s="38" t="s">
        <v>123</v>
      </c>
      <c r="C22" s="39" t="s">
        <v>104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5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6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>
        <v>0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ht="11.25" x14ac:dyDescent="0.2">
      <c r="A23" s="15" t="s">
        <v>116</v>
      </c>
      <c r="B23" s="15" t="s">
        <v>123</v>
      </c>
      <c r="C23" s="16" t="s">
        <v>31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5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6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>
        <v>0</v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ht="11.25" x14ac:dyDescent="0.2">
      <c r="A24" s="15" t="s">
        <v>115</v>
      </c>
      <c r="B24" s="15" t="s">
        <v>123</v>
      </c>
      <c r="C24" s="16" t="s">
        <v>30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5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6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133019039.40000001</v>
      </c>
      <c r="BR24" s="14">
        <v>133019039.40000001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ht="11.25" x14ac:dyDescent="0.2">
      <c r="A25" s="15" t="s">
        <v>113</v>
      </c>
      <c r="B25" s="15" t="s">
        <v>123</v>
      </c>
      <c r="C25" s="16" t="s">
        <v>29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5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6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389863416.39999998</v>
      </c>
      <c r="BR25" s="14">
        <v>389863416.39999998</v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ht="11.25" x14ac:dyDescent="0.2">
      <c r="A26" s="15" t="s">
        <v>114</v>
      </c>
      <c r="B26" s="15" t="s">
        <v>123</v>
      </c>
      <c r="C26" s="16" t="s">
        <v>28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5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6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3657171</v>
      </c>
      <c r="BR26" s="14">
        <v>3657171</v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ht="11.25" x14ac:dyDescent="0.2">
      <c r="A27" s="15" t="s">
        <v>113</v>
      </c>
      <c r="B27" s="15" t="s">
        <v>123</v>
      </c>
      <c r="C27" s="16" t="s">
        <v>27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5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6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>
        <v>0</v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19" customFormat="1" ht="10.5" x14ac:dyDescent="0.25">
      <c r="A28" s="22"/>
      <c r="B28" s="22" t="s">
        <v>123</v>
      </c>
      <c r="C28" s="23" t="s">
        <v>26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5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6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282662711</v>
      </c>
      <c r="BR28" s="24">
        <v>282662711</v>
      </c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  <row r="29" spans="1:81" ht="11.25" x14ac:dyDescent="0.2">
      <c r="A29" s="15" t="s">
        <v>111</v>
      </c>
      <c r="B29" s="15" t="s">
        <v>123</v>
      </c>
      <c r="C29" s="16" t="s">
        <v>65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5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6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>
        <v>0</v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ht="11.25" x14ac:dyDescent="0.2">
      <c r="A30" s="15" t="s">
        <v>111</v>
      </c>
      <c r="B30" s="15" t="s">
        <v>123</v>
      </c>
      <c r="C30" s="16" t="s">
        <v>66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5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6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>
        <v>0</v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ht="11.25" x14ac:dyDescent="0.2">
      <c r="A31" s="15" t="s">
        <v>111</v>
      </c>
      <c r="B31" s="15" t="s">
        <v>123</v>
      </c>
      <c r="C31" s="16" t="s">
        <v>67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5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6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215921055</v>
      </c>
      <c r="BR31" s="14">
        <v>215921055</v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</row>
    <row r="32" spans="1:81" ht="11.25" x14ac:dyDescent="0.2">
      <c r="A32" s="15" t="s">
        <v>112</v>
      </c>
      <c r="B32" s="15" t="s">
        <v>123</v>
      </c>
      <c r="C32" s="16" t="s">
        <v>68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5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6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35882849</v>
      </c>
      <c r="BR32" s="14">
        <v>35882849</v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ht="11.25" x14ac:dyDescent="0.2">
      <c r="A33" s="15" t="s">
        <v>112</v>
      </c>
      <c r="B33" s="15" t="s">
        <v>123</v>
      </c>
      <c r="C33" s="16" t="s">
        <v>69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5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6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22026355</v>
      </c>
      <c r="BR33" s="14">
        <v>22026355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ht="11.25" x14ac:dyDescent="0.2">
      <c r="A34" s="15" t="s">
        <v>111</v>
      </c>
      <c r="B34" s="15" t="s">
        <v>123</v>
      </c>
      <c r="C34" s="16" t="s">
        <v>70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5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6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>
        <v>0</v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ht="11.25" x14ac:dyDescent="0.2">
      <c r="A35" s="15" t="s">
        <v>110</v>
      </c>
      <c r="B35" s="15" t="s">
        <v>123</v>
      </c>
      <c r="C35" s="16" t="s">
        <v>71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5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6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4186979</v>
      </c>
      <c r="BR35" s="14">
        <v>4186979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</row>
    <row r="36" spans="1:81" ht="11.25" x14ac:dyDescent="0.2">
      <c r="A36" s="15" t="s">
        <v>111</v>
      </c>
      <c r="B36" s="15" t="s">
        <v>123</v>
      </c>
      <c r="C36" s="16" t="s">
        <v>72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5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6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>
        <v>0</v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</row>
    <row r="37" spans="1:81" ht="11.25" x14ac:dyDescent="0.2">
      <c r="A37" s="15" t="s">
        <v>111</v>
      </c>
      <c r="B37" s="15" t="s">
        <v>123</v>
      </c>
      <c r="C37" s="16" t="s">
        <v>73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5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6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>
        <v>0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ht="11.25" x14ac:dyDescent="0.2">
      <c r="A38" s="15" t="s">
        <v>110</v>
      </c>
      <c r="B38" s="15" t="s">
        <v>123</v>
      </c>
      <c r="C38" s="16" t="s">
        <v>74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5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6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4645473</v>
      </c>
      <c r="BR38" s="14">
        <v>4645473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s="19" customFormat="1" ht="10.5" x14ac:dyDescent="0.25">
      <c r="A39" s="22" t="s">
        <v>109</v>
      </c>
      <c r="B39" s="22" t="s">
        <v>123</v>
      </c>
      <c r="C39" s="23" t="s">
        <v>25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5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6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413447622</v>
      </c>
      <c r="BR39" s="24">
        <v>413447622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</row>
    <row r="40" spans="1:81" s="19" customFormat="1" ht="10.5" x14ac:dyDescent="0.25">
      <c r="A40" s="22"/>
      <c r="B40" s="22" t="s">
        <v>123</v>
      </c>
      <c r="C40" s="23" t="s">
        <v>23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5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6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5</v>
      </c>
      <c r="BR40" s="24">
        <v>5</v>
      </c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</row>
    <row r="41" spans="1:81" ht="10.5" x14ac:dyDescent="0.25">
      <c r="A41" s="20"/>
      <c r="B41" s="20" t="s">
        <v>122</v>
      </c>
      <c r="C41" s="20" t="s">
        <v>38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5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6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2161418963</v>
      </c>
      <c r="BR41" s="21">
        <v>2161418963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0.5" x14ac:dyDescent="0.25">
      <c r="A42" s="22" t="s">
        <v>121</v>
      </c>
      <c r="B42" s="22" t="s">
        <v>122</v>
      </c>
      <c r="C42" s="23" t="s">
        <v>37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5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6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245050447</v>
      </c>
      <c r="BR42" s="24">
        <v>245050447</v>
      </c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</row>
    <row r="43" spans="1:81" ht="10.5" x14ac:dyDescent="0.25">
      <c r="A43" s="22" t="s">
        <v>120</v>
      </c>
      <c r="B43" s="22" t="s">
        <v>122</v>
      </c>
      <c r="C43" s="23" t="s">
        <v>36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5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6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172370169</v>
      </c>
      <c r="BR43" s="24">
        <v>172370169</v>
      </c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</row>
    <row r="44" spans="1:81" ht="10.5" x14ac:dyDescent="0.25">
      <c r="A44" s="22" t="s">
        <v>119</v>
      </c>
      <c r="B44" s="22" t="s">
        <v>122</v>
      </c>
      <c r="C44" s="23" t="s">
        <v>35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5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6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427860782</v>
      </c>
      <c r="BR44" s="24">
        <v>427860782</v>
      </c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</row>
    <row r="45" spans="1:81" ht="10.5" x14ac:dyDescent="0.25">
      <c r="A45" s="22"/>
      <c r="B45" s="22" t="s">
        <v>122</v>
      </c>
      <c r="C45" s="23" t="s">
        <v>34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5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6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925450092</v>
      </c>
      <c r="BR45" s="24">
        <v>925450092</v>
      </c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</row>
    <row r="46" spans="1:81" ht="11.25" x14ac:dyDescent="0.2">
      <c r="A46" s="15"/>
      <c r="B46" s="15" t="s">
        <v>122</v>
      </c>
      <c r="C46" s="16" t="s">
        <v>33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5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6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>
        <v>0</v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ht="11.25" x14ac:dyDescent="0.2">
      <c r="A47" s="36" t="s">
        <v>118</v>
      </c>
      <c r="B47" s="15" t="s">
        <v>122</v>
      </c>
      <c r="C47" s="16" t="s">
        <v>32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5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6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si="2"/>
        <v>493065033.10000002</v>
      </c>
      <c r="BR47" s="14">
        <v>493065033.10000002</v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ht="11.25" x14ac:dyDescent="0.2">
      <c r="A48" s="34" t="s">
        <v>117</v>
      </c>
      <c r="B48" s="15" t="s">
        <v>122</v>
      </c>
      <c r="C48" s="39" t="s">
        <v>104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5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6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2"/>
        <v>0</v>
      </c>
      <c r="BR48" s="14">
        <v>0</v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ht="11.25" x14ac:dyDescent="0.2">
      <c r="A49" s="15" t="s">
        <v>116</v>
      </c>
      <c r="B49" s="15" t="s">
        <v>122</v>
      </c>
      <c r="C49" s="16" t="s">
        <v>31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5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6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2"/>
        <v>0</v>
      </c>
      <c r="BR49" s="14">
        <v>0</v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ht="11.25" x14ac:dyDescent="0.2">
      <c r="A50" s="15" t="s">
        <v>115</v>
      </c>
      <c r="B50" s="15" t="s">
        <v>122</v>
      </c>
      <c r="C50" s="16" t="s">
        <v>30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5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6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2"/>
        <v>55035797.450000003</v>
      </c>
      <c r="BR50" s="14">
        <v>55035797.450000003</v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ht="11.25" x14ac:dyDescent="0.2">
      <c r="A51" s="15" t="s">
        <v>113</v>
      </c>
      <c r="B51" s="15" t="s">
        <v>122</v>
      </c>
      <c r="C51" s="16" t="s">
        <v>29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5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6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2"/>
        <v>377349261.39999998</v>
      </c>
      <c r="BR51" s="14">
        <v>377349261.39999998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ht="11.25" x14ac:dyDescent="0.2">
      <c r="A52" s="15" t="s">
        <v>114</v>
      </c>
      <c r="B52" s="15" t="s">
        <v>122</v>
      </c>
      <c r="C52" s="16" t="s">
        <v>28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ref="AQ52:AQ73" si="7">SUM(AR52:BC52)</f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ref="BD52:BD73" si="8">SUM(BE52:BP52)</f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2"/>
        <v>0</v>
      </c>
      <c r="BR52" s="14">
        <v>0</v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ht="11.25" x14ac:dyDescent="0.2">
      <c r="A53" s="15" t="s">
        <v>113</v>
      </c>
      <c r="B53" s="15" t="s">
        <v>122</v>
      </c>
      <c r="C53" s="16" t="s">
        <v>27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7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8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2"/>
        <v>0</v>
      </c>
      <c r="BR53" s="14">
        <v>0</v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ht="10.5" x14ac:dyDescent="0.25">
      <c r="A54" s="22"/>
      <c r="B54" s="22" t="s">
        <v>122</v>
      </c>
      <c r="C54" s="23" t="s">
        <v>26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7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8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2"/>
        <v>136881319</v>
      </c>
      <c r="BR54" s="24">
        <v>136881319</v>
      </c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</row>
    <row r="55" spans="1:81" ht="11.25" x14ac:dyDescent="0.2">
      <c r="A55" s="15" t="s">
        <v>111</v>
      </c>
      <c r="B55" s="15" t="s">
        <v>122</v>
      </c>
      <c r="C55" s="16" t="s">
        <v>65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7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8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2"/>
        <v>0</v>
      </c>
      <c r="BR55" s="14">
        <v>0</v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1:81" ht="11.25" x14ac:dyDescent="0.2">
      <c r="A56" s="15" t="s">
        <v>111</v>
      </c>
      <c r="B56" s="15" t="s">
        <v>122</v>
      </c>
      <c r="C56" s="16" t="s">
        <v>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7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8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2"/>
        <v>0</v>
      </c>
      <c r="BR56" s="14">
        <v>0</v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ht="11.25" x14ac:dyDescent="0.2">
      <c r="A57" s="15" t="s">
        <v>111</v>
      </c>
      <c r="B57" s="15" t="s">
        <v>122</v>
      </c>
      <c r="C57" s="16" t="s">
        <v>67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7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8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2"/>
        <v>136881319</v>
      </c>
      <c r="BR57" s="14">
        <v>136881319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1:81" ht="11.25" x14ac:dyDescent="0.2">
      <c r="A58" s="15" t="s">
        <v>112</v>
      </c>
      <c r="B58" s="15" t="s">
        <v>122</v>
      </c>
      <c r="C58" s="16" t="s">
        <v>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7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8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2"/>
        <v>0</v>
      </c>
      <c r="BR58" s="14">
        <v>0</v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1:81" ht="11.25" x14ac:dyDescent="0.2">
      <c r="A59" s="15" t="s">
        <v>112</v>
      </c>
      <c r="B59" s="15" t="s">
        <v>122</v>
      </c>
      <c r="C59" s="16" t="s">
        <v>69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7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8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2"/>
        <v>0</v>
      </c>
      <c r="BR59" s="14">
        <v>0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1:81" ht="11.25" x14ac:dyDescent="0.2">
      <c r="A60" s="15" t="s">
        <v>111</v>
      </c>
      <c r="B60" s="15" t="s">
        <v>122</v>
      </c>
      <c r="C60" s="16" t="s">
        <v>70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7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8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2"/>
        <v>0</v>
      </c>
      <c r="BR60" s="14">
        <v>0</v>
      </c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1:81" ht="11.25" x14ac:dyDescent="0.2">
      <c r="A61" s="15" t="s">
        <v>110</v>
      </c>
      <c r="B61" s="15" t="s">
        <v>122</v>
      </c>
      <c r="C61" s="16" t="s">
        <v>71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7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8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2"/>
        <v>0</v>
      </c>
      <c r="BR61" s="14">
        <v>0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1:81" ht="11.25" x14ac:dyDescent="0.2">
      <c r="A62" s="15" t="s">
        <v>111</v>
      </c>
      <c r="B62" s="15" t="s">
        <v>122</v>
      </c>
      <c r="C62" s="16" t="s">
        <v>72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7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8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2"/>
        <v>0</v>
      </c>
      <c r="BR62" s="14">
        <v>0</v>
      </c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1:81" ht="11.25" x14ac:dyDescent="0.2">
      <c r="A63" s="15" t="s">
        <v>111</v>
      </c>
      <c r="B63" s="15" t="s">
        <v>122</v>
      </c>
      <c r="C63" s="16" t="s">
        <v>73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7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8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2"/>
        <v>0</v>
      </c>
      <c r="BR63" s="14">
        <v>0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1:81" ht="11.25" x14ac:dyDescent="0.2">
      <c r="A64" s="15" t="s">
        <v>110</v>
      </c>
      <c r="B64" s="15" t="s">
        <v>122</v>
      </c>
      <c r="C64" s="16" t="s">
        <v>74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7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8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2"/>
        <v>0</v>
      </c>
      <c r="BR64" s="14">
        <v>0</v>
      </c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1:81" ht="10.5" x14ac:dyDescent="0.25">
      <c r="A65" s="22" t="s">
        <v>109</v>
      </c>
      <c r="B65" s="22" t="s">
        <v>122</v>
      </c>
      <c r="C65" s="23" t="s">
        <v>25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7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8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2"/>
        <v>253806150</v>
      </c>
      <c r="BR65" s="24">
        <v>253806150</v>
      </c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</row>
    <row r="66" spans="1:81" ht="10.5" x14ac:dyDescent="0.25">
      <c r="A66" s="22"/>
      <c r="B66" s="22" t="s">
        <v>122</v>
      </c>
      <c r="C66" s="23" t="s">
        <v>23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7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8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2"/>
        <v>4</v>
      </c>
      <c r="BR66" s="24">
        <v>4</v>
      </c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</row>
    <row r="67" spans="1:81" ht="10.5" x14ac:dyDescent="0.25">
      <c r="A67" s="20"/>
      <c r="B67" s="20" t="s">
        <v>108</v>
      </c>
      <c r="C67" s="20" t="s">
        <v>38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7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8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2"/>
        <v>677516791</v>
      </c>
      <c r="BR67" s="21">
        <v>677516791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1:81" ht="10.5" x14ac:dyDescent="0.25">
      <c r="A68" s="22" t="s">
        <v>121</v>
      </c>
      <c r="B68" s="22" t="s">
        <v>108</v>
      </c>
      <c r="C68" s="23" t="s">
        <v>37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7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8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2"/>
        <v>124338126</v>
      </c>
      <c r="BR68" s="24">
        <v>124338126</v>
      </c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</row>
    <row r="69" spans="1:81" ht="10.5" x14ac:dyDescent="0.25">
      <c r="A69" s="22" t="s">
        <v>120</v>
      </c>
      <c r="B69" s="22" t="s">
        <v>108</v>
      </c>
      <c r="C69" s="23" t="s">
        <v>36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7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8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2"/>
        <v>71761609</v>
      </c>
      <c r="BR69" s="24">
        <v>71761609</v>
      </c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</row>
    <row r="70" spans="1:81" ht="10.5" x14ac:dyDescent="0.25">
      <c r="A70" s="22" t="s">
        <v>119</v>
      </c>
      <c r="B70" s="22" t="s">
        <v>108</v>
      </c>
      <c r="C70" s="23" t="s">
        <v>35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7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8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2"/>
        <v>57805561</v>
      </c>
      <c r="BR70" s="24">
        <v>57805561</v>
      </c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</row>
    <row r="71" spans="1:81" ht="10.5" x14ac:dyDescent="0.25">
      <c r="A71" s="22"/>
      <c r="B71" s="22" t="s">
        <v>108</v>
      </c>
      <c r="C71" s="23" t="s">
        <v>34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7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8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2"/>
        <v>118188630</v>
      </c>
      <c r="BR71" s="24">
        <v>118188630</v>
      </c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</row>
    <row r="72" spans="1:81" ht="11.25" x14ac:dyDescent="0.2">
      <c r="A72" s="15"/>
      <c r="B72" s="15" t="s">
        <v>108</v>
      </c>
      <c r="C72" s="16" t="s">
        <v>33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7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8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2"/>
        <v>0</v>
      </c>
      <c r="BR72" s="14">
        <v>0</v>
      </c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ht="11.25" x14ac:dyDescent="0.2">
      <c r="A73" s="15" t="s">
        <v>118</v>
      </c>
      <c r="B73" s="15" t="s">
        <v>108</v>
      </c>
      <c r="C73" s="16" t="s">
        <v>32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7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8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2"/>
        <v>24034062</v>
      </c>
      <c r="BR73" s="14">
        <v>24034062</v>
      </c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</row>
    <row r="74" spans="1:81" ht="11.25" x14ac:dyDescent="0.2">
      <c r="A74" s="34" t="s">
        <v>117</v>
      </c>
      <c r="B74" s="15" t="s">
        <v>108</v>
      </c>
      <c r="C74" s="39" t="s">
        <v>104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f t="shared" si="2"/>
        <v>0</v>
      </c>
      <c r="BR74" s="14">
        <v>0</v>
      </c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</row>
    <row r="75" spans="1:81" ht="11.25" x14ac:dyDescent="0.2">
      <c r="A75" s="15" t="s">
        <v>116</v>
      </c>
      <c r="B75" s="15" t="s">
        <v>108</v>
      </c>
      <c r="C75" s="16" t="s">
        <v>31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2" si="9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0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2"/>
        <v>0</v>
      </c>
      <c r="BR75" s="14">
        <v>0</v>
      </c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ht="11.25" x14ac:dyDescent="0.2">
      <c r="A76" s="15" t="s">
        <v>115</v>
      </c>
      <c r="B76" s="15" t="s">
        <v>108</v>
      </c>
      <c r="C76" s="16" t="s">
        <v>30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9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10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2"/>
        <v>77983242</v>
      </c>
      <c r="BR76" s="14">
        <v>77983242</v>
      </c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</row>
    <row r="77" spans="1:81" ht="11.25" x14ac:dyDescent="0.2">
      <c r="A77" s="15" t="s">
        <v>113</v>
      </c>
      <c r="B77" s="15" t="s">
        <v>108</v>
      </c>
      <c r="C77" s="16" t="s">
        <v>29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9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10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2"/>
        <v>12514155</v>
      </c>
      <c r="BR77" s="14">
        <v>12514155</v>
      </c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</row>
    <row r="78" spans="1:81" ht="11.25" x14ac:dyDescent="0.2">
      <c r="A78" s="15" t="s">
        <v>114</v>
      </c>
      <c r="B78" s="15" t="s">
        <v>108</v>
      </c>
      <c r="C78" s="16" t="s">
        <v>28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9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10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2"/>
        <v>3657171</v>
      </c>
      <c r="BR78" s="14">
        <v>3657171</v>
      </c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ht="11.25" x14ac:dyDescent="0.2">
      <c r="A79" s="15" t="s">
        <v>113</v>
      </c>
      <c r="B79" s="15" t="s">
        <v>108</v>
      </c>
      <c r="C79" s="16" t="s">
        <v>27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9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10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1">SUM(BR79:CC79)</f>
        <v>0</v>
      </c>
      <c r="BR79" s="14">
        <v>0</v>
      </c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ht="10.5" x14ac:dyDescent="0.25">
      <c r="A80" s="22"/>
      <c r="B80" s="22" t="s">
        <v>108</v>
      </c>
      <c r="C80" s="23" t="s">
        <v>26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9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10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11"/>
        <v>145781392</v>
      </c>
      <c r="BR80" s="24">
        <v>145781392</v>
      </c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</row>
    <row r="81" spans="1:81" ht="11.25" x14ac:dyDescent="0.2">
      <c r="A81" s="15" t="s">
        <v>111</v>
      </c>
      <c r="B81" s="15" t="s">
        <v>108</v>
      </c>
      <c r="C81" s="16" t="s">
        <v>65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9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0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1"/>
        <v>0</v>
      </c>
      <c r="BR81" s="14">
        <v>0</v>
      </c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ht="11.25" x14ac:dyDescent="0.2">
      <c r="A82" s="15" t="s">
        <v>111</v>
      </c>
      <c r="B82" s="15" t="s">
        <v>108</v>
      </c>
      <c r="C82" s="16" t="s">
        <v>66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9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0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1"/>
        <v>0</v>
      </c>
      <c r="BR82" s="14">
        <v>0</v>
      </c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ht="11.25" x14ac:dyDescent="0.2">
      <c r="A83" s="15" t="s">
        <v>111</v>
      </c>
      <c r="B83" s="15" t="s">
        <v>108</v>
      </c>
      <c r="C83" s="16" t="s">
        <v>67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9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10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11"/>
        <v>79039736</v>
      </c>
      <c r="BR83" s="14">
        <v>79039736</v>
      </c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</row>
    <row r="84" spans="1:81" ht="11.25" x14ac:dyDescent="0.2">
      <c r="A84" s="15" t="s">
        <v>112</v>
      </c>
      <c r="B84" s="15" t="s">
        <v>108</v>
      </c>
      <c r="C84" s="16" t="s">
        <v>68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9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10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11"/>
        <v>35882849</v>
      </c>
      <c r="BR84" s="14">
        <v>35882849</v>
      </c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</row>
    <row r="85" spans="1:81" ht="11.25" x14ac:dyDescent="0.2">
      <c r="A85" s="15" t="s">
        <v>112</v>
      </c>
      <c r="B85" s="15" t="s">
        <v>108</v>
      </c>
      <c r="C85" s="16" t="s">
        <v>69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9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10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11"/>
        <v>22026355</v>
      </c>
      <c r="BR85" s="14">
        <v>22026355</v>
      </c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</row>
    <row r="86" spans="1:81" ht="11.25" x14ac:dyDescent="0.2">
      <c r="A86" s="15" t="s">
        <v>111</v>
      </c>
      <c r="B86" s="15" t="s">
        <v>108</v>
      </c>
      <c r="C86" s="16" t="s">
        <v>70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9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0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1"/>
        <v>0</v>
      </c>
      <c r="BR86" s="14">
        <v>0</v>
      </c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</row>
    <row r="87" spans="1:81" x14ac:dyDescent="0.2">
      <c r="A87" s="15" t="s">
        <v>110</v>
      </c>
      <c r="B87" s="15" t="s">
        <v>108</v>
      </c>
      <c r="C87" s="16" t="s">
        <v>71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9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10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11"/>
        <v>4186979</v>
      </c>
      <c r="BR87" s="14">
        <v>4186979</v>
      </c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</row>
    <row r="88" spans="1:81" x14ac:dyDescent="0.2">
      <c r="A88" s="15" t="s">
        <v>111</v>
      </c>
      <c r="B88" s="15" t="s">
        <v>108</v>
      </c>
      <c r="C88" s="16" t="s">
        <v>72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9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0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11"/>
        <v>0</v>
      </c>
      <c r="BR88" s="14">
        <v>0</v>
      </c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</row>
    <row r="89" spans="1:81" x14ac:dyDescent="0.2">
      <c r="A89" s="15" t="s">
        <v>111</v>
      </c>
      <c r="B89" s="15" t="s">
        <v>108</v>
      </c>
      <c r="C89" s="16" t="s">
        <v>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9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0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1"/>
        <v>0</v>
      </c>
      <c r="BR89" s="14">
        <v>0</v>
      </c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</row>
    <row r="90" spans="1:81" x14ac:dyDescent="0.2">
      <c r="A90" s="15" t="s">
        <v>110</v>
      </c>
      <c r="B90" s="15" t="s">
        <v>108</v>
      </c>
      <c r="C90" s="16" t="s">
        <v>74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9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10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11"/>
        <v>4645473</v>
      </c>
      <c r="BR90" s="14">
        <v>4645473</v>
      </c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</row>
    <row r="91" spans="1:81" ht="10.5" x14ac:dyDescent="0.25">
      <c r="A91" s="22" t="s">
        <v>109</v>
      </c>
      <c r="B91" s="22" t="s">
        <v>108</v>
      </c>
      <c r="C91" s="23" t="s">
        <v>25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9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10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11"/>
        <v>159641472</v>
      </c>
      <c r="BR91" s="24">
        <v>159641472</v>
      </c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</row>
    <row r="92" spans="1:81" ht="10.5" x14ac:dyDescent="0.25">
      <c r="A92" s="22"/>
      <c r="B92" s="22" t="s">
        <v>108</v>
      </c>
      <c r="C92" s="23" t="s">
        <v>23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9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0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11"/>
        <v>1</v>
      </c>
      <c r="BR92" s="24">
        <v>1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93"/>
  <sheetViews>
    <sheetView showGridLines="0" topLeftCell="BC63" workbookViewId="0">
      <selection activeCell="BO10" sqref="BO10"/>
    </sheetView>
  </sheetViews>
  <sheetFormatPr defaultColWidth="9.1796875" defaultRowHeight="10" x14ac:dyDescent="0.2"/>
  <cols>
    <col min="1" max="3" width="20.7265625" style="13" customWidth="1"/>
    <col min="4" max="56" width="9.7265625" style="13" customWidth="1"/>
    <col min="57" max="57" width="9.1796875" style="13" customWidth="1"/>
    <col min="58" max="58" width="9.1796875" style="13"/>
    <col min="59" max="68" width="9" style="14" bestFit="1" customWidth="1"/>
    <col min="69" max="16384" width="9.1796875" style="13"/>
  </cols>
  <sheetData>
    <row r="1" spans="1:81" ht="14.5" x14ac:dyDescent="0.35">
      <c r="B1" s="13" t="s">
        <v>64</v>
      </c>
      <c r="C1" s="13" t="s">
        <v>83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81" ht="14.5" x14ac:dyDescent="0.35">
      <c r="B2" s="13" t="s">
        <v>63</v>
      </c>
      <c r="C2" s="13" t="s">
        <v>84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81" ht="14.5" x14ac:dyDescent="0.35">
      <c r="B3" s="13" t="s">
        <v>62</v>
      </c>
      <c r="C3" s="13" t="s">
        <v>85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81" ht="14.5" x14ac:dyDescent="0.35">
      <c r="B4" s="13" t="s">
        <v>61</v>
      </c>
      <c r="C4" s="13" t="s">
        <v>86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81" ht="14.5" x14ac:dyDescent="0.35">
      <c r="B5" s="13" t="s">
        <v>60</v>
      </c>
      <c r="C5" s="13" t="s">
        <v>87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81" ht="14.5" x14ac:dyDescent="0.35">
      <c r="B6" s="13" t="s">
        <v>59</v>
      </c>
      <c r="C6" s="13" t="s">
        <v>88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81" ht="14.5" x14ac:dyDescent="0.35">
      <c r="B7" s="13" t="s">
        <v>58</v>
      </c>
      <c r="C7" s="13" t="s">
        <v>89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81" ht="14.5" x14ac:dyDescent="0.35">
      <c r="B8" s="13" t="s">
        <v>57</v>
      </c>
      <c r="C8" s="13" t="s">
        <v>90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81" ht="14.5" x14ac:dyDescent="0.35">
      <c r="B9" s="13" t="s">
        <v>56</v>
      </c>
      <c r="C9" s="13" t="s">
        <v>91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81" ht="14.5" x14ac:dyDescent="0.35">
      <c r="B10" s="13" t="s">
        <v>55</v>
      </c>
      <c r="C10" s="13" t="s">
        <v>92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81" ht="14.5" x14ac:dyDescent="0.35">
      <c r="B11" s="13" t="s">
        <v>54</v>
      </c>
      <c r="C11" s="13" t="s">
        <v>93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81" ht="14.5" x14ac:dyDescent="0.3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81" x14ac:dyDescent="0.2">
      <c r="D13" s="13" t="s">
        <v>101</v>
      </c>
      <c r="E13" s="13" t="s">
        <v>101</v>
      </c>
      <c r="F13" s="13" t="s">
        <v>101</v>
      </c>
      <c r="G13" s="13" t="s">
        <v>101</v>
      </c>
      <c r="H13" s="13" t="s">
        <v>101</v>
      </c>
      <c r="I13" s="13" t="s">
        <v>101</v>
      </c>
      <c r="J13" s="13" t="s">
        <v>101</v>
      </c>
      <c r="K13" s="13" t="s">
        <v>101</v>
      </c>
      <c r="L13" s="13" t="s">
        <v>101</v>
      </c>
      <c r="M13" s="13" t="s">
        <v>101</v>
      </c>
      <c r="N13" s="13" t="s">
        <v>101</v>
      </c>
      <c r="O13" s="13" t="s">
        <v>101</v>
      </c>
      <c r="P13" s="13" t="s">
        <v>101</v>
      </c>
      <c r="Q13" s="13" t="s">
        <v>100</v>
      </c>
      <c r="R13" s="13" t="s">
        <v>100</v>
      </c>
      <c r="S13" s="13" t="s">
        <v>100</v>
      </c>
      <c r="T13" s="13" t="s">
        <v>100</v>
      </c>
      <c r="U13" s="13" t="s">
        <v>100</v>
      </c>
      <c r="V13" s="13" t="s">
        <v>100</v>
      </c>
      <c r="W13" s="13" t="s">
        <v>100</v>
      </c>
      <c r="X13" s="13" t="s">
        <v>100</v>
      </c>
      <c r="Y13" s="13" t="s">
        <v>100</v>
      </c>
      <c r="Z13" s="13" t="s">
        <v>100</v>
      </c>
      <c r="AA13" s="13" t="s">
        <v>100</v>
      </c>
      <c r="AB13" s="13" t="s">
        <v>100</v>
      </c>
      <c r="AC13" s="13" t="s">
        <v>100</v>
      </c>
      <c r="AD13" s="13" t="s">
        <v>102</v>
      </c>
      <c r="AE13" s="13" t="s">
        <v>102</v>
      </c>
      <c r="AF13" s="13" t="s">
        <v>102</v>
      </c>
      <c r="AG13" s="13" t="s">
        <v>102</v>
      </c>
      <c r="AH13" s="13" t="s">
        <v>102</v>
      </c>
      <c r="AI13" s="13" t="s">
        <v>102</v>
      </c>
      <c r="AJ13" s="13" t="s">
        <v>102</v>
      </c>
      <c r="AK13" s="13" t="s">
        <v>102</v>
      </c>
      <c r="AL13" s="13" t="s">
        <v>102</v>
      </c>
      <c r="AM13" s="13" t="s">
        <v>102</v>
      </c>
      <c r="AN13" s="13" t="s">
        <v>102</v>
      </c>
      <c r="AO13" s="13" t="s">
        <v>102</v>
      </c>
      <c r="AP13" s="13" t="s">
        <v>102</v>
      </c>
      <c r="AQ13" s="13" t="s">
        <v>85</v>
      </c>
      <c r="AR13" s="13" t="s">
        <v>85</v>
      </c>
      <c r="AS13" s="13" t="s">
        <v>85</v>
      </c>
      <c r="AT13" s="13" t="s">
        <v>85</v>
      </c>
      <c r="AU13" s="13" t="s">
        <v>85</v>
      </c>
      <c r="AV13" s="13" t="s">
        <v>85</v>
      </c>
      <c r="AW13" s="13" t="s">
        <v>85</v>
      </c>
      <c r="AX13" s="13" t="s">
        <v>85</v>
      </c>
      <c r="AY13" s="13" t="s">
        <v>85</v>
      </c>
      <c r="AZ13" s="13" t="s">
        <v>85</v>
      </c>
      <c r="BA13" s="13" t="s">
        <v>85</v>
      </c>
      <c r="BB13" s="13" t="s">
        <v>85</v>
      </c>
      <c r="BC13" s="13" t="s">
        <v>85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77</v>
      </c>
      <c r="B14" s="17" t="s">
        <v>75</v>
      </c>
      <c r="C14" s="17" t="s">
        <v>76</v>
      </c>
      <c r="D14" s="17" t="s">
        <v>53</v>
      </c>
      <c r="E14" s="17" t="s">
        <v>52</v>
      </c>
      <c r="F14" s="17" t="s">
        <v>51</v>
      </c>
      <c r="G14" s="17" t="s">
        <v>50</v>
      </c>
      <c r="H14" s="17" t="s">
        <v>49</v>
      </c>
      <c r="I14" s="17" t="s">
        <v>48</v>
      </c>
      <c r="J14" s="17" t="s">
        <v>47</v>
      </c>
      <c r="K14" s="17" t="s">
        <v>46</v>
      </c>
      <c r="L14" s="17" t="s">
        <v>45</v>
      </c>
      <c r="M14" s="17" t="s">
        <v>44</v>
      </c>
      <c r="N14" s="17" t="s">
        <v>43</v>
      </c>
      <c r="O14" s="17" t="s">
        <v>42</v>
      </c>
      <c r="P14" s="17" t="s">
        <v>41</v>
      </c>
      <c r="Q14" s="17" t="s">
        <v>53</v>
      </c>
      <c r="R14" s="17" t="s">
        <v>52</v>
      </c>
      <c r="S14" s="17" t="s">
        <v>51</v>
      </c>
      <c r="T14" s="17" t="s">
        <v>50</v>
      </c>
      <c r="U14" s="17" t="s">
        <v>49</v>
      </c>
      <c r="V14" s="17" t="s">
        <v>48</v>
      </c>
      <c r="W14" s="17" t="s">
        <v>47</v>
      </c>
      <c r="X14" s="17" t="s">
        <v>46</v>
      </c>
      <c r="Y14" s="17" t="s">
        <v>45</v>
      </c>
      <c r="Z14" s="17" t="s">
        <v>44</v>
      </c>
      <c r="AA14" s="17" t="s">
        <v>43</v>
      </c>
      <c r="AB14" s="17" t="s">
        <v>42</v>
      </c>
      <c r="AC14" s="17" t="s">
        <v>41</v>
      </c>
      <c r="AD14" s="17" t="s">
        <v>53</v>
      </c>
      <c r="AE14" s="17" t="s">
        <v>52</v>
      </c>
      <c r="AF14" s="17" t="s">
        <v>51</v>
      </c>
      <c r="AG14" s="17" t="s">
        <v>50</v>
      </c>
      <c r="AH14" s="17" t="s">
        <v>49</v>
      </c>
      <c r="AI14" s="17" t="s">
        <v>48</v>
      </c>
      <c r="AJ14" s="17" t="s">
        <v>47</v>
      </c>
      <c r="AK14" s="17" t="s">
        <v>46</v>
      </c>
      <c r="AL14" s="17" t="s">
        <v>45</v>
      </c>
      <c r="AM14" s="17" t="s">
        <v>44</v>
      </c>
      <c r="AN14" s="17" t="s">
        <v>43</v>
      </c>
      <c r="AO14" s="17" t="s">
        <v>42</v>
      </c>
      <c r="AP14" s="17" t="s">
        <v>41</v>
      </c>
      <c r="AQ14" s="17" t="s">
        <v>53</v>
      </c>
      <c r="AR14" s="17" t="s">
        <v>52</v>
      </c>
      <c r="AS14" s="17" t="s">
        <v>51</v>
      </c>
      <c r="AT14" s="17" t="s">
        <v>50</v>
      </c>
      <c r="AU14" s="17" t="s">
        <v>49</v>
      </c>
      <c r="AV14" s="17" t="s">
        <v>48</v>
      </c>
      <c r="AW14" s="17" t="s">
        <v>47</v>
      </c>
      <c r="AX14" s="17" t="s">
        <v>46</v>
      </c>
      <c r="AY14" s="17" t="s">
        <v>45</v>
      </c>
      <c r="AZ14" s="17" t="s">
        <v>44</v>
      </c>
      <c r="BA14" s="17" t="s">
        <v>43</v>
      </c>
      <c r="BB14" s="17" t="s">
        <v>42</v>
      </c>
      <c r="BC14" s="17" t="s">
        <v>41</v>
      </c>
      <c r="BD14" s="17" t="s">
        <v>53</v>
      </c>
      <c r="BE14" s="17" t="s">
        <v>52</v>
      </c>
      <c r="BF14" s="17" t="s">
        <v>51</v>
      </c>
      <c r="BG14" s="17" t="s">
        <v>50</v>
      </c>
      <c r="BH14" s="17" t="s">
        <v>49</v>
      </c>
      <c r="BI14" s="17" t="s">
        <v>48</v>
      </c>
      <c r="BJ14" s="17" t="s">
        <v>47</v>
      </c>
      <c r="BK14" s="17" t="s">
        <v>46</v>
      </c>
      <c r="BL14" s="17" t="s">
        <v>45</v>
      </c>
      <c r="BM14" s="17" t="s">
        <v>44</v>
      </c>
      <c r="BN14" s="17" t="s">
        <v>43</v>
      </c>
      <c r="BO14" s="17" t="s">
        <v>42</v>
      </c>
      <c r="BP14" s="17" t="s">
        <v>41</v>
      </c>
      <c r="BQ14" s="17" t="s">
        <v>53</v>
      </c>
      <c r="BR14" s="17" t="s">
        <v>52</v>
      </c>
      <c r="BS14" s="17" t="s">
        <v>51</v>
      </c>
      <c r="BT14" s="17" t="s">
        <v>50</v>
      </c>
      <c r="BU14" s="17" t="s">
        <v>49</v>
      </c>
      <c r="BV14" s="17" t="s">
        <v>48</v>
      </c>
      <c r="BW14" s="17" t="s">
        <v>47</v>
      </c>
      <c r="BX14" s="17" t="s">
        <v>46</v>
      </c>
      <c r="BY14" s="17" t="s">
        <v>45</v>
      </c>
      <c r="BZ14" s="17" t="s">
        <v>44</v>
      </c>
      <c r="CA14" s="17" t="s">
        <v>43</v>
      </c>
      <c r="CB14" s="17" t="s">
        <v>42</v>
      </c>
      <c r="CC14" s="17" t="s">
        <v>41</v>
      </c>
    </row>
    <row r="15" spans="1:81" ht="10.5" x14ac:dyDescent="0.25">
      <c r="A15" s="20"/>
      <c r="B15" s="20" t="s">
        <v>40</v>
      </c>
      <c r="C15" s="20" t="s">
        <v>38</v>
      </c>
      <c r="D15" s="21">
        <f t="shared" ref="D15:AV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si="0"/>
        <v>4918535</v>
      </c>
      <c r="AK15" s="21">
        <f t="shared" si="0"/>
        <v>5150157</v>
      </c>
      <c r="AL15" s="21">
        <f t="shared" si="0"/>
        <v>5334012</v>
      </c>
      <c r="AM15" s="21">
        <f t="shared" si="0"/>
        <v>5105982</v>
      </c>
      <c r="AN15" s="21">
        <f t="shared" si="0"/>
        <v>4939817</v>
      </c>
      <c r="AO15" s="21">
        <f t="shared" si="0"/>
        <v>4954209</v>
      </c>
      <c r="AP15" s="21">
        <f t="shared" si="0"/>
        <v>4579470.87</v>
      </c>
      <c r="AQ15" s="21">
        <f t="shared" si="0"/>
        <v>57674040</v>
      </c>
      <c r="AR15" s="21">
        <f t="shared" si="0"/>
        <v>3939472</v>
      </c>
      <c r="AS15" s="21">
        <f t="shared" si="0"/>
        <v>3916737</v>
      </c>
      <c r="AT15" s="21">
        <f t="shared" si="0"/>
        <v>4849313</v>
      </c>
      <c r="AU15" s="21">
        <f t="shared" si="0"/>
        <v>4535711</v>
      </c>
      <c r="AV15" s="21">
        <f t="shared" si="0"/>
        <v>4343282</v>
      </c>
      <c r="AW15" s="21">
        <f t="shared" ref="AW15:BI15" si="1">SUM(AW16:AW19,AW28,AW39)</f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ref="BJ15:BO15" si="2">SUM(BJ16:BJ19,BJ28,BJ39)</f>
        <v>5076795</v>
      </c>
      <c r="BK15" s="21">
        <f t="shared" si="2"/>
        <v>5666912</v>
      </c>
      <c r="BL15" s="21">
        <f t="shared" si="2"/>
        <v>5622310</v>
      </c>
      <c r="BM15" s="21">
        <f t="shared" si="2"/>
        <v>5569597</v>
      </c>
      <c r="BN15" s="21">
        <f t="shared" si="2"/>
        <v>5452470</v>
      </c>
      <c r="BO15" s="21">
        <f t="shared" si="2"/>
        <v>5057380</v>
      </c>
      <c r="BP15" s="21">
        <v>4545044</v>
      </c>
      <c r="BQ15" s="21">
        <f t="shared" ref="BQ15:BQ46" si="3">SUM(BR15:CC15)</f>
        <v>2801242</v>
      </c>
      <c r="BR15" s="21">
        <v>2801242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10.5" x14ac:dyDescent="0.25">
      <c r="A16" s="22" t="s">
        <v>6</v>
      </c>
      <c r="B16" s="22" t="s">
        <v>40</v>
      </c>
      <c r="C16" s="23" t="s">
        <v>37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3"/>
        <v>611047</v>
      </c>
      <c r="BR16" s="24">
        <v>611047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</row>
    <row r="17" spans="1:81" ht="10.5" x14ac:dyDescent="0.25">
      <c r="A17" s="22" t="s">
        <v>21</v>
      </c>
      <c r="B17" s="22" t="s">
        <v>40</v>
      </c>
      <c r="C17" s="23" t="s">
        <v>36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ref="AQ17:AQ83" si="4">SUM(AR17:BC17)</f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 t="shared" ref="BD17:BD83" si="5"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3"/>
        <v>226125</v>
      </c>
      <c r="BR17" s="24">
        <v>226125</v>
      </c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</row>
    <row r="18" spans="1:81" ht="10.5" x14ac:dyDescent="0.25">
      <c r="A18" s="22" t="s">
        <v>7</v>
      </c>
      <c r="B18" s="22" t="s">
        <v>40</v>
      </c>
      <c r="C18" s="23" t="s">
        <v>35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4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 t="shared" si="5"/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3"/>
        <v>329630</v>
      </c>
      <c r="BR18" s="24">
        <v>329630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</row>
    <row r="19" spans="1:81" ht="10.5" x14ac:dyDescent="0.25">
      <c r="A19" s="22"/>
      <c r="B19" s="22" t="s">
        <v>40</v>
      </c>
      <c r="C19" s="23" t="s">
        <v>34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>SUM(AR19:BC19)</f>
        <v>34986351</v>
      </c>
      <c r="AR19" s="24">
        <f>SUM(AR20:AR27)</f>
        <v>2302664</v>
      </c>
      <c r="AS19" s="24">
        <f t="shared" ref="AS19:BO19" si="6">SUM(AS20:AS27)</f>
        <v>2599055</v>
      </c>
      <c r="AT19" s="24">
        <f t="shared" si="6"/>
        <v>3268939</v>
      </c>
      <c r="AU19" s="24">
        <f t="shared" si="6"/>
        <v>2694942</v>
      </c>
      <c r="AV19" s="24">
        <f t="shared" si="6"/>
        <v>2270283</v>
      </c>
      <c r="AW19" s="24">
        <f t="shared" si="6"/>
        <v>3203427</v>
      </c>
      <c r="AX19" s="24">
        <f t="shared" si="6"/>
        <v>3620506</v>
      </c>
      <c r="AY19" s="24">
        <f t="shared" si="6"/>
        <v>3481111</v>
      </c>
      <c r="AZ19" s="24">
        <f t="shared" si="6"/>
        <v>3138609</v>
      </c>
      <c r="BA19" s="24">
        <f t="shared" si="6"/>
        <v>3341317</v>
      </c>
      <c r="BB19" s="24">
        <f t="shared" si="6"/>
        <v>3234230</v>
      </c>
      <c r="BC19" s="24">
        <f t="shared" si="6"/>
        <v>1831268</v>
      </c>
      <c r="BD19" s="24">
        <f t="shared" si="6"/>
        <v>33484800</v>
      </c>
      <c r="BE19" s="24">
        <f>SUM(BE20:BE27)</f>
        <v>1566751</v>
      </c>
      <c r="BF19" s="24">
        <f>SUM(BF20:BF27)</f>
        <v>2762641</v>
      </c>
      <c r="BG19" s="24">
        <f t="shared" si="6"/>
        <v>2434815</v>
      </c>
      <c r="BH19" s="24">
        <f t="shared" si="6"/>
        <v>3243566</v>
      </c>
      <c r="BI19" s="24">
        <f t="shared" si="6"/>
        <v>3338502</v>
      </c>
      <c r="BJ19" s="24">
        <f t="shared" si="6"/>
        <v>3057626</v>
      </c>
      <c r="BK19" s="24">
        <f t="shared" si="6"/>
        <v>3504679</v>
      </c>
      <c r="BL19" s="24">
        <f t="shared" si="6"/>
        <v>3235460</v>
      </c>
      <c r="BM19" s="24">
        <f t="shared" si="6"/>
        <v>2827259</v>
      </c>
      <c r="BN19" s="24">
        <f t="shared" si="6"/>
        <v>2702586</v>
      </c>
      <c r="BO19" s="24">
        <f t="shared" si="6"/>
        <v>2488686</v>
      </c>
      <c r="BP19" s="24">
        <v>2335225</v>
      </c>
      <c r="BQ19" s="24">
        <f t="shared" si="3"/>
        <v>695966</v>
      </c>
      <c r="BR19" s="24">
        <v>695966</v>
      </c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</row>
    <row r="20" spans="1:81" x14ac:dyDescent="0.2">
      <c r="A20" s="15"/>
      <c r="B20" s="15" t="s">
        <v>40</v>
      </c>
      <c r="C20" s="16" t="s">
        <v>33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5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3"/>
        <v>0</v>
      </c>
      <c r="BR20" s="14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x14ac:dyDescent="0.2">
      <c r="A21" s="15" t="s">
        <v>4</v>
      </c>
      <c r="B21" s="15" t="s">
        <v>40</v>
      </c>
      <c r="C21" s="16" t="s">
        <v>32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4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 t="shared" si="5"/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3"/>
        <v>334876</v>
      </c>
      <c r="BR21" s="14">
        <v>334876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1:81" x14ac:dyDescent="0.2">
      <c r="A22" s="38" t="s">
        <v>105</v>
      </c>
      <c r="B22" s="38" t="s">
        <v>40</v>
      </c>
      <c r="C22" s="39" t="s">
        <v>104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>SUM(AR22:BC22)</f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3"/>
        <v>0</v>
      </c>
      <c r="BR22" s="14">
        <v>0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x14ac:dyDescent="0.2">
      <c r="A23" s="15" t="s">
        <v>103</v>
      </c>
      <c r="B23" s="15" t="s">
        <v>40</v>
      </c>
      <c r="C23" s="16" t="s">
        <v>31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4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5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3"/>
        <v>0</v>
      </c>
      <c r="BR23" s="14">
        <v>0</v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x14ac:dyDescent="0.2">
      <c r="A24" s="15" t="s">
        <v>5</v>
      </c>
      <c r="B24" s="15" t="s">
        <v>40</v>
      </c>
      <c r="C24" s="16" t="s">
        <v>30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4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5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3"/>
        <v>141408</v>
      </c>
      <c r="BR24" s="14">
        <v>141408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x14ac:dyDescent="0.2">
      <c r="A25" s="15" t="s">
        <v>3</v>
      </c>
      <c r="B25" s="15" t="s">
        <v>40</v>
      </c>
      <c r="C25" s="16" t="s">
        <v>29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4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5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3"/>
        <v>214729</v>
      </c>
      <c r="BR25" s="14">
        <v>214729</v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x14ac:dyDescent="0.2">
      <c r="A26" s="15" t="s">
        <v>14</v>
      </c>
      <c r="B26" s="15" t="s">
        <v>40</v>
      </c>
      <c r="C26" s="16" t="s">
        <v>28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4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5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3"/>
        <v>4953</v>
      </c>
      <c r="BR26" s="14">
        <v>4953</v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x14ac:dyDescent="0.2">
      <c r="A27" s="15" t="s">
        <v>3</v>
      </c>
      <c r="B27" s="15" t="s">
        <v>40</v>
      </c>
      <c r="C27" s="16" t="s">
        <v>27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4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3"/>
        <v>0</v>
      </c>
      <c r="BR27" s="14">
        <v>0</v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19" customFormat="1" ht="10.5" x14ac:dyDescent="0.25">
      <c r="A28" s="22"/>
      <c r="B28" s="22" t="s">
        <v>40</v>
      </c>
      <c r="C28" s="23" t="s">
        <v>26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4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5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3"/>
        <v>466725</v>
      </c>
      <c r="BR28" s="24">
        <v>466725</v>
      </c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  <row r="29" spans="1:81" x14ac:dyDescent="0.2">
      <c r="A29" s="15" t="s">
        <v>10</v>
      </c>
      <c r="B29" s="15" t="s">
        <v>40</v>
      </c>
      <c r="C29" s="16" t="s">
        <v>65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4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3"/>
        <v>0</v>
      </c>
      <c r="BR29" s="14">
        <v>0</v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x14ac:dyDescent="0.2">
      <c r="A30" s="15" t="s">
        <v>10</v>
      </c>
      <c r="B30" s="15" t="s">
        <v>40</v>
      </c>
      <c r="C30" s="16" t="s">
        <v>66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4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3"/>
        <v>0</v>
      </c>
      <c r="BR30" s="14">
        <v>0</v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x14ac:dyDescent="0.2">
      <c r="A31" s="15" t="s">
        <v>10</v>
      </c>
      <c r="B31" s="15" t="s">
        <v>40</v>
      </c>
      <c r="C31" s="16" t="s">
        <v>67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4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5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3"/>
        <v>277146</v>
      </c>
      <c r="BR31" s="14">
        <v>277146</v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</row>
    <row r="32" spans="1:81" x14ac:dyDescent="0.2">
      <c r="A32" s="15" t="s">
        <v>15</v>
      </c>
      <c r="B32" s="15" t="s">
        <v>40</v>
      </c>
      <c r="C32" s="16" t="s">
        <v>68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4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5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3"/>
        <v>70642</v>
      </c>
      <c r="BR32" s="14">
        <v>70642</v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x14ac:dyDescent="0.2">
      <c r="A33" s="15" t="s">
        <v>15</v>
      </c>
      <c r="B33" s="15" t="s">
        <v>40</v>
      </c>
      <c r="C33" s="16" t="s">
        <v>69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4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5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3"/>
        <v>24694</v>
      </c>
      <c r="BR33" s="14">
        <v>24694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x14ac:dyDescent="0.2">
      <c r="A34" s="15" t="s">
        <v>10</v>
      </c>
      <c r="B34" s="15" t="s">
        <v>40</v>
      </c>
      <c r="C34" s="16" t="s">
        <v>70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4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3"/>
        <v>0</v>
      </c>
      <c r="BR34" s="14">
        <v>0</v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x14ac:dyDescent="0.2">
      <c r="A35" s="15" t="s">
        <v>16</v>
      </c>
      <c r="B35" s="15" t="s">
        <v>40</v>
      </c>
      <c r="C35" s="16" t="s">
        <v>71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4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5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3"/>
        <v>90674</v>
      </c>
      <c r="BR35" s="14">
        <v>90674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</row>
    <row r="36" spans="1:81" x14ac:dyDescent="0.2">
      <c r="A36" s="15" t="s">
        <v>10</v>
      </c>
      <c r="B36" s="15" t="s">
        <v>40</v>
      </c>
      <c r="C36" s="16" t="s">
        <v>72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4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3"/>
        <v>0</v>
      </c>
      <c r="BR36" s="14">
        <v>0</v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</row>
    <row r="37" spans="1:81" x14ac:dyDescent="0.2">
      <c r="A37" s="15" t="s">
        <v>10</v>
      </c>
      <c r="B37" s="15" t="s">
        <v>40</v>
      </c>
      <c r="C37" s="16" t="s">
        <v>73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4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3"/>
        <v>0</v>
      </c>
      <c r="BR37" s="14">
        <v>0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x14ac:dyDescent="0.2">
      <c r="A38" s="15" t="s">
        <v>16</v>
      </c>
      <c r="B38" s="15" t="s">
        <v>40</v>
      </c>
      <c r="C38" s="16" t="s">
        <v>74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4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5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3"/>
        <v>3569</v>
      </c>
      <c r="BR38" s="14">
        <v>3569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s="19" customFormat="1" ht="10.5" x14ac:dyDescent="0.25">
      <c r="A39" s="22" t="s">
        <v>9</v>
      </c>
      <c r="B39" s="22" t="s">
        <v>40</v>
      </c>
      <c r="C39" s="23" t="s">
        <v>25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4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5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3"/>
        <v>471748</v>
      </c>
      <c r="BR39" s="24">
        <v>471748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</row>
    <row r="40" spans="1:81" s="19" customFormat="1" ht="10.5" x14ac:dyDescent="0.25">
      <c r="A40" s="22"/>
      <c r="B40" s="22" t="s">
        <v>40</v>
      </c>
      <c r="C40" s="23" t="s">
        <v>23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4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5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3"/>
        <v>1</v>
      </c>
      <c r="BR40" s="24">
        <v>1</v>
      </c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</row>
    <row r="41" spans="1:81" ht="10.5" x14ac:dyDescent="0.25">
      <c r="A41" s="20"/>
      <c r="B41" s="20" t="s">
        <v>39</v>
      </c>
      <c r="C41" s="20" t="s">
        <v>38</v>
      </c>
      <c r="D41" s="21">
        <f t="shared" ref="D41:AP41" si="7">SUM(D42:D45,D54,D65)</f>
        <v>20941482</v>
      </c>
      <c r="E41" s="21">
        <f t="shared" si="7"/>
        <v>1512500</v>
      </c>
      <c r="F41" s="21">
        <f t="shared" si="7"/>
        <v>1600153</v>
      </c>
      <c r="G41" s="21">
        <f t="shared" si="7"/>
        <v>1923435</v>
      </c>
      <c r="H41" s="21">
        <f t="shared" si="7"/>
        <v>1972200</v>
      </c>
      <c r="I41" s="21">
        <f t="shared" si="7"/>
        <v>1864269</v>
      </c>
      <c r="J41" s="21">
        <f t="shared" si="7"/>
        <v>1649962</v>
      </c>
      <c r="K41" s="21">
        <f t="shared" si="7"/>
        <v>1977554</v>
      </c>
      <c r="L41" s="21">
        <f t="shared" si="7"/>
        <v>2075853</v>
      </c>
      <c r="M41" s="21">
        <f t="shared" si="7"/>
        <v>1982434</v>
      </c>
      <c r="N41" s="21">
        <f t="shared" si="7"/>
        <v>1606930</v>
      </c>
      <c r="O41" s="21">
        <f t="shared" si="7"/>
        <v>1394598</v>
      </c>
      <c r="P41" s="21">
        <f t="shared" si="7"/>
        <v>1381594</v>
      </c>
      <c r="Q41" s="21">
        <f t="shared" si="7"/>
        <v>24437526</v>
      </c>
      <c r="R41" s="21">
        <f t="shared" si="7"/>
        <v>1297573</v>
      </c>
      <c r="S41" s="21">
        <f t="shared" si="7"/>
        <v>1752734</v>
      </c>
      <c r="T41" s="21">
        <f t="shared" si="7"/>
        <v>2010546</v>
      </c>
      <c r="U41" s="21">
        <f t="shared" si="7"/>
        <v>1959879</v>
      </c>
      <c r="V41" s="21">
        <f t="shared" si="7"/>
        <v>2217895</v>
      </c>
      <c r="W41" s="21">
        <f t="shared" si="7"/>
        <v>2029491</v>
      </c>
      <c r="X41" s="21">
        <f t="shared" si="7"/>
        <v>2121596</v>
      </c>
      <c r="Y41" s="21">
        <f t="shared" si="7"/>
        <v>2257428</v>
      </c>
      <c r="Z41" s="21">
        <f t="shared" si="7"/>
        <v>2105506</v>
      </c>
      <c r="AA41" s="21">
        <f t="shared" si="7"/>
        <v>2353317</v>
      </c>
      <c r="AB41" s="21">
        <f t="shared" si="7"/>
        <v>2194943</v>
      </c>
      <c r="AC41" s="21">
        <f t="shared" si="7"/>
        <v>2136618</v>
      </c>
      <c r="AD41" s="21">
        <f t="shared" si="7"/>
        <v>28967342.870000001</v>
      </c>
      <c r="AE41" s="21">
        <f t="shared" si="7"/>
        <v>1680391</v>
      </c>
      <c r="AF41" s="21">
        <f t="shared" si="7"/>
        <v>2143021</v>
      </c>
      <c r="AG41" s="21">
        <f t="shared" si="7"/>
        <v>2398665</v>
      </c>
      <c r="AH41" s="21">
        <f t="shared" si="7"/>
        <v>2264991</v>
      </c>
      <c r="AI41" s="21">
        <f t="shared" si="7"/>
        <v>2158864</v>
      </c>
      <c r="AJ41" s="21">
        <f t="shared" si="7"/>
        <v>2509516</v>
      </c>
      <c r="AK41" s="21">
        <f t="shared" si="7"/>
        <v>2662230</v>
      </c>
      <c r="AL41" s="21">
        <f t="shared" si="7"/>
        <v>2743605</v>
      </c>
      <c r="AM41" s="21">
        <f t="shared" si="7"/>
        <v>2685469</v>
      </c>
      <c r="AN41" s="21">
        <f t="shared" si="7"/>
        <v>2491933</v>
      </c>
      <c r="AO41" s="21">
        <f t="shared" si="7"/>
        <v>2711889</v>
      </c>
      <c r="AP41" s="21">
        <f t="shared" si="7"/>
        <v>2516768.87</v>
      </c>
      <c r="AQ41" s="21">
        <f t="shared" si="4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5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3"/>
        <v>1643092</v>
      </c>
      <c r="BR41" s="21">
        <v>1643092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0.5" x14ac:dyDescent="0.25">
      <c r="A42" s="22" t="s">
        <v>6</v>
      </c>
      <c r="B42" s="22" t="s">
        <v>39</v>
      </c>
      <c r="C42" s="23" t="s">
        <v>37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4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5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3"/>
        <v>412830</v>
      </c>
      <c r="BR42" s="24">
        <v>412830</v>
      </c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</row>
    <row r="43" spans="1:81" ht="10.5" x14ac:dyDescent="0.25">
      <c r="A43" s="22" t="s">
        <v>21</v>
      </c>
      <c r="B43" s="22" t="s">
        <v>39</v>
      </c>
      <c r="C43" s="23" t="s">
        <v>36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4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5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3"/>
        <v>115552</v>
      </c>
      <c r="BR43" s="24">
        <v>115552</v>
      </c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</row>
    <row r="44" spans="1:81" ht="10.5" x14ac:dyDescent="0.25">
      <c r="A44" s="22" t="s">
        <v>7</v>
      </c>
      <c r="B44" s="22" t="s">
        <v>39</v>
      </c>
      <c r="C44" s="23" t="s">
        <v>35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4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5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3"/>
        <v>259463</v>
      </c>
      <c r="BR44" s="24">
        <v>259463</v>
      </c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</row>
    <row r="45" spans="1:81" ht="10.5" x14ac:dyDescent="0.25">
      <c r="A45" s="22"/>
      <c r="B45" s="22" t="s">
        <v>39</v>
      </c>
      <c r="C45" s="23" t="s">
        <v>34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4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>SUM(BD46:BD53)</f>
        <v>22156103</v>
      </c>
      <c r="BE45" s="24">
        <f t="shared" ref="BE45" si="8">SUM(BE46:BE53)</f>
        <v>1169700</v>
      </c>
      <c r="BF45" s="24">
        <f t="shared" ref="BF45:BO45" si="9">SUM(BF46:BF53)</f>
        <v>1990404</v>
      </c>
      <c r="BG45" s="24">
        <f t="shared" si="9"/>
        <v>1366875</v>
      </c>
      <c r="BH45" s="24">
        <f t="shared" si="9"/>
        <v>2106054</v>
      </c>
      <c r="BI45" s="24">
        <f t="shared" si="9"/>
        <v>2103651</v>
      </c>
      <c r="BJ45" s="24">
        <f t="shared" si="9"/>
        <v>1977110</v>
      </c>
      <c r="BK45" s="24">
        <f t="shared" si="9"/>
        <v>2344991</v>
      </c>
      <c r="BL45" s="24">
        <f t="shared" si="9"/>
        <v>2067470</v>
      </c>
      <c r="BM45" s="24">
        <f t="shared" si="9"/>
        <v>1864690</v>
      </c>
      <c r="BN45" s="24">
        <f t="shared" si="9"/>
        <v>1802711</v>
      </c>
      <c r="BO45" s="24">
        <f t="shared" si="9"/>
        <v>1620543</v>
      </c>
      <c r="BP45" s="24">
        <v>1741904</v>
      </c>
      <c r="BQ45" s="24">
        <f t="shared" si="3"/>
        <v>491729</v>
      </c>
      <c r="BR45" s="24">
        <v>491729</v>
      </c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39</v>
      </c>
      <c r="C46" s="16" t="s">
        <v>33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4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5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3"/>
        <v>0</v>
      </c>
      <c r="BR46" s="14">
        <v>0</v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x14ac:dyDescent="0.2">
      <c r="A47" s="36" t="s">
        <v>4</v>
      </c>
      <c r="B47" s="36" t="s">
        <v>39</v>
      </c>
      <c r="C47" s="37" t="s">
        <v>32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4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5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10">SUM(BR47:CC47)</f>
        <v>264328</v>
      </c>
      <c r="BR47" s="14">
        <v>264328</v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x14ac:dyDescent="0.2">
      <c r="A48" s="34" t="s">
        <v>105</v>
      </c>
      <c r="B48" s="34" t="s">
        <v>39</v>
      </c>
      <c r="C48" s="35" t="s">
        <v>104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5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10"/>
        <v>0</v>
      </c>
      <c r="BR48" s="14">
        <v>0</v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x14ac:dyDescent="0.2">
      <c r="A49" s="15" t="s">
        <v>103</v>
      </c>
      <c r="B49" s="15" t="s">
        <v>39</v>
      </c>
      <c r="C49" s="16" t="s">
        <v>31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4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5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10"/>
        <v>0</v>
      </c>
      <c r="BR49" s="14">
        <v>0</v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x14ac:dyDescent="0.2">
      <c r="A50" s="15" t="s">
        <v>5</v>
      </c>
      <c r="B50" s="15" t="s">
        <v>39</v>
      </c>
      <c r="C50" s="16" t="s">
        <v>30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4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5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10"/>
        <v>31014</v>
      </c>
      <c r="BR50" s="14">
        <v>31014</v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x14ac:dyDescent="0.2">
      <c r="A51" s="15" t="s">
        <v>3</v>
      </c>
      <c r="B51" s="15" t="s">
        <v>39</v>
      </c>
      <c r="C51" s="16" t="s">
        <v>29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4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5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10"/>
        <v>196387</v>
      </c>
      <c r="BR51" s="14">
        <v>196387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x14ac:dyDescent="0.2">
      <c r="A52" s="15" t="s">
        <v>14</v>
      </c>
      <c r="B52" s="15" t="s">
        <v>39</v>
      </c>
      <c r="C52" s="16" t="s">
        <v>28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4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5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10"/>
        <v>0</v>
      </c>
      <c r="BR52" s="14">
        <v>0</v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x14ac:dyDescent="0.2">
      <c r="A53" s="15" t="s">
        <v>3</v>
      </c>
      <c r="B53" s="15" t="s">
        <v>39</v>
      </c>
      <c r="C53" s="16" t="s">
        <v>27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4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5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10"/>
        <v>0</v>
      </c>
      <c r="BR53" s="14">
        <v>0</v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ht="10.5" x14ac:dyDescent="0.25">
      <c r="A54" s="22"/>
      <c r="B54" s="22" t="s">
        <v>39</v>
      </c>
      <c r="C54" s="23" t="s">
        <v>26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4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5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10"/>
        <v>151642</v>
      </c>
      <c r="BR54" s="24">
        <v>151642</v>
      </c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</row>
    <row r="55" spans="1:81" x14ac:dyDescent="0.2">
      <c r="A55" s="15" t="s">
        <v>10</v>
      </c>
      <c r="B55" s="15" t="s">
        <v>39</v>
      </c>
      <c r="C55" s="16" t="s">
        <v>65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4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5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10"/>
        <v>0</v>
      </c>
      <c r="BR55" s="14">
        <v>0</v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1:81" x14ac:dyDescent="0.2">
      <c r="A56" s="15" t="s">
        <v>10</v>
      </c>
      <c r="B56" s="15" t="s">
        <v>39</v>
      </c>
      <c r="C56" s="16" t="s">
        <v>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4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5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10"/>
        <v>0</v>
      </c>
      <c r="BR56" s="14">
        <v>0</v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x14ac:dyDescent="0.2">
      <c r="A57" s="15" t="s">
        <v>10</v>
      </c>
      <c r="B57" s="15" t="s">
        <v>39</v>
      </c>
      <c r="C57" s="16" t="s">
        <v>67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4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5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10"/>
        <v>151642</v>
      </c>
      <c r="BR57" s="14">
        <v>151642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1:81" x14ac:dyDescent="0.2">
      <c r="A58" s="15" t="s">
        <v>15</v>
      </c>
      <c r="B58" s="15" t="s">
        <v>39</v>
      </c>
      <c r="C58" s="16" t="s">
        <v>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4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5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10"/>
        <v>0</v>
      </c>
      <c r="BR58" s="14">
        <v>0</v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1:81" x14ac:dyDescent="0.2">
      <c r="A59" s="15" t="s">
        <v>15</v>
      </c>
      <c r="B59" s="15" t="s">
        <v>39</v>
      </c>
      <c r="C59" s="16" t="s">
        <v>69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4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5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10"/>
        <v>0</v>
      </c>
      <c r="BR59" s="14">
        <v>0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1:81" x14ac:dyDescent="0.2">
      <c r="A60" s="15" t="s">
        <v>10</v>
      </c>
      <c r="B60" s="15" t="s">
        <v>39</v>
      </c>
      <c r="C60" s="16" t="s">
        <v>70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4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5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10"/>
        <v>0</v>
      </c>
      <c r="BR60" s="14">
        <v>0</v>
      </c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1:81" x14ac:dyDescent="0.2">
      <c r="A61" s="15" t="s">
        <v>16</v>
      </c>
      <c r="B61" s="15" t="s">
        <v>39</v>
      </c>
      <c r="C61" s="16" t="s">
        <v>71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4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5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10"/>
        <v>0</v>
      </c>
      <c r="BR61" s="14">
        <v>0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1:81" x14ac:dyDescent="0.2">
      <c r="A62" s="15" t="s">
        <v>10</v>
      </c>
      <c r="B62" s="15" t="s">
        <v>39</v>
      </c>
      <c r="C62" s="16" t="s">
        <v>72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4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5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10"/>
        <v>0</v>
      </c>
      <c r="BR62" s="14">
        <v>0</v>
      </c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1:81" x14ac:dyDescent="0.2">
      <c r="A63" s="15" t="s">
        <v>10</v>
      </c>
      <c r="B63" s="15" t="s">
        <v>39</v>
      </c>
      <c r="C63" s="16" t="s">
        <v>73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4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5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10"/>
        <v>0</v>
      </c>
      <c r="BR63" s="14">
        <v>0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1:81" x14ac:dyDescent="0.2">
      <c r="A64" s="15" t="s">
        <v>16</v>
      </c>
      <c r="B64" s="15" t="s">
        <v>39</v>
      </c>
      <c r="C64" s="16" t="s">
        <v>74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4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5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10"/>
        <v>0</v>
      </c>
      <c r="BR64" s="14">
        <v>0</v>
      </c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1:81" ht="10.5" x14ac:dyDescent="0.25">
      <c r="A65" s="22" t="s">
        <v>9</v>
      </c>
      <c r="B65" s="22" t="s">
        <v>39</v>
      </c>
      <c r="C65" s="23" t="s">
        <v>25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4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5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10"/>
        <v>211875</v>
      </c>
      <c r="BR65" s="24">
        <v>211875</v>
      </c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</row>
    <row r="66" spans="1:81" ht="10.5" x14ac:dyDescent="0.25">
      <c r="A66" s="22"/>
      <c r="B66" s="22" t="s">
        <v>39</v>
      </c>
      <c r="C66" s="23" t="s">
        <v>23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4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5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10"/>
        <v>1</v>
      </c>
      <c r="BR66" s="24">
        <v>1</v>
      </c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</row>
    <row r="67" spans="1:81" ht="10.5" x14ac:dyDescent="0.25">
      <c r="A67" s="20"/>
      <c r="B67" s="20" t="s">
        <v>24</v>
      </c>
      <c r="C67" s="20" t="s">
        <v>38</v>
      </c>
      <c r="D67" s="21">
        <f t="shared" ref="D67:AQ67" si="11">SUM(D68:D71,D80,D91)</f>
        <v>21898345</v>
      </c>
      <c r="E67" s="21">
        <f t="shared" si="11"/>
        <v>1396695</v>
      </c>
      <c r="F67" s="21">
        <f t="shared" si="11"/>
        <v>1518525</v>
      </c>
      <c r="G67" s="21">
        <f t="shared" si="11"/>
        <v>1862919</v>
      </c>
      <c r="H67" s="21">
        <f t="shared" si="11"/>
        <v>1880507</v>
      </c>
      <c r="I67" s="21">
        <f t="shared" si="11"/>
        <v>1994539</v>
      </c>
      <c r="J67" s="21">
        <f t="shared" si="11"/>
        <v>2012283</v>
      </c>
      <c r="K67" s="21">
        <f t="shared" si="11"/>
        <v>2125217</v>
      </c>
      <c r="L67" s="21">
        <f t="shared" si="11"/>
        <v>2218087</v>
      </c>
      <c r="M67" s="21">
        <f t="shared" si="11"/>
        <v>1986590</v>
      </c>
      <c r="N67" s="21">
        <f t="shared" si="11"/>
        <v>1755196</v>
      </c>
      <c r="O67" s="21">
        <f t="shared" si="11"/>
        <v>1596414</v>
      </c>
      <c r="P67" s="21">
        <f t="shared" si="11"/>
        <v>1551373</v>
      </c>
      <c r="Q67" s="21">
        <f t="shared" si="11"/>
        <v>25479141</v>
      </c>
      <c r="R67" s="21">
        <f t="shared" si="11"/>
        <v>1367730</v>
      </c>
      <c r="S67" s="21">
        <f t="shared" si="11"/>
        <v>1613017</v>
      </c>
      <c r="T67" s="21">
        <f t="shared" si="11"/>
        <v>1993288</v>
      </c>
      <c r="U67" s="21">
        <f t="shared" si="11"/>
        <v>2016154</v>
      </c>
      <c r="V67" s="21">
        <f t="shared" si="11"/>
        <v>2254701</v>
      </c>
      <c r="W67" s="21">
        <f t="shared" si="11"/>
        <v>2214727</v>
      </c>
      <c r="X67" s="21">
        <f t="shared" si="11"/>
        <v>2493351</v>
      </c>
      <c r="Y67" s="21">
        <f t="shared" si="11"/>
        <v>2546874</v>
      </c>
      <c r="Z67" s="21">
        <f t="shared" si="11"/>
        <v>2523183</v>
      </c>
      <c r="AA67" s="21">
        <f t="shared" si="11"/>
        <v>2360181</v>
      </c>
      <c r="AB67" s="21">
        <f t="shared" si="11"/>
        <v>2123207</v>
      </c>
      <c r="AC67" s="21">
        <f t="shared" si="11"/>
        <v>1972728</v>
      </c>
      <c r="AD67" s="21">
        <f t="shared" si="11"/>
        <v>26979720</v>
      </c>
      <c r="AE67" s="21">
        <f t="shared" si="11"/>
        <v>1731188</v>
      </c>
      <c r="AF67" s="21">
        <f t="shared" si="11"/>
        <v>1812571</v>
      </c>
      <c r="AG67" s="21">
        <f t="shared" si="11"/>
        <v>2206983</v>
      </c>
      <c r="AH67" s="21">
        <f t="shared" si="11"/>
        <v>2256500</v>
      </c>
      <c r="AI67" s="21">
        <f t="shared" si="11"/>
        <v>2311706</v>
      </c>
      <c r="AJ67" s="21">
        <f t="shared" si="11"/>
        <v>2409019</v>
      </c>
      <c r="AK67" s="21">
        <f t="shared" si="11"/>
        <v>2487927</v>
      </c>
      <c r="AL67" s="21">
        <f t="shared" si="11"/>
        <v>2590407</v>
      </c>
      <c r="AM67" s="21">
        <f t="shared" si="11"/>
        <v>2420513</v>
      </c>
      <c r="AN67" s="21">
        <f t="shared" si="11"/>
        <v>2447884</v>
      </c>
      <c r="AO67" s="21">
        <f t="shared" si="11"/>
        <v>2242320</v>
      </c>
      <c r="AP67" s="21">
        <f t="shared" si="11"/>
        <v>2062702</v>
      </c>
      <c r="AQ67" s="21">
        <f t="shared" si="11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5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10"/>
        <v>1158150</v>
      </c>
      <c r="BR67" s="21">
        <v>1158150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1:81" ht="10.5" x14ac:dyDescent="0.25">
      <c r="A68" s="22" t="s">
        <v>6</v>
      </c>
      <c r="B68" s="22" t="s">
        <v>24</v>
      </c>
      <c r="C68" s="23" t="s">
        <v>37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si="4"/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5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10"/>
        <v>198217</v>
      </c>
      <c r="BR68" s="24">
        <v>198217</v>
      </c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</row>
    <row r="69" spans="1:81" ht="10.5" x14ac:dyDescent="0.25">
      <c r="A69" s="22" t="s">
        <v>21</v>
      </c>
      <c r="B69" s="22" t="s">
        <v>24</v>
      </c>
      <c r="C69" s="23" t="s">
        <v>36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4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5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10"/>
        <v>110573</v>
      </c>
      <c r="BR69" s="24">
        <v>110573</v>
      </c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</row>
    <row r="70" spans="1:81" ht="10.5" x14ac:dyDescent="0.25">
      <c r="A70" s="22" t="s">
        <v>7</v>
      </c>
      <c r="B70" s="22" t="s">
        <v>24</v>
      </c>
      <c r="C70" s="23" t="s">
        <v>35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4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5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10"/>
        <v>70167</v>
      </c>
      <c r="BR70" s="24">
        <v>70167</v>
      </c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</row>
    <row r="71" spans="1:81" ht="10.5" x14ac:dyDescent="0.25">
      <c r="A71" s="22"/>
      <c r="B71" s="22" t="s">
        <v>24</v>
      </c>
      <c r="C71" s="23" t="s">
        <v>34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4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5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10"/>
        <v>204237</v>
      </c>
      <c r="BR71" s="24">
        <v>204237</v>
      </c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24</v>
      </c>
      <c r="C72" s="16" t="s">
        <v>33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4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5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10"/>
        <v>0</v>
      </c>
      <c r="BR72" s="14">
        <v>0</v>
      </c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x14ac:dyDescent="0.2">
      <c r="A73" s="15" t="s">
        <v>4</v>
      </c>
      <c r="B73" s="15" t="s">
        <v>24</v>
      </c>
      <c r="C73" s="16" t="s">
        <v>32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4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5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10"/>
        <v>70548</v>
      </c>
      <c r="BR73" s="14">
        <v>70548</v>
      </c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</row>
    <row r="74" spans="1:81" x14ac:dyDescent="0.2">
      <c r="A74" s="34" t="s">
        <v>105</v>
      </c>
      <c r="B74" s="15" t="s">
        <v>24</v>
      </c>
      <c r="C74" s="35" t="s">
        <v>104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10"/>
        <v>0</v>
      </c>
      <c r="BR74" s="14">
        <v>0</v>
      </c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</row>
    <row r="75" spans="1:81" x14ac:dyDescent="0.2">
      <c r="A75" s="15" t="s">
        <v>103</v>
      </c>
      <c r="B75" s="15" t="s">
        <v>24</v>
      </c>
      <c r="C75" s="16" t="s">
        <v>31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4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5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10"/>
        <v>0</v>
      </c>
      <c r="BR75" s="14">
        <v>0</v>
      </c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x14ac:dyDescent="0.2">
      <c r="A76" s="15" t="s">
        <v>5</v>
      </c>
      <c r="B76" s="15" t="s">
        <v>24</v>
      </c>
      <c r="C76" s="16" t="s">
        <v>30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4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5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10"/>
        <v>110394</v>
      </c>
      <c r="BR76" s="14">
        <v>110394</v>
      </c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</row>
    <row r="77" spans="1:81" x14ac:dyDescent="0.2">
      <c r="A77" s="15" t="s">
        <v>3</v>
      </c>
      <c r="B77" s="15" t="s">
        <v>24</v>
      </c>
      <c r="C77" s="16" t="s">
        <v>29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4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5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10"/>
        <v>18342</v>
      </c>
      <c r="BR77" s="14">
        <v>18342</v>
      </c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</row>
    <row r="78" spans="1:81" x14ac:dyDescent="0.2">
      <c r="A78" s="15" t="s">
        <v>14</v>
      </c>
      <c r="B78" s="15" t="s">
        <v>24</v>
      </c>
      <c r="C78" s="16" t="s">
        <v>28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4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5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10"/>
        <v>4953</v>
      </c>
      <c r="BR78" s="14">
        <v>4953</v>
      </c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x14ac:dyDescent="0.2">
      <c r="A79" s="15" t="s">
        <v>3</v>
      </c>
      <c r="B79" s="15" t="s">
        <v>24</v>
      </c>
      <c r="C79" s="16" t="s">
        <v>27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4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5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2">SUM(BR79:CC79)</f>
        <v>0</v>
      </c>
      <c r="BR79" s="14">
        <v>0</v>
      </c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ht="10.5" x14ac:dyDescent="0.25">
      <c r="A80" s="22"/>
      <c r="B80" s="22" t="s">
        <v>24</v>
      </c>
      <c r="C80" s="23" t="s">
        <v>26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4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5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2"/>
        <v>315083</v>
      </c>
      <c r="BR80" s="24">
        <v>315083</v>
      </c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</row>
    <row r="81" spans="1:81" x14ac:dyDescent="0.2">
      <c r="A81" s="15" t="s">
        <v>10</v>
      </c>
      <c r="B81" s="15" t="s">
        <v>24</v>
      </c>
      <c r="C81" s="16" t="s">
        <v>65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4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5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2"/>
        <v>0</v>
      </c>
      <c r="BR81" s="14">
        <v>0</v>
      </c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x14ac:dyDescent="0.2">
      <c r="A82" s="15" t="s">
        <v>10</v>
      </c>
      <c r="B82" s="15" t="s">
        <v>24</v>
      </c>
      <c r="C82" s="16" t="s">
        <v>66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4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5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2"/>
        <v>0</v>
      </c>
      <c r="BR82" s="14">
        <v>0</v>
      </c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x14ac:dyDescent="0.2">
      <c r="A83" s="15" t="s">
        <v>10</v>
      </c>
      <c r="B83" s="15" t="s">
        <v>24</v>
      </c>
      <c r="C83" s="16" t="s">
        <v>67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4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5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2"/>
        <v>125504</v>
      </c>
      <c r="BR83" s="14">
        <v>125504</v>
      </c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</row>
    <row r="84" spans="1:81" x14ac:dyDescent="0.2">
      <c r="A84" s="15" t="s">
        <v>15</v>
      </c>
      <c r="B84" s="15" t="s">
        <v>24</v>
      </c>
      <c r="C84" s="16" t="s">
        <v>68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ref="AQ84:AQ91" si="13">SUM(AR84:BC84)</f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ref="BD84:BD92" si="14">SUM(BE84:BP84)</f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2"/>
        <v>70642</v>
      </c>
      <c r="BR84" s="14">
        <v>70642</v>
      </c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</row>
    <row r="85" spans="1:81" x14ac:dyDescent="0.2">
      <c r="A85" s="15" t="s">
        <v>15</v>
      </c>
      <c r="B85" s="15" t="s">
        <v>24</v>
      </c>
      <c r="C85" s="16" t="s">
        <v>69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3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4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2"/>
        <v>24694</v>
      </c>
      <c r="BR85" s="14">
        <v>24694</v>
      </c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</row>
    <row r="86" spans="1:81" x14ac:dyDescent="0.2">
      <c r="A86" s="15" t="s">
        <v>10</v>
      </c>
      <c r="B86" s="15" t="s">
        <v>24</v>
      </c>
      <c r="C86" s="16" t="s">
        <v>70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3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4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2"/>
        <v>0</v>
      </c>
      <c r="BR86" s="14">
        <v>0</v>
      </c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</row>
    <row r="87" spans="1:81" x14ac:dyDescent="0.2">
      <c r="A87" s="15" t="s">
        <v>16</v>
      </c>
      <c r="B87" s="15" t="s">
        <v>24</v>
      </c>
      <c r="C87" s="16" t="s">
        <v>71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3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4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2"/>
        <v>90674</v>
      </c>
      <c r="BR87" s="14">
        <v>90674</v>
      </c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</row>
    <row r="88" spans="1:81" x14ac:dyDescent="0.2">
      <c r="A88" s="15" t="s">
        <v>10</v>
      </c>
      <c r="B88" s="15" t="s">
        <v>24</v>
      </c>
      <c r="C88" s="16" t="s">
        <v>72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3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4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2"/>
        <v>0</v>
      </c>
      <c r="BR88" s="14">
        <v>0</v>
      </c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</row>
    <row r="89" spans="1:81" x14ac:dyDescent="0.2">
      <c r="A89" s="15" t="s">
        <v>10</v>
      </c>
      <c r="B89" s="15" t="s">
        <v>24</v>
      </c>
      <c r="C89" s="16" t="s">
        <v>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3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4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2"/>
        <v>0</v>
      </c>
      <c r="BR89" s="14">
        <v>0</v>
      </c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</row>
    <row r="90" spans="1:81" x14ac:dyDescent="0.2">
      <c r="A90" s="15" t="s">
        <v>16</v>
      </c>
      <c r="B90" s="15" t="s">
        <v>24</v>
      </c>
      <c r="C90" s="16" t="s">
        <v>74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3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4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2"/>
        <v>3569</v>
      </c>
      <c r="BR90" s="14">
        <v>3569</v>
      </c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</row>
    <row r="91" spans="1:81" ht="10.5" x14ac:dyDescent="0.25">
      <c r="A91" s="22" t="s">
        <v>9</v>
      </c>
      <c r="B91" s="22" t="s">
        <v>24</v>
      </c>
      <c r="C91" s="23" t="s">
        <v>25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3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4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2"/>
        <v>259873</v>
      </c>
      <c r="BR91" s="24">
        <v>259873</v>
      </c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</row>
    <row r="92" spans="1:81" ht="10.5" x14ac:dyDescent="0.25">
      <c r="A92" s="22"/>
      <c r="B92" s="22" t="s">
        <v>24</v>
      </c>
      <c r="C92" s="23" t="s">
        <v>23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4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2"/>
        <v>0</v>
      </c>
      <c r="BR92" s="24">
        <v>0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</row>
    <row r="93" spans="1:81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T93" s="14"/>
      <c r="BU93" s="14"/>
      <c r="BV93" s="14"/>
      <c r="BW93" s="14"/>
      <c r="BX93" s="14"/>
      <c r="BY93" s="14"/>
      <c r="BZ93" s="14"/>
      <c r="CA93" s="14"/>
      <c r="CB93" s="14"/>
      <c r="CC93" s="14"/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93"/>
  <sheetViews>
    <sheetView showGridLines="0" topLeftCell="BJ1" workbookViewId="0">
      <selection activeCell="BO10" sqref="BO10"/>
    </sheetView>
  </sheetViews>
  <sheetFormatPr defaultColWidth="9.1796875" defaultRowHeight="10" x14ac:dyDescent="0.2"/>
  <cols>
    <col min="1" max="3" width="20.7265625" style="13" customWidth="1"/>
    <col min="4" max="56" width="9.7265625" style="13" customWidth="1"/>
    <col min="57" max="57" width="9.1796875" style="13" customWidth="1"/>
    <col min="58" max="58" width="9.1796875" style="13"/>
    <col min="59" max="68" width="9" style="14" bestFit="1" customWidth="1"/>
    <col min="69" max="69" width="9.81640625" style="13" bestFit="1" customWidth="1"/>
    <col min="70" max="16384" width="9.1796875" style="13"/>
  </cols>
  <sheetData>
    <row r="1" spans="1:81" ht="14.5" x14ac:dyDescent="0.35">
      <c r="B1" s="13" t="s">
        <v>64</v>
      </c>
      <c r="C1" s="13" t="s">
        <v>83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81" ht="14.5" x14ac:dyDescent="0.35">
      <c r="B2" s="13" t="s">
        <v>63</v>
      </c>
      <c r="C2" s="13" t="s">
        <v>84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81" ht="14.5" x14ac:dyDescent="0.35">
      <c r="B3" s="13" t="s">
        <v>62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81" ht="14.5" x14ac:dyDescent="0.35">
      <c r="B4" s="13" t="s">
        <v>61</v>
      </c>
      <c r="C4" s="13" t="s">
        <v>86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81" ht="14.5" x14ac:dyDescent="0.35">
      <c r="B5" s="13" t="s">
        <v>60</v>
      </c>
      <c r="C5" s="13" t="s">
        <v>87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81" ht="14.5" x14ac:dyDescent="0.35">
      <c r="B6" s="13" t="s">
        <v>59</v>
      </c>
      <c r="C6" s="13" t="s">
        <v>88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81" ht="14.5" x14ac:dyDescent="0.35">
      <c r="B7" s="13" t="s">
        <v>58</v>
      </c>
      <c r="C7" s="13" t="s">
        <v>89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81" ht="14.5" x14ac:dyDescent="0.35">
      <c r="B8" s="13" t="s">
        <v>57</v>
      </c>
      <c r="C8" s="13" t="s">
        <v>90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81" ht="14.5" x14ac:dyDescent="0.35">
      <c r="B9" s="13" t="s">
        <v>56</v>
      </c>
      <c r="C9" s="13" t="s">
        <v>91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81" ht="14.5" x14ac:dyDescent="0.35">
      <c r="B10" s="13" t="s">
        <v>55</v>
      </c>
      <c r="C10" s="13" t="s">
        <v>92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81" ht="14.5" x14ac:dyDescent="0.35">
      <c r="B11" s="13" t="s">
        <v>54</v>
      </c>
      <c r="C11" s="13" t="s">
        <v>93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81" ht="14.5" x14ac:dyDescent="0.3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81" x14ac:dyDescent="0.2">
      <c r="D13" s="13" t="s">
        <v>101</v>
      </c>
      <c r="E13" s="13" t="s">
        <v>101</v>
      </c>
      <c r="F13" s="13" t="s">
        <v>101</v>
      </c>
      <c r="G13" s="13" t="s">
        <v>101</v>
      </c>
      <c r="H13" s="13" t="s">
        <v>101</v>
      </c>
      <c r="I13" s="13" t="s">
        <v>101</v>
      </c>
      <c r="J13" s="13" t="s">
        <v>101</v>
      </c>
      <c r="K13" s="13" t="s">
        <v>101</v>
      </c>
      <c r="L13" s="13" t="s">
        <v>101</v>
      </c>
      <c r="M13" s="13" t="s">
        <v>101</v>
      </c>
      <c r="N13" s="13" t="s">
        <v>101</v>
      </c>
      <c r="O13" s="13" t="s">
        <v>101</v>
      </c>
      <c r="P13" s="13" t="s">
        <v>101</v>
      </c>
      <c r="Q13" s="13" t="s">
        <v>100</v>
      </c>
      <c r="R13" s="13" t="s">
        <v>100</v>
      </c>
      <c r="S13" s="13" t="s">
        <v>100</v>
      </c>
      <c r="T13" s="13" t="s">
        <v>100</v>
      </c>
      <c r="U13" s="13" t="s">
        <v>100</v>
      </c>
      <c r="V13" s="13" t="s">
        <v>100</v>
      </c>
      <c r="W13" s="13" t="s">
        <v>100</v>
      </c>
      <c r="X13" s="13" t="s">
        <v>100</v>
      </c>
      <c r="Y13" s="13" t="s">
        <v>100</v>
      </c>
      <c r="Z13" s="13" t="s">
        <v>100</v>
      </c>
      <c r="AA13" s="13" t="s">
        <v>100</v>
      </c>
      <c r="AB13" s="13" t="s">
        <v>100</v>
      </c>
      <c r="AC13" s="13" t="s">
        <v>100</v>
      </c>
      <c r="AD13" s="13" t="s">
        <v>102</v>
      </c>
      <c r="AE13" s="13" t="s">
        <v>102</v>
      </c>
      <c r="AF13" s="13" t="s">
        <v>102</v>
      </c>
      <c r="AG13" s="13" t="s">
        <v>102</v>
      </c>
      <c r="AH13" s="13" t="s">
        <v>102</v>
      </c>
      <c r="AI13" s="13" t="s">
        <v>102</v>
      </c>
      <c r="AJ13" s="13" t="s">
        <v>102</v>
      </c>
      <c r="AK13" s="13" t="s">
        <v>102</v>
      </c>
      <c r="AL13" s="13" t="s">
        <v>102</v>
      </c>
      <c r="AM13" s="13" t="s">
        <v>102</v>
      </c>
      <c r="AN13" s="13" t="s">
        <v>102</v>
      </c>
      <c r="AO13" s="13" t="s">
        <v>102</v>
      </c>
      <c r="AP13" s="13" t="s">
        <v>102</v>
      </c>
      <c r="AQ13" s="13" t="s">
        <v>85</v>
      </c>
      <c r="AR13" s="13" t="s">
        <v>85</v>
      </c>
      <c r="AS13" s="13" t="s">
        <v>85</v>
      </c>
      <c r="AT13" s="13" t="s">
        <v>85</v>
      </c>
      <c r="AU13" s="13" t="s">
        <v>85</v>
      </c>
      <c r="AV13" s="13" t="s">
        <v>85</v>
      </c>
      <c r="AW13" s="13" t="s">
        <v>85</v>
      </c>
      <c r="AX13" s="13" t="s">
        <v>85</v>
      </c>
      <c r="AY13" s="13" t="s">
        <v>85</v>
      </c>
      <c r="AZ13" s="13" t="s">
        <v>85</v>
      </c>
      <c r="BA13" s="13" t="s">
        <v>85</v>
      </c>
      <c r="BB13" s="13" t="s">
        <v>85</v>
      </c>
      <c r="BC13" s="13" t="s">
        <v>85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77</v>
      </c>
      <c r="B14" s="17" t="s">
        <v>75</v>
      </c>
      <c r="C14" s="17" t="s">
        <v>76</v>
      </c>
      <c r="D14" s="17" t="s">
        <v>136</v>
      </c>
      <c r="E14" s="17" t="s">
        <v>135</v>
      </c>
      <c r="F14" s="17" t="s">
        <v>134</v>
      </c>
      <c r="G14" s="17" t="s">
        <v>133</v>
      </c>
      <c r="H14" s="17" t="s">
        <v>132</v>
      </c>
      <c r="I14" s="17" t="s">
        <v>131</v>
      </c>
      <c r="J14" s="17" t="s">
        <v>130</v>
      </c>
      <c r="K14" s="17" t="s">
        <v>129</v>
      </c>
      <c r="L14" s="17" t="s">
        <v>128</v>
      </c>
      <c r="M14" s="17" t="s">
        <v>127</v>
      </c>
      <c r="N14" s="17" t="s">
        <v>126</v>
      </c>
      <c r="O14" s="17" t="s">
        <v>125</v>
      </c>
      <c r="P14" s="17" t="s">
        <v>124</v>
      </c>
      <c r="Q14" s="17" t="s">
        <v>136</v>
      </c>
      <c r="R14" s="17" t="s">
        <v>135</v>
      </c>
      <c r="S14" s="17" t="s">
        <v>134</v>
      </c>
      <c r="T14" s="17" t="s">
        <v>133</v>
      </c>
      <c r="U14" s="17" t="s">
        <v>132</v>
      </c>
      <c r="V14" s="17" t="s">
        <v>131</v>
      </c>
      <c r="W14" s="17" t="s">
        <v>130</v>
      </c>
      <c r="X14" s="17" t="s">
        <v>129</v>
      </c>
      <c r="Y14" s="17" t="s">
        <v>128</v>
      </c>
      <c r="Z14" s="17" t="s">
        <v>127</v>
      </c>
      <c r="AA14" s="17" t="s">
        <v>126</v>
      </c>
      <c r="AB14" s="17" t="s">
        <v>125</v>
      </c>
      <c r="AC14" s="17" t="s">
        <v>124</v>
      </c>
      <c r="AD14" s="17" t="s">
        <v>136</v>
      </c>
      <c r="AE14" s="17" t="s">
        <v>135</v>
      </c>
      <c r="AF14" s="17" t="s">
        <v>134</v>
      </c>
      <c r="AG14" s="17" t="s">
        <v>133</v>
      </c>
      <c r="AH14" s="17" t="s">
        <v>132</v>
      </c>
      <c r="AI14" s="17" t="s">
        <v>131</v>
      </c>
      <c r="AJ14" s="17" t="s">
        <v>130</v>
      </c>
      <c r="AK14" s="17" t="s">
        <v>129</v>
      </c>
      <c r="AL14" s="17" t="s">
        <v>128</v>
      </c>
      <c r="AM14" s="17" t="s">
        <v>127</v>
      </c>
      <c r="AN14" s="17" t="s">
        <v>126</v>
      </c>
      <c r="AO14" s="17" t="s">
        <v>125</v>
      </c>
      <c r="AP14" s="17" t="s">
        <v>124</v>
      </c>
      <c r="AQ14" s="17" t="s">
        <v>136</v>
      </c>
      <c r="AR14" s="17" t="s">
        <v>135</v>
      </c>
      <c r="AS14" s="17" t="s">
        <v>134</v>
      </c>
      <c r="AT14" s="17" t="s">
        <v>133</v>
      </c>
      <c r="AU14" s="17" t="s">
        <v>132</v>
      </c>
      <c r="AV14" s="17" t="s">
        <v>131</v>
      </c>
      <c r="AW14" s="17" t="s">
        <v>130</v>
      </c>
      <c r="AX14" s="17" t="s">
        <v>129</v>
      </c>
      <c r="AY14" s="17" t="s">
        <v>128</v>
      </c>
      <c r="AZ14" s="17" t="s">
        <v>127</v>
      </c>
      <c r="BA14" s="17" t="s">
        <v>126</v>
      </c>
      <c r="BB14" s="17" t="s">
        <v>125</v>
      </c>
      <c r="BC14" s="17" t="s">
        <v>124</v>
      </c>
      <c r="BD14" s="17" t="s">
        <v>136</v>
      </c>
      <c r="BE14" s="17" t="s">
        <v>135</v>
      </c>
      <c r="BF14" s="17" t="s">
        <v>134</v>
      </c>
      <c r="BG14" s="17" t="s">
        <v>133</v>
      </c>
      <c r="BH14" s="17" t="s">
        <v>132</v>
      </c>
      <c r="BI14" s="17" t="s">
        <v>131</v>
      </c>
      <c r="BJ14" s="17" t="s">
        <v>130</v>
      </c>
      <c r="BK14" s="17" t="s">
        <v>129</v>
      </c>
      <c r="BL14" s="17" t="s">
        <v>128</v>
      </c>
      <c r="BM14" s="17" t="s">
        <v>127</v>
      </c>
      <c r="BN14" s="17" t="s">
        <v>126</v>
      </c>
      <c r="BO14" s="17" t="s">
        <v>125</v>
      </c>
      <c r="BP14" s="17" t="s">
        <v>124</v>
      </c>
      <c r="BQ14" s="17" t="s">
        <v>136</v>
      </c>
      <c r="BR14" s="17" t="s">
        <v>135</v>
      </c>
      <c r="BS14" s="17" t="s">
        <v>134</v>
      </c>
      <c r="BT14" s="17" t="s">
        <v>133</v>
      </c>
      <c r="BU14" s="17" t="s">
        <v>132</v>
      </c>
      <c r="BV14" s="17" t="s">
        <v>131</v>
      </c>
      <c r="BW14" s="17" t="s">
        <v>130</v>
      </c>
      <c r="BX14" s="17" t="s">
        <v>129</v>
      </c>
      <c r="BY14" s="17" t="s">
        <v>128</v>
      </c>
      <c r="BZ14" s="17" t="s">
        <v>127</v>
      </c>
      <c r="CA14" s="17" t="s">
        <v>126</v>
      </c>
      <c r="CB14" s="17" t="s">
        <v>125</v>
      </c>
      <c r="CC14" s="17" t="s">
        <v>124</v>
      </c>
    </row>
    <row r="15" spans="1:81" ht="10.5" x14ac:dyDescent="0.25">
      <c r="A15" s="20"/>
      <c r="B15" s="20" t="s">
        <v>123</v>
      </c>
      <c r="C15" s="20" t="s">
        <v>38</v>
      </c>
      <c r="D15" s="21">
        <f t="shared" ref="D15:AI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ref="AJ15:BO15" si="1">SUM(AJ16:AJ19,AJ28,AJ39)</f>
        <v>4918535</v>
      </c>
      <c r="AK15" s="21">
        <f t="shared" si="1"/>
        <v>5150157</v>
      </c>
      <c r="AL15" s="21">
        <f t="shared" si="1"/>
        <v>5334012</v>
      </c>
      <c r="AM15" s="21">
        <f t="shared" si="1"/>
        <v>5105982</v>
      </c>
      <c r="AN15" s="21">
        <f t="shared" si="1"/>
        <v>4939817</v>
      </c>
      <c r="AO15" s="21">
        <f t="shared" si="1"/>
        <v>4954209</v>
      </c>
      <c r="AP15" s="21">
        <f t="shared" si="1"/>
        <v>4579470.87</v>
      </c>
      <c r="AQ15" s="21">
        <f t="shared" si="1"/>
        <v>57674040</v>
      </c>
      <c r="AR15" s="21">
        <f t="shared" si="1"/>
        <v>3939472</v>
      </c>
      <c r="AS15" s="21">
        <f t="shared" si="1"/>
        <v>3916737</v>
      </c>
      <c r="AT15" s="21">
        <f t="shared" si="1"/>
        <v>4849313</v>
      </c>
      <c r="AU15" s="21">
        <f t="shared" si="1"/>
        <v>4535711</v>
      </c>
      <c r="AV15" s="21">
        <f t="shared" si="1"/>
        <v>4343282</v>
      </c>
      <c r="AW15" s="21">
        <f t="shared" si="1"/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si="1"/>
        <v>5076795</v>
      </c>
      <c r="BK15" s="21">
        <f t="shared" si="1"/>
        <v>5666912</v>
      </c>
      <c r="BL15" s="21">
        <f t="shared" si="1"/>
        <v>5622310</v>
      </c>
      <c r="BM15" s="21">
        <f t="shared" si="1"/>
        <v>5569597</v>
      </c>
      <c r="BN15" s="21">
        <f t="shared" si="1"/>
        <v>5452470</v>
      </c>
      <c r="BO15" s="21">
        <f t="shared" si="1"/>
        <v>5057380</v>
      </c>
      <c r="BP15" s="21">
        <v>4545044</v>
      </c>
      <c r="BQ15" s="21">
        <f t="shared" ref="BQ15:BQ46" si="2">SUM(BR15:CC15)</f>
        <v>2801242</v>
      </c>
      <c r="BR15" s="21">
        <v>2801242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10.5" x14ac:dyDescent="0.25">
      <c r="A16" s="22" t="s">
        <v>121</v>
      </c>
      <c r="B16" s="22" t="s">
        <v>123</v>
      </c>
      <c r="C16" s="23" t="s">
        <v>37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 t="shared" ref="AQ16:AQ47" si="3"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2"/>
        <v>611047</v>
      </c>
      <c r="BR16" s="24">
        <v>611047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</row>
    <row r="17" spans="1:81" ht="10.5" x14ac:dyDescent="0.25">
      <c r="A17" s="22" t="s">
        <v>120</v>
      </c>
      <c r="B17" s="22" t="s">
        <v>123</v>
      </c>
      <c r="C17" s="23" t="s">
        <v>36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si="3"/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2"/>
        <v>226125</v>
      </c>
      <c r="BR17" s="24">
        <v>226125</v>
      </c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</row>
    <row r="18" spans="1:81" ht="10.5" x14ac:dyDescent="0.25">
      <c r="A18" s="22" t="s">
        <v>119</v>
      </c>
      <c r="B18" s="22" t="s">
        <v>123</v>
      </c>
      <c r="C18" s="23" t="s">
        <v>35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3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>SUM(BE18:BP18)</f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2"/>
        <v>329630</v>
      </c>
      <c r="BR18" s="24">
        <v>329630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</row>
    <row r="19" spans="1:81" ht="10.5" x14ac:dyDescent="0.25">
      <c r="A19" s="22"/>
      <c r="B19" s="22" t="s">
        <v>123</v>
      </c>
      <c r="C19" s="23" t="s">
        <v>34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 t="shared" si="3"/>
        <v>34986351</v>
      </c>
      <c r="AR19" s="24">
        <f t="shared" ref="AR19:BO19" si="4">SUM(AR20:AR27)</f>
        <v>2302664</v>
      </c>
      <c r="AS19" s="24">
        <f t="shared" si="4"/>
        <v>2599055</v>
      </c>
      <c r="AT19" s="24">
        <f t="shared" si="4"/>
        <v>3268939</v>
      </c>
      <c r="AU19" s="24">
        <f t="shared" si="4"/>
        <v>2694942</v>
      </c>
      <c r="AV19" s="24">
        <f t="shared" si="4"/>
        <v>2270283</v>
      </c>
      <c r="AW19" s="24">
        <f t="shared" si="4"/>
        <v>3203427</v>
      </c>
      <c r="AX19" s="24">
        <f t="shared" si="4"/>
        <v>3620506</v>
      </c>
      <c r="AY19" s="24">
        <f t="shared" si="4"/>
        <v>3481111</v>
      </c>
      <c r="AZ19" s="24">
        <f t="shared" si="4"/>
        <v>3138609</v>
      </c>
      <c r="BA19" s="24">
        <f t="shared" si="4"/>
        <v>3341317</v>
      </c>
      <c r="BB19" s="24">
        <f t="shared" si="4"/>
        <v>3234230</v>
      </c>
      <c r="BC19" s="24">
        <f t="shared" si="4"/>
        <v>1831268</v>
      </c>
      <c r="BD19" s="24">
        <f t="shared" si="4"/>
        <v>33484800</v>
      </c>
      <c r="BE19" s="24">
        <f t="shared" si="4"/>
        <v>1566751</v>
      </c>
      <c r="BF19" s="24">
        <f t="shared" si="4"/>
        <v>2762641</v>
      </c>
      <c r="BG19" s="24">
        <f t="shared" si="4"/>
        <v>2434815</v>
      </c>
      <c r="BH19" s="24">
        <f t="shared" si="4"/>
        <v>3243566</v>
      </c>
      <c r="BI19" s="24">
        <f t="shared" si="4"/>
        <v>3338502</v>
      </c>
      <c r="BJ19" s="24">
        <f t="shared" si="4"/>
        <v>3057626</v>
      </c>
      <c r="BK19" s="24">
        <f t="shared" si="4"/>
        <v>3504679</v>
      </c>
      <c r="BL19" s="24">
        <f t="shared" si="4"/>
        <v>3235460</v>
      </c>
      <c r="BM19" s="24">
        <f t="shared" si="4"/>
        <v>2827259</v>
      </c>
      <c r="BN19" s="24">
        <f t="shared" si="4"/>
        <v>2702586</v>
      </c>
      <c r="BO19" s="24">
        <f t="shared" si="4"/>
        <v>2488686</v>
      </c>
      <c r="BP19" s="24">
        <v>2335225</v>
      </c>
      <c r="BQ19" s="24">
        <f t="shared" si="2"/>
        <v>695966</v>
      </c>
      <c r="BR19" s="24">
        <v>695966</v>
      </c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</row>
    <row r="20" spans="1:81" x14ac:dyDescent="0.2">
      <c r="A20" s="15"/>
      <c r="B20" s="15" t="s">
        <v>123</v>
      </c>
      <c r="C20" s="16" t="s">
        <v>33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3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x14ac:dyDescent="0.2">
      <c r="A21" s="15" t="s">
        <v>118</v>
      </c>
      <c r="B21" s="15" t="s">
        <v>123</v>
      </c>
      <c r="C21" s="16" t="s">
        <v>32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3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>SUM(BE21:BP21)</f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2"/>
        <v>334876</v>
      </c>
      <c r="BR21" s="14">
        <v>334876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1:81" x14ac:dyDescent="0.2">
      <c r="A22" s="38" t="s">
        <v>117</v>
      </c>
      <c r="B22" s="38" t="s">
        <v>123</v>
      </c>
      <c r="C22" s="39" t="s">
        <v>104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 t="shared" si="3"/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>
        <v>0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x14ac:dyDescent="0.2">
      <c r="A23" s="15" t="s">
        <v>116</v>
      </c>
      <c r="B23" s="15" t="s">
        <v>123</v>
      </c>
      <c r="C23" s="16" t="s">
        <v>31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3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ref="BD23:BD44" si="5">SUM(BE23:BP23)</f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>
        <v>0</v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x14ac:dyDescent="0.2">
      <c r="A24" s="15" t="s">
        <v>115</v>
      </c>
      <c r="B24" s="15" t="s">
        <v>123</v>
      </c>
      <c r="C24" s="16" t="s">
        <v>30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3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5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2"/>
        <v>141408</v>
      </c>
      <c r="BR24" s="14">
        <v>141408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x14ac:dyDescent="0.2">
      <c r="A25" s="15" t="s">
        <v>113</v>
      </c>
      <c r="B25" s="15" t="s">
        <v>123</v>
      </c>
      <c r="C25" s="16" t="s">
        <v>29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3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5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2"/>
        <v>214729</v>
      </c>
      <c r="BR25" s="14">
        <v>214729</v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x14ac:dyDescent="0.2">
      <c r="A26" s="15" t="s">
        <v>114</v>
      </c>
      <c r="B26" s="15" t="s">
        <v>123</v>
      </c>
      <c r="C26" s="16" t="s">
        <v>28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3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5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2"/>
        <v>4953</v>
      </c>
      <c r="BR26" s="14">
        <v>4953</v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x14ac:dyDescent="0.2">
      <c r="A27" s="15" t="s">
        <v>113</v>
      </c>
      <c r="B27" s="15" t="s">
        <v>123</v>
      </c>
      <c r="C27" s="16" t="s">
        <v>27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3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>
        <v>0</v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19" customFormat="1" ht="10.5" x14ac:dyDescent="0.25">
      <c r="A28" s="22"/>
      <c r="B28" s="22" t="s">
        <v>123</v>
      </c>
      <c r="C28" s="23" t="s">
        <v>26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3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5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2"/>
        <v>466725</v>
      </c>
      <c r="BR28" s="24">
        <v>466725</v>
      </c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  <row r="29" spans="1:81" x14ac:dyDescent="0.2">
      <c r="A29" s="15" t="s">
        <v>111</v>
      </c>
      <c r="B29" s="15" t="s">
        <v>123</v>
      </c>
      <c r="C29" s="16" t="s">
        <v>65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3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>
        <v>0</v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x14ac:dyDescent="0.2">
      <c r="A30" s="15" t="s">
        <v>111</v>
      </c>
      <c r="B30" s="15" t="s">
        <v>123</v>
      </c>
      <c r="C30" s="16" t="s">
        <v>66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3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>
        <v>0</v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x14ac:dyDescent="0.2">
      <c r="A31" s="15" t="s">
        <v>111</v>
      </c>
      <c r="B31" s="15" t="s">
        <v>123</v>
      </c>
      <c r="C31" s="16" t="s">
        <v>67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3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5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2"/>
        <v>277146</v>
      </c>
      <c r="BR31" s="14">
        <v>277146</v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</row>
    <row r="32" spans="1:81" x14ac:dyDescent="0.2">
      <c r="A32" s="15" t="s">
        <v>112</v>
      </c>
      <c r="B32" s="15" t="s">
        <v>123</v>
      </c>
      <c r="C32" s="16" t="s">
        <v>68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3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5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2"/>
        <v>70642</v>
      </c>
      <c r="BR32" s="14">
        <v>70642</v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x14ac:dyDescent="0.2">
      <c r="A33" s="15" t="s">
        <v>112</v>
      </c>
      <c r="B33" s="15" t="s">
        <v>123</v>
      </c>
      <c r="C33" s="16" t="s">
        <v>69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3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5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2"/>
        <v>24694</v>
      </c>
      <c r="BR33" s="14">
        <v>24694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x14ac:dyDescent="0.2">
      <c r="A34" s="15" t="s">
        <v>111</v>
      </c>
      <c r="B34" s="15" t="s">
        <v>123</v>
      </c>
      <c r="C34" s="16" t="s">
        <v>70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3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>
        <v>0</v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x14ac:dyDescent="0.2">
      <c r="A35" s="15" t="s">
        <v>110</v>
      </c>
      <c r="B35" s="15" t="s">
        <v>123</v>
      </c>
      <c r="C35" s="16" t="s">
        <v>71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3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5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2"/>
        <v>90674</v>
      </c>
      <c r="BR35" s="14">
        <v>90674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</row>
    <row r="36" spans="1:81" x14ac:dyDescent="0.2">
      <c r="A36" s="15" t="s">
        <v>111</v>
      </c>
      <c r="B36" s="15" t="s">
        <v>123</v>
      </c>
      <c r="C36" s="16" t="s">
        <v>72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3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2"/>
        <v>0</v>
      </c>
      <c r="BR36" s="14">
        <v>0</v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</row>
    <row r="37" spans="1:81" x14ac:dyDescent="0.2">
      <c r="A37" s="15" t="s">
        <v>111</v>
      </c>
      <c r="B37" s="15" t="s">
        <v>123</v>
      </c>
      <c r="C37" s="16" t="s">
        <v>73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3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>
        <v>0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x14ac:dyDescent="0.2">
      <c r="A38" s="15" t="s">
        <v>110</v>
      </c>
      <c r="B38" s="15" t="s">
        <v>123</v>
      </c>
      <c r="C38" s="16" t="s">
        <v>74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3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5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2"/>
        <v>3569</v>
      </c>
      <c r="BR38" s="14">
        <v>3569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s="19" customFormat="1" ht="10.5" x14ac:dyDescent="0.25">
      <c r="A39" s="22" t="s">
        <v>109</v>
      </c>
      <c r="B39" s="22" t="s">
        <v>123</v>
      </c>
      <c r="C39" s="23" t="s">
        <v>25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3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5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2"/>
        <v>471748</v>
      </c>
      <c r="BR39" s="24">
        <v>471748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</row>
    <row r="40" spans="1:81" s="19" customFormat="1" ht="10.5" x14ac:dyDescent="0.25">
      <c r="A40" s="22"/>
      <c r="B40" s="22" t="s">
        <v>123</v>
      </c>
      <c r="C40" s="23" t="s">
        <v>23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3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5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2"/>
        <v>1</v>
      </c>
      <c r="BR40" s="24">
        <v>1</v>
      </c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</row>
    <row r="41" spans="1:81" ht="10.5" x14ac:dyDescent="0.25">
      <c r="A41" s="20"/>
      <c r="B41" s="20" t="s">
        <v>122</v>
      </c>
      <c r="C41" s="20" t="s">
        <v>38</v>
      </c>
      <c r="D41" s="21">
        <f t="shared" ref="D41:AP41" si="6">SUM(D42:D45,D54,D65)</f>
        <v>20941482</v>
      </c>
      <c r="E41" s="21">
        <f t="shared" si="6"/>
        <v>1512500</v>
      </c>
      <c r="F41" s="21">
        <f t="shared" si="6"/>
        <v>1600153</v>
      </c>
      <c r="G41" s="21">
        <f t="shared" si="6"/>
        <v>1923435</v>
      </c>
      <c r="H41" s="21">
        <f t="shared" si="6"/>
        <v>1972200</v>
      </c>
      <c r="I41" s="21">
        <f t="shared" si="6"/>
        <v>1864269</v>
      </c>
      <c r="J41" s="21">
        <f t="shared" si="6"/>
        <v>1649962</v>
      </c>
      <c r="K41" s="21">
        <f t="shared" si="6"/>
        <v>1977554</v>
      </c>
      <c r="L41" s="21">
        <f t="shared" si="6"/>
        <v>2075853</v>
      </c>
      <c r="M41" s="21">
        <f t="shared" si="6"/>
        <v>1982434</v>
      </c>
      <c r="N41" s="21">
        <f t="shared" si="6"/>
        <v>1606930</v>
      </c>
      <c r="O41" s="21">
        <f t="shared" si="6"/>
        <v>1394598</v>
      </c>
      <c r="P41" s="21">
        <f t="shared" si="6"/>
        <v>1381594</v>
      </c>
      <c r="Q41" s="21">
        <f t="shared" si="6"/>
        <v>24437526</v>
      </c>
      <c r="R41" s="21">
        <f t="shared" si="6"/>
        <v>1297573</v>
      </c>
      <c r="S41" s="21">
        <f t="shared" si="6"/>
        <v>1752734</v>
      </c>
      <c r="T41" s="21">
        <f t="shared" si="6"/>
        <v>2010546</v>
      </c>
      <c r="U41" s="21">
        <f t="shared" si="6"/>
        <v>1959879</v>
      </c>
      <c r="V41" s="21">
        <f t="shared" si="6"/>
        <v>2217895</v>
      </c>
      <c r="W41" s="21">
        <f t="shared" si="6"/>
        <v>2029491</v>
      </c>
      <c r="X41" s="21">
        <f t="shared" si="6"/>
        <v>2121596</v>
      </c>
      <c r="Y41" s="21">
        <f t="shared" si="6"/>
        <v>2257428</v>
      </c>
      <c r="Z41" s="21">
        <f t="shared" si="6"/>
        <v>2105506</v>
      </c>
      <c r="AA41" s="21">
        <f t="shared" si="6"/>
        <v>2353317</v>
      </c>
      <c r="AB41" s="21">
        <f t="shared" si="6"/>
        <v>2194943</v>
      </c>
      <c r="AC41" s="21">
        <f t="shared" si="6"/>
        <v>2136618</v>
      </c>
      <c r="AD41" s="21">
        <f t="shared" si="6"/>
        <v>28967342.870000001</v>
      </c>
      <c r="AE41" s="21">
        <f t="shared" si="6"/>
        <v>1680391</v>
      </c>
      <c r="AF41" s="21">
        <f t="shared" si="6"/>
        <v>2143021</v>
      </c>
      <c r="AG41" s="21">
        <f t="shared" si="6"/>
        <v>2398665</v>
      </c>
      <c r="AH41" s="21">
        <f t="shared" si="6"/>
        <v>2264991</v>
      </c>
      <c r="AI41" s="21">
        <f t="shared" si="6"/>
        <v>2158864</v>
      </c>
      <c r="AJ41" s="21">
        <f t="shared" si="6"/>
        <v>2509516</v>
      </c>
      <c r="AK41" s="21">
        <f t="shared" si="6"/>
        <v>2662230</v>
      </c>
      <c r="AL41" s="21">
        <f t="shared" si="6"/>
        <v>2743605</v>
      </c>
      <c r="AM41" s="21">
        <f t="shared" si="6"/>
        <v>2685469</v>
      </c>
      <c r="AN41" s="21">
        <f t="shared" si="6"/>
        <v>2491933</v>
      </c>
      <c r="AO41" s="21">
        <f t="shared" si="6"/>
        <v>2711889</v>
      </c>
      <c r="AP41" s="21">
        <f t="shared" si="6"/>
        <v>2516768.87</v>
      </c>
      <c r="AQ41" s="21">
        <f t="shared" si="3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5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2"/>
        <v>1643092</v>
      </c>
      <c r="BR41" s="21">
        <v>1643092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ht="10.5" x14ac:dyDescent="0.25">
      <c r="A42" s="22" t="s">
        <v>121</v>
      </c>
      <c r="B42" s="22" t="s">
        <v>122</v>
      </c>
      <c r="C42" s="23" t="s">
        <v>37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3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5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2"/>
        <v>412830</v>
      </c>
      <c r="BR42" s="24">
        <v>412830</v>
      </c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</row>
    <row r="43" spans="1:81" ht="10.5" x14ac:dyDescent="0.25">
      <c r="A43" s="22" t="s">
        <v>120</v>
      </c>
      <c r="B43" s="22" t="s">
        <v>122</v>
      </c>
      <c r="C43" s="23" t="s">
        <v>36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3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5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2"/>
        <v>115552</v>
      </c>
      <c r="BR43" s="24">
        <v>115552</v>
      </c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</row>
    <row r="44" spans="1:81" ht="10.5" x14ac:dyDescent="0.25">
      <c r="A44" s="22" t="s">
        <v>119</v>
      </c>
      <c r="B44" s="22" t="s">
        <v>122</v>
      </c>
      <c r="C44" s="23" t="s">
        <v>35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3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5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2"/>
        <v>259463</v>
      </c>
      <c r="BR44" s="24">
        <v>259463</v>
      </c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</row>
    <row r="45" spans="1:81" ht="10.5" x14ac:dyDescent="0.25">
      <c r="A45" s="22"/>
      <c r="B45" s="22" t="s">
        <v>122</v>
      </c>
      <c r="C45" s="23" t="s">
        <v>34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3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 t="shared" ref="BD45:BO45" si="7">SUM(BD46:BD53)</f>
        <v>22156103</v>
      </c>
      <c r="BE45" s="24">
        <f t="shared" si="7"/>
        <v>1169700</v>
      </c>
      <c r="BF45" s="24">
        <f t="shared" si="7"/>
        <v>1990404</v>
      </c>
      <c r="BG45" s="24">
        <f t="shared" si="7"/>
        <v>1366875</v>
      </c>
      <c r="BH45" s="24">
        <f t="shared" si="7"/>
        <v>2106054</v>
      </c>
      <c r="BI45" s="24">
        <f t="shared" si="7"/>
        <v>2103651</v>
      </c>
      <c r="BJ45" s="24">
        <f t="shared" si="7"/>
        <v>1977110</v>
      </c>
      <c r="BK45" s="24">
        <f t="shared" si="7"/>
        <v>2344991</v>
      </c>
      <c r="BL45" s="24">
        <f t="shared" si="7"/>
        <v>2067470</v>
      </c>
      <c r="BM45" s="24">
        <f t="shared" si="7"/>
        <v>1864690</v>
      </c>
      <c r="BN45" s="24">
        <f t="shared" si="7"/>
        <v>1802711</v>
      </c>
      <c r="BO45" s="24">
        <f t="shared" si="7"/>
        <v>1620543</v>
      </c>
      <c r="BP45" s="24">
        <v>1741904</v>
      </c>
      <c r="BQ45" s="24">
        <f t="shared" si="2"/>
        <v>491729</v>
      </c>
      <c r="BR45" s="24">
        <v>491729</v>
      </c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122</v>
      </c>
      <c r="C46" s="16" t="s">
        <v>33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3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ref="BD46:BD73" si="8">SUM(BE46:BP46)</f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>
        <v>0</v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x14ac:dyDescent="0.2">
      <c r="A47" s="36" t="s">
        <v>118</v>
      </c>
      <c r="B47" s="36" t="s">
        <v>122</v>
      </c>
      <c r="C47" s="37" t="s">
        <v>32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3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8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9">SUM(BR47:CC47)</f>
        <v>264328</v>
      </c>
      <c r="BR47" s="14">
        <v>264328</v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x14ac:dyDescent="0.2">
      <c r="A48" s="34" t="s">
        <v>117</v>
      </c>
      <c r="B48" s="34" t="s">
        <v>122</v>
      </c>
      <c r="C48" s="35" t="s">
        <v>104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 t="shared" ref="AQ48:AQ66" si="10"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8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9"/>
        <v>0</v>
      </c>
      <c r="BR48" s="14">
        <v>0</v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x14ac:dyDescent="0.2">
      <c r="A49" s="15" t="s">
        <v>116</v>
      </c>
      <c r="B49" s="15" t="s">
        <v>122</v>
      </c>
      <c r="C49" s="16" t="s">
        <v>31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10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8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9"/>
        <v>0</v>
      </c>
      <c r="BR49" s="14">
        <v>0</v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x14ac:dyDescent="0.2">
      <c r="A50" s="15" t="s">
        <v>115</v>
      </c>
      <c r="B50" s="15" t="s">
        <v>122</v>
      </c>
      <c r="C50" s="16" t="s">
        <v>30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10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8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9"/>
        <v>31014</v>
      </c>
      <c r="BR50" s="14">
        <v>31014</v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x14ac:dyDescent="0.2">
      <c r="A51" s="15" t="s">
        <v>113</v>
      </c>
      <c r="B51" s="15" t="s">
        <v>122</v>
      </c>
      <c r="C51" s="16" t="s">
        <v>29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10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8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9"/>
        <v>196387</v>
      </c>
      <c r="BR51" s="14">
        <v>196387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x14ac:dyDescent="0.2">
      <c r="A52" s="15" t="s">
        <v>114</v>
      </c>
      <c r="B52" s="15" t="s">
        <v>122</v>
      </c>
      <c r="C52" s="16" t="s">
        <v>28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10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8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9"/>
        <v>0</v>
      </c>
      <c r="BR52" s="14">
        <v>0</v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x14ac:dyDescent="0.2">
      <c r="A53" s="15" t="s">
        <v>113</v>
      </c>
      <c r="B53" s="15" t="s">
        <v>122</v>
      </c>
      <c r="C53" s="16" t="s">
        <v>27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10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8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9"/>
        <v>0</v>
      </c>
      <c r="BR53" s="14">
        <v>0</v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ht="10.5" x14ac:dyDescent="0.25">
      <c r="A54" s="22"/>
      <c r="B54" s="22" t="s">
        <v>122</v>
      </c>
      <c r="C54" s="23" t="s">
        <v>26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10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8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9"/>
        <v>151642</v>
      </c>
      <c r="BR54" s="24">
        <v>151642</v>
      </c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</row>
    <row r="55" spans="1:81" x14ac:dyDescent="0.2">
      <c r="A55" s="15" t="s">
        <v>111</v>
      </c>
      <c r="B55" s="15" t="s">
        <v>122</v>
      </c>
      <c r="C55" s="16" t="s">
        <v>65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10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8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9"/>
        <v>0</v>
      </c>
      <c r="BR55" s="14">
        <v>0</v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1:81" x14ac:dyDescent="0.2">
      <c r="A56" s="15" t="s">
        <v>111</v>
      </c>
      <c r="B56" s="15" t="s">
        <v>122</v>
      </c>
      <c r="C56" s="16" t="s">
        <v>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10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8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9"/>
        <v>0</v>
      </c>
      <c r="BR56" s="14">
        <v>0</v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x14ac:dyDescent="0.2">
      <c r="A57" s="15" t="s">
        <v>111</v>
      </c>
      <c r="B57" s="15" t="s">
        <v>122</v>
      </c>
      <c r="C57" s="16" t="s">
        <v>67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10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8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9"/>
        <v>151642</v>
      </c>
      <c r="BR57" s="14">
        <v>151642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1:81" x14ac:dyDescent="0.2">
      <c r="A58" s="15" t="s">
        <v>112</v>
      </c>
      <c r="B58" s="15" t="s">
        <v>122</v>
      </c>
      <c r="C58" s="16" t="s">
        <v>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10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8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9"/>
        <v>0</v>
      </c>
      <c r="BR58" s="14">
        <v>0</v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1:81" x14ac:dyDescent="0.2">
      <c r="A59" s="15" t="s">
        <v>112</v>
      </c>
      <c r="B59" s="15" t="s">
        <v>122</v>
      </c>
      <c r="C59" s="16" t="s">
        <v>69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10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8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9"/>
        <v>0</v>
      </c>
      <c r="BR59" s="14">
        <v>0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1:81" x14ac:dyDescent="0.2">
      <c r="A60" s="15" t="s">
        <v>111</v>
      </c>
      <c r="B60" s="15" t="s">
        <v>122</v>
      </c>
      <c r="C60" s="16" t="s">
        <v>70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10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8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9"/>
        <v>0</v>
      </c>
      <c r="BR60" s="14">
        <v>0</v>
      </c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1:81" x14ac:dyDescent="0.2">
      <c r="A61" s="15" t="s">
        <v>110</v>
      </c>
      <c r="B61" s="15" t="s">
        <v>122</v>
      </c>
      <c r="C61" s="16" t="s">
        <v>71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10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8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9"/>
        <v>0</v>
      </c>
      <c r="BR61" s="14">
        <v>0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1:81" x14ac:dyDescent="0.2">
      <c r="A62" s="15" t="s">
        <v>111</v>
      </c>
      <c r="B62" s="15" t="s">
        <v>122</v>
      </c>
      <c r="C62" s="16" t="s">
        <v>72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10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8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9"/>
        <v>0</v>
      </c>
      <c r="BR62" s="14">
        <v>0</v>
      </c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1:81" x14ac:dyDescent="0.2">
      <c r="A63" s="15" t="s">
        <v>111</v>
      </c>
      <c r="B63" s="15" t="s">
        <v>122</v>
      </c>
      <c r="C63" s="16" t="s">
        <v>73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10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8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9"/>
        <v>0</v>
      </c>
      <c r="BR63" s="14">
        <v>0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1:81" x14ac:dyDescent="0.2">
      <c r="A64" s="15" t="s">
        <v>110</v>
      </c>
      <c r="B64" s="15" t="s">
        <v>122</v>
      </c>
      <c r="C64" s="16" t="s">
        <v>74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10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8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9"/>
        <v>0</v>
      </c>
      <c r="BR64" s="14">
        <v>0</v>
      </c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1:81" ht="10.5" x14ac:dyDescent="0.25">
      <c r="A65" s="22" t="s">
        <v>109</v>
      </c>
      <c r="B65" s="22" t="s">
        <v>122</v>
      </c>
      <c r="C65" s="23" t="s">
        <v>25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10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8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9"/>
        <v>211875</v>
      </c>
      <c r="BR65" s="24">
        <v>211875</v>
      </c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</row>
    <row r="66" spans="1:81" ht="10.5" x14ac:dyDescent="0.25">
      <c r="A66" s="22"/>
      <c r="B66" s="22" t="s">
        <v>122</v>
      </c>
      <c r="C66" s="23" t="s">
        <v>23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10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8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9"/>
        <v>1</v>
      </c>
      <c r="BR66" s="24">
        <v>1</v>
      </c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</row>
    <row r="67" spans="1:81" ht="10.5" x14ac:dyDescent="0.25">
      <c r="A67" s="20"/>
      <c r="B67" s="20" t="s">
        <v>108</v>
      </c>
      <c r="C67" s="20" t="s">
        <v>38</v>
      </c>
      <c r="D67" s="21">
        <f t="shared" ref="D67:AQ67" si="11">SUM(D68:D71,D80,D91)</f>
        <v>21898345</v>
      </c>
      <c r="E67" s="21">
        <f t="shared" si="11"/>
        <v>1396695</v>
      </c>
      <c r="F67" s="21">
        <f t="shared" si="11"/>
        <v>1518525</v>
      </c>
      <c r="G67" s="21">
        <f t="shared" si="11"/>
        <v>1862919</v>
      </c>
      <c r="H67" s="21">
        <f t="shared" si="11"/>
        <v>1880507</v>
      </c>
      <c r="I67" s="21">
        <f t="shared" si="11"/>
        <v>1994539</v>
      </c>
      <c r="J67" s="21">
        <f t="shared" si="11"/>
        <v>2012283</v>
      </c>
      <c r="K67" s="21">
        <f t="shared" si="11"/>
        <v>2125217</v>
      </c>
      <c r="L67" s="21">
        <f t="shared" si="11"/>
        <v>2218087</v>
      </c>
      <c r="M67" s="21">
        <f t="shared" si="11"/>
        <v>1986590</v>
      </c>
      <c r="N67" s="21">
        <f t="shared" si="11"/>
        <v>1755196</v>
      </c>
      <c r="O67" s="21">
        <f t="shared" si="11"/>
        <v>1596414</v>
      </c>
      <c r="P67" s="21">
        <f t="shared" si="11"/>
        <v>1551373</v>
      </c>
      <c r="Q67" s="21">
        <f t="shared" si="11"/>
        <v>25479141</v>
      </c>
      <c r="R67" s="21">
        <f t="shared" si="11"/>
        <v>1367730</v>
      </c>
      <c r="S67" s="21">
        <f t="shared" si="11"/>
        <v>1613017</v>
      </c>
      <c r="T67" s="21">
        <f t="shared" si="11"/>
        <v>1993288</v>
      </c>
      <c r="U67" s="21">
        <f t="shared" si="11"/>
        <v>2016154</v>
      </c>
      <c r="V67" s="21">
        <f t="shared" si="11"/>
        <v>2254701</v>
      </c>
      <c r="W67" s="21">
        <f t="shared" si="11"/>
        <v>2214727</v>
      </c>
      <c r="X67" s="21">
        <f t="shared" si="11"/>
        <v>2493351</v>
      </c>
      <c r="Y67" s="21">
        <f t="shared" si="11"/>
        <v>2546874</v>
      </c>
      <c r="Z67" s="21">
        <f t="shared" si="11"/>
        <v>2523183</v>
      </c>
      <c r="AA67" s="21">
        <f t="shared" si="11"/>
        <v>2360181</v>
      </c>
      <c r="AB67" s="21">
        <f t="shared" si="11"/>
        <v>2123207</v>
      </c>
      <c r="AC67" s="21">
        <f t="shared" si="11"/>
        <v>1972728</v>
      </c>
      <c r="AD67" s="21">
        <f t="shared" si="11"/>
        <v>26979720</v>
      </c>
      <c r="AE67" s="21">
        <f t="shared" si="11"/>
        <v>1731188</v>
      </c>
      <c r="AF67" s="21">
        <f t="shared" si="11"/>
        <v>1812571</v>
      </c>
      <c r="AG67" s="21">
        <f t="shared" si="11"/>
        <v>2206983</v>
      </c>
      <c r="AH67" s="21">
        <f t="shared" si="11"/>
        <v>2256500</v>
      </c>
      <c r="AI67" s="21">
        <f t="shared" si="11"/>
        <v>2311706</v>
      </c>
      <c r="AJ67" s="21">
        <f t="shared" si="11"/>
        <v>2409019</v>
      </c>
      <c r="AK67" s="21">
        <f t="shared" si="11"/>
        <v>2487927</v>
      </c>
      <c r="AL67" s="21">
        <f t="shared" si="11"/>
        <v>2590407</v>
      </c>
      <c r="AM67" s="21">
        <f t="shared" si="11"/>
        <v>2420513</v>
      </c>
      <c r="AN67" s="21">
        <f t="shared" si="11"/>
        <v>2447884</v>
      </c>
      <c r="AO67" s="21">
        <f t="shared" si="11"/>
        <v>2242320</v>
      </c>
      <c r="AP67" s="21">
        <f t="shared" si="11"/>
        <v>2062702</v>
      </c>
      <c r="AQ67" s="21">
        <f t="shared" si="11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8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9"/>
        <v>1158150</v>
      </c>
      <c r="BR67" s="21">
        <v>1158150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1:81" ht="10.5" x14ac:dyDescent="0.25">
      <c r="A68" s="22" t="s">
        <v>121</v>
      </c>
      <c r="B68" s="22" t="s">
        <v>108</v>
      </c>
      <c r="C68" s="23" t="s">
        <v>37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ref="AQ68:AQ73" si="12">SUM(AR68:BC68)</f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8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9"/>
        <v>198217</v>
      </c>
      <c r="BR68" s="24">
        <v>198217</v>
      </c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</row>
    <row r="69" spans="1:81" ht="10.5" x14ac:dyDescent="0.25">
      <c r="A69" s="22" t="s">
        <v>120</v>
      </c>
      <c r="B69" s="22" t="s">
        <v>108</v>
      </c>
      <c r="C69" s="23" t="s">
        <v>36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12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8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9"/>
        <v>110573</v>
      </c>
      <c r="BR69" s="24">
        <v>110573</v>
      </c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</row>
    <row r="70" spans="1:81" ht="10.5" x14ac:dyDescent="0.25">
      <c r="A70" s="22" t="s">
        <v>119</v>
      </c>
      <c r="B70" s="22" t="s">
        <v>108</v>
      </c>
      <c r="C70" s="23" t="s">
        <v>35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12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8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9"/>
        <v>70167</v>
      </c>
      <c r="BR70" s="24">
        <v>70167</v>
      </c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</row>
    <row r="71" spans="1:81" ht="10.5" x14ac:dyDescent="0.25">
      <c r="A71" s="22"/>
      <c r="B71" s="22" t="s">
        <v>108</v>
      </c>
      <c r="C71" s="23" t="s">
        <v>34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12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8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9"/>
        <v>204237</v>
      </c>
      <c r="BR71" s="24">
        <v>204237</v>
      </c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108</v>
      </c>
      <c r="C72" s="16" t="s">
        <v>33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12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8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9"/>
        <v>0</v>
      </c>
      <c r="BR72" s="14">
        <v>0</v>
      </c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x14ac:dyDescent="0.2">
      <c r="A73" s="15" t="s">
        <v>118</v>
      </c>
      <c r="B73" s="15" t="s">
        <v>108</v>
      </c>
      <c r="C73" s="16" t="s">
        <v>32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12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8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9"/>
        <v>70548</v>
      </c>
      <c r="BR73" s="14">
        <v>70548</v>
      </c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</row>
    <row r="74" spans="1:81" x14ac:dyDescent="0.2">
      <c r="A74" s="34" t="s">
        <v>117</v>
      </c>
      <c r="B74" s="15" t="s">
        <v>108</v>
      </c>
      <c r="C74" s="35" t="s">
        <v>104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9"/>
        <v>0</v>
      </c>
      <c r="BR74" s="14">
        <v>0</v>
      </c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>
        <v>0</v>
      </c>
    </row>
    <row r="75" spans="1:81" x14ac:dyDescent="0.2">
      <c r="A75" s="15" t="s">
        <v>116</v>
      </c>
      <c r="B75" s="15" t="s">
        <v>108</v>
      </c>
      <c r="C75" s="16" t="s">
        <v>31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1" si="13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4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9"/>
        <v>0</v>
      </c>
      <c r="BR75" s="14">
        <v>0</v>
      </c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x14ac:dyDescent="0.2">
      <c r="A76" s="15" t="s">
        <v>115</v>
      </c>
      <c r="B76" s="15" t="s">
        <v>108</v>
      </c>
      <c r="C76" s="16" t="s">
        <v>30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13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14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9"/>
        <v>110394</v>
      </c>
      <c r="BR76" s="14">
        <v>110394</v>
      </c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</row>
    <row r="77" spans="1:81" x14ac:dyDescent="0.2">
      <c r="A77" s="15" t="s">
        <v>113</v>
      </c>
      <c r="B77" s="15" t="s">
        <v>108</v>
      </c>
      <c r="C77" s="16" t="s">
        <v>29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13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14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9"/>
        <v>18342</v>
      </c>
      <c r="BR77" s="14">
        <v>18342</v>
      </c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</row>
    <row r="78" spans="1:81" x14ac:dyDescent="0.2">
      <c r="A78" s="15" t="s">
        <v>114</v>
      </c>
      <c r="B78" s="15" t="s">
        <v>108</v>
      </c>
      <c r="C78" s="16" t="s">
        <v>28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13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14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9"/>
        <v>4953</v>
      </c>
      <c r="BR78" s="14">
        <v>4953</v>
      </c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x14ac:dyDescent="0.2">
      <c r="A79" s="15" t="s">
        <v>113</v>
      </c>
      <c r="B79" s="15" t="s">
        <v>108</v>
      </c>
      <c r="C79" s="16" t="s">
        <v>27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13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14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5">SUM(BR79:CC79)</f>
        <v>0</v>
      </c>
      <c r="BR79" s="14">
        <v>0</v>
      </c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ht="10.5" x14ac:dyDescent="0.25">
      <c r="A80" s="22"/>
      <c r="B80" s="22" t="s">
        <v>108</v>
      </c>
      <c r="C80" s="23" t="s">
        <v>26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13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14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5"/>
        <v>315083</v>
      </c>
      <c r="BR80" s="24">
        <v>315083</v>
      </c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</row>
    <row r="81" spans="1:81" x14ac:dyDescent="0.2">
      <c r="A81" s="15" t="s">
        <v>111</v>
      </c>
      <c r="B81" s="15" t="s">
        <v>108</v>
      </c>
      <c r="C81" s="16" t="s">
        <v>65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13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4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5"/>
        <v>0</v>
      </c>
      <c r="BR81" s="14">
        <v>0</v>
      </c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x14ac:dyDescent="0.2">
      <c r="A82" s="15" t="s">
        <v>111</v>
      </c>
      <c r="B82" s="15" t="s">
        <v>108</v>
      </c>
      <c r="C82" s="16" t="s">
        <v>66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13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4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5"/>
        <v>0</v>
      </c>
      <c r="BR82" s="14">
        <v>0</v>
      </c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x14ac:dyDescent="0.2">
      <c r="A83" s="15" t="s">
        <v>111</v>
      </c>
      <c r="B83" s="15" t="s">
        <v>108</v>
      </c>
      <c r="C83" s="16" t="s">
        <v>67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13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14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5"/>
        <v>125504</v>
      </c>
      <c r="BR83" s="14">
        <v>125504</v>
      </c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</row>
    <row r="84" spans="1:81" x14ac:dyDescent="0.2">
      <c r="A84" s="15" t="s">
        <v>112</v>
      </c>
      <c r="B84" s="15" t="s">
        <v>108</v>
      </c>
      <c r="C84" s="16" t="s">
        <v>68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si="13"/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si="14"/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5"/>
        <v>70642</v>
      </c>
      <c r="BR84" s="14">
        <v>70642</v>
      </c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</row>
    <row r="85" spans="1:81" x14ac:dyDescent="0.2">
      <c r="A85" s="15" t="s">
        <v>112</v>
      </c>
      <c r="B85" s="15" t="s">
        <v>108</v>
      </c>
      <c r="C85" s="16" t="s">
        <v>69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3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4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5"/>
        <v>24694</v>
      </c>
      <c r="BR85" s="14">
        <v>24694</v>
      </c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</row>
    <row r="86" spans="1:81" x14ac:dyDescent="0.2">
      <c r="A86" s="15" t="s">
        <v>111</v>
      </c>
      <c r="B86" s="15" t="s">
        <v>108</v>
      </c>
      <c r="C86" s="16" t="s">
        <v>70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3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4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5"/>
        <v>0</v>
      </c>
      <c r="BR86" s="14">
        <v>0</v>
      </c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</row>
    <row r="87" spans="1:81" x14ac:dyDescent="0.2">
      <c r="A87" s="15" t="s">
        <v>110</v>
      </c>
      <c r="B87" s="15" t="s">
        <v>108</v>
      </c>
      <c r="C87" s="16" t="s">
        <v>71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3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4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5"/>
        <v>90674</v>
      </c>
      <c r="BR87" s="14">
        <v>90674</v>
      </c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</row>
    <row r="88" spans="1:81" x14ac:dyDescent="0.2">
      <c r="A88" s="15" t="s">
        <v>111</v>
      </c>
      <c r="B88" s="15" t="s">
        <v>108</v>
      </c>
      <c r="C88" s="16" t="s">
        <v>72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3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4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5"/>
        <v>0</v>
      </c>
      <c r="BR88" s="14">
        <v>0</v>
      </c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</row>
    <row r="89" spans="1:81" x14ac:dyDescent="0.2">
      <c r="A89" s="15" t="s">
        <v>111</v>
      </c>
      <c r="B89" s="15" t="s">
        <v>108</v>
      </c>
      <c r="C89" s="16" t="s">
        <v>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3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4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5"/>
        <v>0</v>
      </c>
      <c r="BR89" s="14">
        <v>0</v>
      </c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</row>
    <row r="90" spans="1:81" x14ac:dyDescent="0.2">
      <c r="A90" s="15" t="s">
        <v>110</v>
      </c>
      <c r="B90" s="15" t="s">
        <v>108</v>
      </c>
      <c r="C90" s="16" t="s">
        <v>74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3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4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5"/>
        <v>3569</v>
      </c>
      <c r="BR90" s="14">
        <v>3569</v>
      </c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</row>
    <row r="91" spans="1:81" ht="10.5" x14ac:dyDescent="0.25">
      <c r="A91" s="22" t="s">
        <v>109</v>
      </c>
      <c r="B91" s="22" t="s">
        <v>108</v>
      </c>
      <c r="C91" s="23" t="s">
        <v>25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3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4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5"/>
        <v>259873</v>
      </c>
      <c r="BR91" s="24">
        <v>259873</v>
      </c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</row>
    <row r="92" spans="1:81" ht="10.5" x14ac:dyDescent="0.25">
      <c r="A92" s="22"/>
      <c r="B92" s="22" t="s">
        <v>108</v>
      </c>
      <c r="C92" s="23" t="s">
        <v>23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4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5"/>
        <v>0</v>
      </c>
      <c r="BR92" s="24">
        <v>0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</row>
    <row r="93" spans="1:81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11"/>
  <sheetViews>
    <sheetView showGridLines="0" workbookViewId="0">
      <pane xSplit="2" ySplit="9" topLeftCell="BM10" activePane="bottomRight" state="frozen"/>
      <selection activeCell="BO10" sqref="BO10"/>
      <selection pane="topRight" activeCell="BO10" sqref="BO10"/>
      <selection pane="bottomLeft" activeCell="BO10" sqref="BO10"/>
      <selection pane="bottomRight" activeCell="BO10" sqref="BO10"/>
    </sheetView>
  </sheetViews>
  <sheetFormatPr defaultColWidth="9.1796875" defaultRowHeight="10" x14ac:dyDescent="0.2"/>
  <cols>
    <col min="1" max="1" width="20.7265625" style="13" customWidth="1"/>
    <col min="2" max="2" width="19.81640625" style="13" customWidth="1"/>
    <col min="3" max="48" width="9.7265625" style="13" customWidth="1"/>
    <col min="49" max="54" width="12.7265625" style="13" customWidth="1"/>
    <col min="55" max="64" width="9.1796875" style="13"/>
    <col min="65" max="66" width="10" style="13" bestFit="1" customWidth="1"/>
    <col min="67" max="67" width="9.81640625" style="13" bestFit="1" customWidth="1"/>
    <col min="68" max="16384" width="9.1796875" style="13"/>
  </cols>
  <sheetData>
    <row r="1" spans="1:79" x14ac:dyDescent="0.2">
      <c r="A1" s="13" t="s">
        <v>64</v>
      </c>
      <c r="B1" s="13" t="s">
        <v>95</v>
      </c>
    </row>
    <row r="2" spans="1:79" x14ac:dyDescent="0.2">
      <c r="A2" s="13" t="s">
        <v>82</v>
      </c>
      <c r="B2" s="13" t="s">
        <v>96</v>
      </c>
    </row>
    <row r="3" spans="1:79" x14ac:dyDescent="0.2">
      <c r="A3" s="13" t="s">
        <v>62</v>
      </c>
    </row>
    <row r="4" spans="1:79" x14ac:dyDescent="0.2">
      <c r="A4" s="13" t="s">
        <v>81</v>
      </c>
      <c r="B4" s="13" t="s">
        <v>97</v>
      </c>
    </row>
    <row r="5" spans="1:79" x14ac:dyDescent="0.2">
      <c r="A5" s="13" t="s">
        <v>80</v>
      </c>
      <c r="B5" s="13" t="s">
        <v>98</v>
      </c>
    </row>
    <row r="6" spans="1:79" x14ac:dyDescent="0.2">
      <c r="A6" s="13" t="s">
        <v>79</v>
      </c>
      <c r="B6" s="13" t="s">
        <v>99</v>
      </c>
    </row>
    <row r="8" spans="1:79" ht="14.5" x14ac:dyDescent="0.35">
      <c r="B8" t="s">
        <v>101</v>
      </c>
      <c r="C8" t="s">
        <v>101</v>
      </c>
      <c r="D8" t="s">
        <v>101</v>
      </c>
      <c r="E8" t="s">
        <v>101</v>
      </c>
      <c r="F8" t="s">
        <v>101</v>
      </c>
      <c r="G8" t="s">
        <v>101</v>
      </c>
      <c r="H8" t="s">
        <v>101</v>
      </c>
      <c r="I8" t="s">
        <v>101</v>
      </c>
      <c r="J8" t="s">
        <v>101</v>
      </c>
      <c r="K8" t="s">
        <v>101</v>
      </c>
      <c r="L8" t="s">
        <v>101</v>
      </c>
      <c r="M8" t="s">
        <v>101</v>
      </c>
      <c r="N8" t="s">
        <v>101</v>
      </c>
      <c r="O8" t="s">
        <v>100</v>
      </c>
      <c r="P8" t="s">
        <v>100</v>
      </c>
      <c r="Q8" t="s">
        <v>100</v>
      </c>
      <c r="R8" t="s">
        <v>100</v>
      </c>
      <c r="S8" t="s">
        <v>100</v>
      </c>
      <c r="T8" t="s">
        <v>100</v>
      </c>
      <c r="U8" t="s">
        <v>100</v>
      </c>
      <c r="V8" t="s">
        <v>100</v>
      </c>
      <c r="W8" t="s">
        <v>100</v>
      </c>
      <c r="X8" t="s">
        <v>100</v>
      </c>
      <c r="Y8" t="s">
        <v>100</v>
      </c>
      <c r="Z8" t="s">
        <v>100</v>
      </c>
      <c r="AA8" t="s">
        <v>100</v>
      </c>
      <c r="AB8" t="s">
        <v>102</v>
      </c>
      <c r="AC8" t="s">
        <v>102</v>
      </c>
      <c r="AD8" t="s">
        <v>102</v>
      </c>
      <c r="AE8" t="s">
        <v>102</v>
      </c>
      <c r="AF8" t="s">
        <v>102</v>
      </c>
      <c r="AG8" t="s">
        <v>102</v>
      </c>
      <c r="AH8" t="s">
        <v>102</v>
      </c>
      <c r="AI8" t="s">
        <v>102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85</v>
      </c>
      <c r="AP8" t="s">
        <v>85</v>
      </c>
      <c r="AQ8" t="s">
        <v>85</v>
      </c>
      <c r="AR8" t="s">
        <v>85</v>
      </c>
      <c r="AS8" t="s">
        <v>85</v>
      </c>
      <c r="AT8" t="s">
        <v>85</v>
      </c>
      <c r="AU8" t="s">
        <v>85</v>
      </c>
      <c r="AV8" t="s">
        <v>85</v>
      </c>
      <c r="AW8" t="s">
        <v>85</v>
      </c>
      <c r="AX8" t="s">
        <v>85</v>
      </c>
      <c r="AY8" t="s">
        <v>85</v>
      </c>
      <c r="AZ8" t="s">
        <v>85</v>
      </c>
      <c r="BA8" t="s">
        <v>85</v>
      </c>
      <c r="BB8">
        <v>2020</v>
      </c>
      <c r="BC8">
        <v>2020</v>
      </c>
      <c r="BD8">
        <v>2020</v>
      </c>
      <c r="BE8">
        <v>2020</v>
      </c>
      <c r="BF8">
        <v>2020</v>
      </c>
      <c r="BG8">
        <v>2020</v>
      </c>
      <c r="BH8">
        <v>2020</v>
      </c>
      <c r="BI8">
        <v>2020</v>
      </c>
      <c r="BJ8">
        <v>2020</v>
      </c>
      <c r="BK8">
        <v>2020</v>
      </c>
      <c r="BL8">
        <v>2020</v>
      </c>
      <c r="BM8">
        <v>2020</v>
      </c>
      <c r="BN8">
        <v>2020</v>
      </c>
      <c r="BO8">
        <v>2021</v>
      </c>
      <c r="BP8">
        <v>2021</v>
      </c>
      <c r="BQ8">
        <v>2021</v>
      </c>
      <c r="BR8">
        <v>2021</v>
      </c>
      <c r="BS8">
        <v>2021</v>
      </c>
      <c r="BT8">
        <v>2021</v>
      </c>
      <c r="BU8">
        <v>2021</v>
      </c>
      <c r="BV8">
        <v>2021</v>
      </c>
      <c r="BW8">
        <v>2021</v>
      </c>
      <c r="BX8">
        <v>2021</v>
      </c>
      <c r="BY8">
        <v>2021</v>
      </c>
      <c r="BZ8">
        <v>2021</v>
      </c>
      <c r="CA8">
        <v>2021</v>
      </c>
    </row>
    <row r="9" spans="1:79" x14ac:dyDescent="0.2">
      <c r="A9" s="17"/>
      <c r="B9" s="17" t="s">
        <v>53</v>
      </c>
      <c r="C9" s="17" t="s">
        <v>52</v>
      </c>
      <c r="D9" s="17" t="s">
        <v>51</v>
      </c>
      <c r="E9" s="17" t="s">
        <v>50</v>
      </c>
      <c r="F9" s="17" t="s">
        <v>49</v>
      </c>
      <c r="G9" s="17" t="s">
        <v>48</v>
      </c>
      <c r="H9" s="17" t="s">
        <v>47</v>
      </c>
      <c r="I9" s="17" t="s">
        <v>46</v>
      </c>
      <c r="J9" s="17" t="s">
        <v>45</v>
      </c>
      <c r="K9" s="17" t="s">
        <v>44</v>
      </c>
      <c r="L9" s="17" t="s">
        <v>43</v>
      </c>
      <c r="M9" s="17" t="s">
        <v>42</v>
      </c>
      <c r="N9" s="17" t="s">
        <v>41</v>
      </c>
      <c r="O9" s="17" t="s">
        <v>53</v>
      </c>
      <c r="P9" s="17" t="s">
        <v>52</v>
      </c>
      <c r="Q9" s="17" t="s">
        <v>51</v>
      </c>
      <c r="R9" s="17" t="s">
        <v>50</v>
      </c>
      <c r="S9" s="17" t="s">
        <v>49</v>
      </c>
      <c r="T9" s="17" t="s">
        <v>48</v>
      </c>
      <c r="U9" s="17" t="s">
        <v>47</v>
      </c>
      <c r="V9" s="17" t="s">
        <v>46</v>
      </c>
      <c r="W9" s="17" t="s">
        <v>45</v>
      </c>
      <c r="X9" s="17" t="s">
        <v>44</v>
      </c>
      <c r="Y9" s="17" t="s">
        <v>43</v>
      </c>
      <c r="Z9" s="17" t="s">
        <v>42</v>
      </c>
      <c r="AA9" s="17" t="s">
        <v>41</v>
      </c>
      <c r="AB9" s="17" t="s">
        <v>53</v>
      </c>
      <c r="AC9" s="17" t="s">
        <v>52</v>
      </c>
      <c r="AD9" s="17" t="s">
        <v>51</v>
      </c>
      <c r="AE9" s="17" t="s">
        <v>50</v>
      </c>
      <c r="AF9" s="17" t="s">
        <v>49</v>
      </c>
      <c r="AG9" s="17" t="s">
        <v>48</v>
      </c>
      <c r="AH9" s="17" t="s">
        <v>47</v>
      </c>
      <c r="AI9" s="17" t="s">
        <v>46</v>
      </c>
      <c r="AJ9" s="17" t="s">
        <v>45</v>
      </c>
      <c r="AK9" s="17" t="s">
        <v>44</v>
      </c>
      <c r="AL9" s="17" t="s">
        <v>43</v>
      </c>
      <c r="AM9" s="17" t="s">
        <v>42</v>
      </c>
      <c r="AN9" s="17" t="s">
        <v>41</v>
      </c>
      <c r="AO9" s="17" t="s">
        <v>53</v>
      </c>
      <c r="AP9" s="17" t="s">
        <v>52</v>
      </c>
      <c r="AQ9" s="17" t="s">
        <v>51</v>
      </c>
      <c r="AR9" s="17" t="s">
        <v>50</v>
      </c>
      <c r="AS9" s="17" t="s">
        <v>49</v>
      </c>
      <c r="AT9" s="17" t="s">
        <v>48</v>
      </c>
      <c r="AU9" s="17" t="s">
        <v>47</v>
      </c>
      <c r="AV9" s="17" t="s">
        <v>46</v>
      </c>
      <c r="AW9" s="17" t="s">
        <v>45</v>
      </c>
      <c r="AX9" s="17" t="s">
        <v>44</v>
      </c>
      <c r="AY9" s="17" t="s">
        <v>43</v>
      </c>
      <c r="AZ9" s="17" t="s">
        <v>42</v>
      </c>
      <c r="BA9" s="17" t="s">
        <v>41</v>
      </c>
      <c r="BB9" s="17" t="s">
        <v>53</v>
      </c>
      <c r="BC9" s="17" t="s">
        <v>52</v>
      </c>
      <c r="BD9" s="17" t="s">
        <v>51</v>
      </c>
      <c r="BE9" s="17" t="s">
        <v>50</v>
      </c>
      <c r="BF9" s="17" t="s">
        <v>49</v>
      </c>
      <c r="BG9" s="17" t="s">
        <v>48</v>
      </c>
      <c r="BH9" s="17" t="s">
        <v>47</v>
      </c>
      <c r="BI9" s="17" t="s">
        <v>46</v>
      </c>
      <c r="BJ9" s="17" t="s">
        <v>45</v>
      </c>
      <c r="BK9" s="17" t="s">
        <v>44</v>
      </c>
      <c r="BL9" s="17" t="s">
        <v>43</v>
      </c>
      <c r="BM9" s="17" t="s">
        <v>42</v>
      </c>
      <c r="BN9" s="17" t="s">
        <v>41</v>
      </c>
      <c r="BO9" s="17" t="s">
        <v>53</v>
      </c>
      <c r="BP9" s="17" t="s">
        <v>52</v>
      </c>
      <c r="BQ9" s="17" t="s">
        <v>51</v>
      </c>
      <c r="BR9" s="17" t="s">
        <v>50</v>
      </c>
      <c r="BS9" s="17" t="s">
        <v>49</v>
      </c>
      <c r="BT9" s="17" t="s">
        <v>48</v>
      </c>
      <c r="BU9" s="17" t="s">
        <v>47</v>
      </c>
      <c r="BV9" s="17" t="s">
        <v>46</v>
      </c>
      <c r="BW9" s="17" t="s">
        <v>45</v>
      </c>
      <c r="BX9" s="17" t="s">
        <v>44</v>
      </c>
      <c r="BY9" s="17" t="s">
        <v>43</v>
      </c>
      <c r="BZ9" s="17" t="s">
        <v>42</v>
      </c>
      <c r="CA9" s="17" t="s">
        <v>41</v>
      </c>
    </row>
    <row r="10" spans="1:79" ht="14.5" x14ac:dyDescent="0.35">
      <c r="A10" s="16" t="s">
        <v>12</v>
      </c>
      <c r="B10" s="26">
        <v>13113696.545</v>
      </c>
      <c r="C10" s="26">
        <v>563944</v>
      </c>
      <c r="D10" s="26">
        <v>1034725.1459999999</v>
      </c>
      <c r="E10" s="26">
        <v>1256287.5680000002</v>
      </c>
      <c r="F10" s="26">
        <v>790290.902</v>
      </c>
      <c r="G10" s="26">
        <v>1385839.7860000001</v>
      </c>
      <c r="H10" s="26">
        <v>1337228.4069999999</v>
      </c>
      <c r="I10" s="26">
        <v>1446591.523</v>
      </c>
      <c r="J10" s="26">
        <v>1370670.8829999999</v>
      </c>
      <c r="K10" s="26">
        <v>1335441.5190000001</v>
      </c>
      <c r="L10" s="26">
        <v>1002999.902</v>
      </c>
      <c r="M10" s="26">
        <v>991273.00100000005</v>
      </c>
      <c r="N10" s="26">
        <v>598403.90800000005</v>
      </c>
      <c r="O10" s="26">
        <v>13133264.848999999</v>
      </c>
      <c r="P10" s="26">
        <v>448691.78600000002</v>
      </c>
      <c r="Q10" s="26">
        <v>990337.674</v>
      </c>
      <c r="R10" s="26">
        <v>1062339.5279999999</v>
      </c>
      <c r="S10" s="26">
        <v>728499.34499999997</v>
      </c>
      <c r="T10" s="26">
        <v>1386043.21</v>
      </c>
      <c r="U10" s="26">
        <v>1177130.196</v>
      </c>
      <c r="V10" s="26">
        <v>1198897.24</v>
      </c>
      <c r="W10" s="26">
        <v>1305722.574</v>
      </c>
      <c r="X10" s="26">
        <v>1462392.844</v>
      </c>
      <c r="Y10" s="26">
        <v>1422848.6189999999</v>
      </c>
      <c r="Z10" s="26">
        <v>1202030.622</v>
      </c>
      <c r="AA10" s="26">
        <v>748331.21099999989</v>
      </c>
      <c r="AB10" s="26">
        <v>11400536.983000001</v>
      </c>
      <c r="AC10" s="26">
        <v>575252.29800000007</v>
      </c>
      <c r="AD10" s="26">
        <v>894197.076</v>
      </c>
      <c r="AE10" s="26">
        <v>1004462.753</v>
      </c>
      <c r="AF10" s="26">
        <v>770344.61599999992</v>
      </c>
      <c r="AG10" s="26">
        <v>860548.32499999995</v>
      </c>
      <c r="AH10" s="26">
        <v>1041464.306</v>
      </c>
      <c r="AI10" s="26">
        <v>1139332.7390000001</v>
      </c>
      <c r="AJ10" s="26">
        <v>1028650.6129999999</v>
      </c>
      <c r="AK10" s="26">
        <v>1300371.0419999999</v>
      </c>
      <c r="AL10" s="26">
        <v>578963.42099999997</v>
      </c>
      <c r="AM10" s="26">
        <v>1127285.017</v>
      </c>
      <c r="AN10" s="26">
        <v>1079664.777</v>
      </c>
      <c r="AO10" s="26">
        <v>4324663.4369999999</v>
      </c>
      <c r="AP10" s="26">
        <v>849241.55</v>
      </c>
      <c r="AQ10" s="26">
        <v>848437.08</v>
      </c>
      <c r="AR10" s="26">
        <v>1122643.1399999999</v>
      </c>
      <c r="AS10" s="26">
        <v>820902.33</v>
      </c>
      <c r="AT10" s="26">
        <v>683439.34</v>
      </c>
      <c r="AU10" s="26">
        <v>1123125.53</v>
      </c>
      <c r="AV10" s="27">
        <v>1175676.93</v>
      </c>
      <c r="AW10" s="27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 t="shared" ref="BB10:BB11" si="0"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 t="shared" ref="BO10:BO11" si="1">SUM(BP10:CA10)</f>
        <v>644082</v>
      </c>
      <c r="BP10" s="14">
        <v>644082</v>
      </c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ht="14.5" x14ac:dyDescent="0.35">
      <c r="A11" s="16" t="s">
        <v>78</v>
      </c>
      <c r="B11" s="26">
        <v>6597615.3770000003</v>
      </c>
      <c r="C11" s="26">
        <v>729098.674</v>
      </c>
      <c r="D11" s="26">
        <v>1067798.1090000002</v>
      </c>
      <c r="E11" s="26">
        <v>886893</v>
      </c>
      <c r="F11" s="26">
        <v>179879.81</v>
      </c>
      <c r="G11" s="26">
        <v>429345.06</v>
      </c>
      <c r="H11" s="26">
        <v>573343.86</v>
      </c>
      <c r="I11" s="26">
        <v>466912.41899999976</v>
      </c>
      <c r="J11" s="26">
        <v>531465.8069999998</v>
      </c>
      <c r="K11" s="26">
        <v>496566.522</v>
      </c>
      <c r="L11" s="26">
        <v>561482.28700000001</v>
      </c>
      <c r="M11" s="26">
        <v>420731.00800000026</v>
      </c>
      <c r="N11" s="26">
        <v>254098.82099999997</v>
      </c>
      <c r="O11" s="26">
        <v>4524385.0949999997</v>
      </c>
      <c r="P11" s="26">
        <v>213886.75</v>
      </c>
      <c r="Q11" s="26">
        <v>340748.69999999995</v>
      </c>
      <c r="R11" s="26">
        <v>306416.54399999999</v>
      </c>
      <c r="S11" s="26">
        <v>241595.91900000005</v>
      </c>
      <c r="T11" s="26">
        <v>533248.44799999997</v>
      </c>
      <c r="U11" s="26">
        <v>538287.74500000011</v>
      </c>
      <c r="V11" s="26">
        <v>399640.13400000019</v>
      </c>
      <c r="W11" s="26">
        <v>433390.75900000008</v>
      </c>
      <c r="X11" s="26">
        <v>475429.10099999985</v>
      </c>
      <c r="Y11" s="26">
        <v>451944.66299999971</v>
      </c>
      <c r="Z11" s="26">
        <v>371503.63100000017</v>
      </c>
      <c r="AA11" s="26">
        <v>218292.70100000006</v>
      </c>
      <c r="AB11" s="26">
        <v>4674213.1320000002</v>
      </c>
      <c r="AC11" s="26">
        <v>284314.97499999992</v>
      </c>
      <c r="AD11" s="26">
        <v>312541.01500000001</v>
      </c>
      <c r="AE11" s="26">
        <v>509326.77500000014</v>
      </c>
      <c r="AF11" s="26">
        <v>240087.12500000006</v>
      </c>
      <c r="AG11" s="26">
        <v>540742.77899999963</v>
      </c>
      <c r="AH11" s="26">
        <v>683712.64600000018</v>
      </c>
      <c r="AI11" s="26">
        <v>440177.74200000009</v>
      </c>
      <c r="AJ11" s="26">
        <v>337175.1719999999</v>
      </c>
      <c r="AK11" s="26">
        <v>457198.56999999989</v>
      </c>
      <c r="AL11" s="26">
        <v>356704.25999999995</v>
      </c>
      <c r="AM11" s="26">
        <v>262020.19400000013</v>
      </c>
      <c r="AN11" s="26">
        <v>250211.87899999999</v>
      </c>
      <c r="AO11" s="26">
        <v>1949337.477</v>
      </c>
      <c r="AP11" s="26">
        <v>366343.1</v>
      </c>
      <c r="AQ11" s="26">
        <v>414353.01</v>
      </c>
      <c r="AR11" s="26">
        <v>466174.81</v>
      </c>
      <c r="AS11" s="26">
        <v>274827.18</v>
      </c>
      <c r="AT11" s="26">
        <v>427639.39</v>
      </c>
      <c r="AU11" s="26">
        <v>383778.44</v>
      </c>
      <c r="AV11" s="27">
        <v>266765.15999999997</v>
      </c>
      <c r="AW11" s="27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 t="shared" si="0"/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 t="shared" si="1"/>
        <v>441354.73</v>
      </c>
      <c r="BP11" s="14">
        <v>441354.73</v>
      </c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11"/>
  <sheetViews>
    <sheetView showGridLines="0" workbookViewId="0">
      <pane xSplit="2" ySplit="9" topLeftCell="BM10" activePane="bottomRight" state="frozen"/>
      <selection activeCell="BO10" sqref="BO10"/>
      <selection pane="topRight" activeCell="BO10" sqref="BO10"/>
      <selection pane="bottomLeft" activeCell="BO10" sqref="BO10"/>
      <selection pane="bottomRight" activeCell="BO10" sqref="BO10"/>
    </sheetView>
  </sheetViews>
  <sheetFormatPr defaultColWidth="9.1796875" defaultRowHeight="10" x14ac:dyDescent="0.2"/>
  <cols>
    <col min="1" max="1" width="20.7265625" style="13" customWidth="1"/>
    <col min="2" max="2" width="19.81640625" style="13" customWidth="1"/>
    <col min="3" max="48" width="9.7265625" style="13" customWidth="1"/>
    <col min="49" max="54" width="12.7265625" style="13" customWidth="1"/>
    <col min="55" max="56" width="9.1796875" style="13"/>
    <col min="57" max="66" width="10" style="13" bestFit="1" customWidth="1"/>
    <col min="67" max="16384" width="9.1796875" style="13"/>
  </cols>
  <sheetData>
    <row r="1" spans="1:79" x14ac:dyDescent="0.2">
      <c r="A1" s="13" t="s">
        <v>64</v>
      </c>
      <c r="B1" s="13" t="s">
        <v>95</v>
      </c>
    </row>
    <row r="2" spans="1:79" x14ac:dyDescent="0.2">
      <c r="A2" s="13" t="s">
        <v>82</v>
      </c>
      <c r="B2" s="13" t="s">
        <v>96</v>
      </c>
    </row>
    <row r="3" spans="1:79" x14ac:dyDescent="0.2">
      <c r="A3" s="13" t="s">
        <v>62</v>
      </c>
    </row>
    <row r="4" spans="1:79" x14ac:dyDescent="0.2">
      <c r="A4" s="13" t="s">
        <v>81</v>
      </c>
      <c r="B4" s="13" t="s">
        <v>97</v>
      </c>
    </row>
    <row r="5" spans="1:79" x14ac:dyDescent="0.2">
      <c r="A5" s="13" t="s">
        <v>80</v>
      </c>
      <c r="B5" s="13" t="s">
        <v>98</v>
      </c>
    </row>
    <row r="6" spans="1:79" x14ac:dyDescent="0.2">
      <c r="A6" s="13" t="s">
        <v>79</v>
      </c>
      <c r="B6" s="13" t="s">
        <v>99</v>
      </c>
    </row>
    <row r="8" spans="1:79" x14ac:dyDescent="0.2">
      <c r="B8" s="13" t="s">
        <v>101</v>
      </c>
      <c r="C8" s="13" t="s">
        <v>101</v>
      </c>
      <c r="D8" s="13" t="s">
        <v>101</v>
      </c>
      <c r="E8" s="13" t="s">
        <v>101</v>
      </c>
      <c r="F8" s="13" t="s">
        <v>101</v>
      </c>
      <c r="G8" s="13" t="s">
        <v>101</v>
      </c>
      <c r="H8" s="13" t="s">
        <v>101</v>
      </c>
      <c r="I8" s="13" t="s">
        <v>101</v>
      </c>
      <c r="J8" s="13" t="s">
        <v>101</v>
      </c>
      <c r="K8" s="13" t="s">
        <v>101</v>
      </c>
      <c r="L8" s="13" t="s">
        <v>101</v>
      </c>
      <c r="M8" s="13" t="s">
        <v>101</v>
      </c>
      <c r="N8" s="13" t="s">
        <v>101</v>
      </c>
      <c r="O8" s="13" t="s">
        <v>100</v>
      </c>
      <c r="P8" s="13" t="s">
        <v>100</v>
      </c>
      <c r="Q8" s="13" t="s">
        <v>100</v>
      </c>
      <c r="R8" s="13" t="s">
        <v>100</v>
      </c>
      <c r="S8" s="13" t="s">
        <v>100</v>
      </c>
      <c r="T8" s="13" t="s">
        <v>100</v>
      </c>
      <c r="U8" s="13" t="s">
        <v>100</v>
      </c>
      <c r="V8" s="13" t="s">
        <v>100</v>
      </c>
      <c r="W8" s="13" t="s">
        <v>100</v>
      </c>
      <c r="X8" s="13" t="s">
        <v>100</v>
      </c>
      <c r="Y8" s="13" t="s">
        <v>100</v>
      </c>
      <c r="Z8" s="13" t="s">
        <v>100</v>
      </c>
      <c r="AA8" s="13" t="s">
        <v>100</v>
      </c>
      <c r="AB8" s="13" t="s">
        <v>102</v>
      </c>
      <c r="AC8" s="13" t="s">
        <v>102</v>
      </c>
      <c r="AD8" s="13" t="s">
        <v>102</v>
      </c>
      <c r="AE8" s="13" t="s">
        <v>102</v>
      </c>
      <c r="AF8" s="13" t="s">
        <v>102</v>
      </c>
      <c r="AG8" s="13" t="s">
        <v>102</v>
      </c>
      <c r="AH8" s="13" t="s">
        <v>102</v>
      </c>
      <c r="AI8" s="13" t="s">
        <v>102</v>
      </c>
      <c r="AJ8" s="13" t="s">
        <v>102</v>
      </c>
      <c r="AK8" s="13" t="s">
        <v>102</v>
      </c>
      <c r="AL8" s="13" t="s">
        <v>102</v>
      </c>
      <c r="AM8" s="13" t="s">
        <v>102</v>
      </c>
      <c r="AN8" s="13" t="s">
        <v>102</v>
      </c>
      <c r="AO8" s="13" t="s">
        <v>85</v>
      </c>
      <c r="AP8" s="13" t="s">
        <v>85</v>
      </c>
      <c r="AQ8" s="13" t="s">
        <v>85</v>
      </c>
      <c r="AR8" s="13" t="s">
        <v>85</v>
      </c>
      <c r="AS8" s="13" t="s">
        <v>85</v>
      </c>
      <c r="AT8" s="13" t="s">
        <v>85</v>
      </c>
      <c r="AU8" s="13" t="s">
        <v>85</v>
      </c>
      <c r="AV8" s="13" t="s">
        <v>85</v>
      </c>
      <c r="AW8" s="13" t="s">
        <v>85</v>
      </c>
      <c r="AX8" s="13" t="s">
        <v>85</v>
      </c>
      <c r="AY8" s="13" t="s">
        <v>85</v>
      </c>
      <c r="AZ8" s="13" t="s">
        <v>85</v>
      </c>
      <c r="BA8" s="13" t="s">
        <v>85</v>
      </c>
      <c r="BB8" s="13">
        <v>2020</v>
      </c>
      <c r="BC8" s="13">
        <v>2020</v>
      </c>
      <c r="BD8" s="13">
        <v>2020</v>
      </c>
      <c r="BE8" s="13">
        <v>2020</v>
      </c>
      <c r="BF8" s="13">
        <v>2020</v>
      </c>
      <c r="BG8" s="13">
        <v>2020</v>
      </c>
      <c r="BH8" s="13">
        <v>2020</v>
      </c>
      <c r="BI8" s="13">
        <v>2020</v>
      </c>
      <c r="BJ8" s="13">
        <v>2020</v>
      </c>
      <c r="BK8" s="13">
        <v>2020</v>
      </c>
      <c r="BL8" s="13">
        <v>2020</v>
      </c>
      <c r="BM8" s="13">
        <v>2020</v>
      </c>
      <c r="BN8" s="13">
        <v>2020</v>
      </c>
      <c r="BO8" s="13">
        <v>2021</v>
      </c>
      <c r="BP8" s="13">
        <v>2021</v>
      </c>
      <c r="BQ8" s="13">
        <v>2021</v>
      </c>
      <c r="BR8" s="13">
        <v>2021</v>
      </c>
      <c r="BS8" s="13">
        <v>2021</v>
      </c>
      <c r="BT8" s="13">
        <v>2021</v>
      </c>
      <c r="BU8" s="13">
        <v>2021</v>
      </c>
      <c r="BV8" s="13">
        <v>2021</v>
      </c>
      <c r="BW8" s="13">
        <v>2021</v>
      </c>
      <c r="BX8" s="13">
        <v>2021</v>
      </c>
      <c r="BY8" s="13">
        <v>2021</v>
      </c>
      <c r="BZ8" s="13">
        <v>2021</v>
      </c>
      <c r="CA8" s="13">
        <v>2021</v>
      </c>
    </row>
    <row r="9" spans="1:79" x14ac:dyDescent="0.2">
      <c r="A9" s="17"/>
      <c r="B9" s="17" t="s">
        <v>136</v>
      </c>
      <c r="C9" s="17" t="s">
        <v>135</v>
      </c>
      <c r="D9" s="17" t="s">
        <v>134</v>
      </c>
      <c r="E9" s="17" t="s">
        <v>133</v>
      </c>
      <c r="F9" s="17" t="s">
        <v>132</v>
      </c>
      <c r="G9" s="17" t="s">
        <v>131</v>
      </c>
      <c r="H9" s="17" t="s">
        <v>130</v>
      </c>
      <c r="I9" s="17" t="s">
        <v>129</v>
      </c>
      <c r="J9" s="17" t="s">
        <v>128</v>
      </c>
      <c r="K9" s="17" t="s">
        <v>127</v>
      </c>
      <c r="L9" s="17" t="s">
        <v>126</v>
      </c>
      <c r="M9" s="17" t="s">
        <v>125</v>
      </c>
      <c r="N9" s="17" t="s">
        <v>124</v>
      </c>
      <c r="O9" s="17" t="s">
        <v>136</v>
      </c>
      <c r="P9" s="17" t="s">
        <v>135</v>
      </c>
      <c r="Q9" s="17" t="s">
        <v>134</v>
      </c>
      <c r="R9" s="17" t="s">
        <v>133</v>
      </c>
      <c r="S9" s="17" t="s">
        <v>132</v>
      </c>
      <c r="T9" s="17" t="s">
        <v>131</v>
      </c>
      <c r="U9" s="17" t="s">
        <v>130</v>
      </c>
      <c r="V9" s="17" t="s">
        <v>129</v>
      </c>
      <c r="W9" s="17" t="s">
        <v>128</v>
      </c>
      <c r="X9" s="17" t="s">
        <v>127</v>
      </c>
      <c r="Y9" s="17" t="s">
        <v>126</v>
      </c>
      <c r="Z9" s="17" t="s">
        <v>125</v>
      </c>
      <c r="AA9" s="17" t="s">
        <v>124</v>
      </c>
      <c r="AB9" s="17" t="s">
        <v>136</v>
      </c>
      <c r="AC9" s="17" t="s">
        <v>135</v>
      </c>
      <c r="AD9" s="17" t="s">
        <v>134</v>
      </c>
      <c r="AE9" s="17" t="s">
        <v>133</v>
      </c>
      <c r="AF9" s="17" t="s">
        <v>132</v>
      </c>
      <c r="AG9" s="17" t="s">
        <v>131</v>
      </c>
      <c r="AH9" s="17" t="s">
        <v>130</v>
      </c>
      <c r="AI9" s="17" t="s">
        <v>129</v>
      </c>
      <c r="AJ9" s="17" t="s">
        <v>128</v>
      </c>
      <c r="AK9" s="17" t="s">
        <v>127</v>
      </c>
      <c r="AL9" s="17" t="s">
        <v>126</v>
      </c>
      <c r="AM9" s="17" t="s">
        <v>125</v>
      </c>
      <c r="AN9" s="17" t="s">
        <v>124</v>
      </c>
      <c r="AO9" s="17" t="s">
        <v>136</v>
      </c>
      <c r="AP9" s="17" t="s">
        <v>135</v>
      </c>
      <c r="AQ9" s="17" t="s">
        <v>134</v>
      </c>
      <c r="AR9" s="17" t="s">
        <v>133</v>
      </c>
      <c r="AS9" s="17" t="s">
        <v>132</v>
      </c>
      <c r="AT9" s="17" t="s">
        <v>131</v>
      </c>
      <c r="AU9" s="17" t="s">
        <v>130</v>
      </c>
      <c r="AV9" s="17" t="s">
        <v>129</v>
      </c>
      <c r="AW9" s="17" t="s">
        <v>128</v>
      </c>
      <c r="AX9" s="17" t="s">
        <v>127</v>
      </c>
      <c r="AY9" s="17" t="s">
        <v>126</v>
      </c>
      <c r="AZ9" s="17" t="s">
        <v>125</v>
      </c>
      <c r="BA9" s="17" t="s">
        <v>124</v>
      </c>
      <c r="BB9" s="17" t="s">
        <v>136</v>
      </c>
      <c r="BC9" s="17" t="s">
        <v>135</v>
      </c>
      <c r="BD9" s="17" t="s">
        <v>134</v>
      </c>
      <c r="BE9" s="17" t="s">
        <v>133</v>
      </c>
      <c r="BF9" s="17" t="s">
        <v>132</v>
      </c>
      <c r="BG9" s="17" t="s">
        <v>131</v>
      </c>
      <c r="BH9" s="17" t="s">
        <v>130</v>
      </c>
      <c r="BI9" s="17" t="s">
        <v>129</v>
      </c>
      <c r="BJ9" s="17" t="s">
        <v>128</v>
      </c>
      <c r="BK9" s="17" t="s">
        <v>127</v>
      </c>
      <c r="BL9" s="17" t="s">
        <v>126</v>
      </c>
      <c r="BM9" s="17" t="s">
        <v>125</v>
      </c>
      <c r="BN9" s="17" t="s">
        <v>124</v>
      </c>
      <c r="BO9" s="17" t="s">
        <v>136</v>
      </c>
      <c r="BP9" s="17" t="s">
        <v>135</v>
      </c>
      <c r="BQ9" s="17" t="s">
        <v>134</v>
      </c>
      <c r="BR9" s="17" t="s">
        <v>133</v>
      </c>
      <c r="BS9" s="17" t="s">
        <v>132</v>
      </c>
      <c r="BT9" s="17" t="s">
        <v>131</v>
      </c>
      <c r="BU9" s="17" t="s">
        <v>130</v>
      </c>
      <c r="BV9" s="17" t="s">
        <v>129</v>
      </c>
      <c r="BW9" s="17" t="s">
        <v>128</v>
      </c>
      <c r="BX9" s="17" t="s">
        <v>127</v>
      </c>
      <c r="BY9" s="17" t="s">
        <v>126</v>
      </c>
      <c r="BZ9" s="17" t="s">
        <v>125</v>
      </c>
      <c r="CA9" s="17" t="s">
        <v>124</v>
      </c>
    </row>
    <row r="10" spans="1:79" x14ac:dyDescent="0.2">
      <c r="A10" s="14" t="s">
        <v>138</v>
      </c>
      <c r="B10" s="14">
        <v>13113696.545</v>
      </c>
      <c r="C10" s="14">
        <v>563944</v>
      </c>
      <c r="D10" s="14">
        <v>1034725.1459999999</v>
      </c>
      <c r="E10" s="14">
        <v>1256287.5680000002</v>
      </c>
      <c r="F10" s="14">
        <v>790290.902</v>
      </c>
      <c r="G10" s="14">
        <v>1385839.7860000001</v>
      </c>
      <c r="H10" s="14">
        <v>1337228.4069999999</v>
      </c>
      <c r="I10" s="14">
        <v>1446591.523</v>
      </c>
      <c r="J10" s="14">
        <v>1370670.8829999999</v>
      </c>
      <c r="K10" s="14">
        <v>1335441.5190000001</v>
      </c>
      <c r="L10" s="14">
        <v>1002999.902</v>
      </c>
      <c r="M10" s="14">
        <v>991273.00100000005</v>
      </c>
      <c r="N10" s="14">
        <v>598403.90800000005</v>
      </c>
      <c r="O10" s="14">
        <v>13133264.848999999</v>
      </c>
      <c r="P10" s="14">
        <v>448691.78600000002</v>
      </c>
      <c r="Q10" s="14">
        <v>990337.674</v>
      </c>
      <c r="R10" s="14">
        <v>1062339.5279999999</v>
      </c>
      <c r="S10" s="14">
        <v>728499.34499999997</v>
      </c>
      <c r="T10" s="14">
        <v>1386043.21</v>
      </c>
      <c r="U10" s="14">
        <v>1177130.196</v>
      </c>
      <c r="V10" s="14">
        <v>1198897.24</v>
      </c>
      <c r="W10" s="14">
        <v>1305722.574</v>
      </c>
      <c r="X10" s="14">
        <v>1462392.844</v>
      </c>
      <c r="Y10" s="14">
        <v>1422848.6189999999</v>
      </c>
      <c r="Z10" s="14">
        <v>1202030.622</v>
      </c>
      <c r="AA10" s="14">
        <v>748331.21099999989</v>
      </c>
      <c r="AB10" s="14">
        <v>11400536.983000001</v>
      </c>
      <c r="AC10" s="14">
        <v>575252.29800000007</v>
      </c>
      <c r="AD10" s="14">
        <v>894197.076</v>
      </c>
      <c r="AE10" s="14">
        <v>1004462.753</v>
      </c>
      <c r="AF10" s="14">
        <v>770344.61599999992</v>
      </c>
      <c r="AG10" s="14">
        <v>860548.32499999995</v>
      </c>
      <c r="AH10" s="14">
        <v>1041464.306</v>
      </c>
      <c r="AI10" s="14">
        <v>1139332.7390000001</v>
      </c>
      <c r="AJ10" s="14">
        <v>1028650.6129999999</v>
      </c>
      <c r="AK10" s="14">
        <v>1300371.0419999999</v>
      </c>
      <c r="AL10" s="14">
        <v>578963.42099999997</v>
      </c>
      <c r="AM10" s="14">
        <v>1127285.017</v>
      </c>
      <c r="AN10" s="14">
        <v>1079664.777</v>
      </c>
      <c r="AO10" s="14">
        <v>4324663.4369999999</v>
      </c>
      <c r="AP10" s="14">
        <v>849241.55</v>
      </c>
      <c r="AQ10" s="14">
        <v>848437.08</v>
      </c>
      <c r="AR10" s="14">
        <v>1122643.1399999999</v>
      </c>
      <c r="AS10" s="14">
        <v>820902.33</v>
      </c>
      <c r="AT10" s="14">
        <v>683439.34</v>
      </c>
      <c r="AU10" s="14">
        <v>1123125.53</v>
      </c>
      <c r="AV10" s="14">
        <v>1175676.93</v>
      </c>
      <c r="AW10" s="14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>SUM(BP10:CA10)</f>
        <v>644082</v>
      </c>
      <c r="BP10" s="14">
        <v>644082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</row>
    <row r="11" spans="1:79" x14ac:dyDescent="0.2">
      <c r="A11" s="14" t="s">
        <v>137</v>
      </c>
      <c r="B11" s="14">
        <v>6597615.3770000003</v>
      </c>
      <c r="C11" s="14">
        <v>729098.674</v>
      </c>
      <c r="D11" s="14">
        <v>1067798.1090000002</v>
      </c>
      <c r="E11" s="14">
        <v>886893</v>
      </c>
      <c r="F11" s="14">
        <v>179879.81</v>
      </c>
      <c r="G11" s="14">
        <v>429345.06</v>
      </c>
      <c r="H11" s="14">
        <v>573343.86</v>
      </c>
      <c r="I11" s="14">
        <v>466912.41899999976</v>
      </c>
      <c r="J11" s="14">
        <v>531465.8069999998</v>
      </c>
      <c r="K11" s="14">
        <v>496566.522</v>
      </c>
      <c r="L11" s="14">
        <v>561482.28700000001</v>
      </c>
      <c r="M11" s="14">
        <v>420731.00800000026</v>
      </c>
      <c r="N11" s="14">
        <v>254098.82099999997</v>
      </c>
      <c r="O11" s="14">
        <v>4524385.0949999997</v>
      </c>
      <c r="P11" s="14">
        <v>213886.75</v>
      </c>
      <c r="Q11" s="14">
        <v>340748.69999999995</v>
      </c>
      <c r="R11" s="14">
        <v>306416.54399999999</v>
      </c>
      <c r="S11" s="14">
        <v>241595.91900000005</v>
      </c>
      <c r="T11" s="14">
        <v>533248.44799999997</v>
      </c>
      <c r="U11" s="14">
        <v>538287.74500000011</v>
      </c>
      <c r="V11" s="14">
        <v>399640.13400000019</v>
      </c>
      <c r="W11" s="14">
        <v>433390.75900000008</v>
      </c>
      <c r="X11" s="14">
        <v>475429.10099999985</v>
      </c>
      <c r="Y11" s="14">
        <v>451944.66299999971</v>
      </c>
      <c r="Z11" s="14">
        <v>371503.63100000017</v>
      </c>
      <c r="AA11" s="14">
        <v>218292.70100000006</v>
      </c>
      <c r="AB11" s="14">
        <v>4674213.1320000002</v>
      </c>
      <c r="AC11" s="14">
        <v>284314.97499999992</v>
      </c>
      <c r="AD11" s="14">
        <v>312541.01500000001</v>
      </c>
      <c r="AE11" s="14">
        <v>509326.77500000014</v>
      </c>
      <c r="AF11" s="14">
        <v>240087.12500000006</v>
      </c>
      <c r="AG11" s="14">
        <v>540742.77899999963</v>
      </c>
      <c r="AH11" s="14">
        <v>683712.64600000018</v>
      </c>
      <c r="AI11" s="14">
        <v>440177.74200000009</v>
      </c>
      <c r="AJ11" s="14">
        <v>337175.1719999999</v>
      </c>
      <c r="AK11" s="14">
        <v>457198.56999999989</v>
      </c>
      <c r="AL11" s="14">
        <v>356704.25999999995</v>
      </c>
      <c r="AM11" s="14">
        <v>262020.19400000013</v>
      </c>
      <c r="AN11" s="14">
        <v>250211.87899999999</v>
      </c>
      <c r="AO11" s="14">
        <v>1949337.477</v>
      </c>
      <c r="AP11" s="14">
        <v>366343.1</v>
      </c>
      <c r="AQ11" s="14">
        <v>414353.01</v>
      </c>
      <c r="AR11" s="14">
        <v>466174.81</v>
      </c>
      <c r="AS11" s="14">
        <v>274827.18</v>
      </c>
      <c r="AT11" s="14">
        <v>427639.39</v>
      </c>
      <c r="AU11" s="14">
        <v>383778.44</v>
      </c>
      <c r="AV11" s="14">
        <v>266765.15999999997</v>
      </c>
      <c r="AW11" s="14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>SUM(BC11:BN11)</f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>SUM(BP11:CA11)</f>
        <v>441354.73</v>
      </c>
      <c r="BP11" s="14">
        <v>441354.73</v>
      </c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4.5" x14ac:dyDescent="0.35"/>
  <cols>
    <col min="1" max="1" width="11.81640625" bestFit="1" customWidth="1"/>
  </cols>
  <sheetData>
    <row r="1" spans="1:3" x14ac:dyDescent="0.35">
      <c r="B1" t="s">
        <v>191</v>
      </c>
      <c r="C1" t="s">
        <v>192</v>
      </c>
    </row>
    <row r="2" spans="1:3" x14ac:dyDescent="0.35">
      <c r="A2" t="s">
        <v>193</v>
      </c>
      <c r="B2">
        <f>SUM('Volume TKU Consolidado'!6:21)-SUM('Volume RTK Consolidated'!6:21)</f>
        <v>0</v>
      </c>
      <c r="C2">
        <f>SUM('Volume TU Consolidado'!6:25)-SUM('Volume TU Consolidated'!6:25)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CB23"/>
  <sheetViews>
    <sheetView showGridLines="0" tabSelected="1" zoomScale="85" zoomScaleNormal="85" workbookViewId="0">
      <pane xSplit="2" topLeftCell="BC1" activePane="topRight" state="frozen"/>
      <selection activeCell="BO6" sqref="BO6"/>
      <selection pane="topRight" activeCell="BQ23" sqref="BQ23"/>
    </sheetView>
  </sheetViews>
  <sheetFormatPr defaultRowHeight="14.5" x14ac:dyDescent="0.35"/>
  <cols>
    <col min="2" max="2" width="48" customWidth="1"/>
    <col min="3" max="3" width="1.7265625" customWidth="1"/>
    <col min="4" max="15" width="8.81640625" customWidth="1"/>
    <col min="16" max="16" width="1.7265625" customWidth="1"/>
    <col min="17" max="28" width="8.81640625" customWidth="1"/>
    <col min="29" max="29" width="1.7265625" customWidth="1"/>
    <col min="30" max="41" width="8.81640625" customWidth="1"/>
    <col min="42" max="42" width="1.7265625" customWidth="1"/>
    <col min="43" max="54" width="8.81640625" customWidth="1"/>
    <col min="55" max="55" width="1.7265625" customWidth="1"/>
    <col min="56" max="67" width="8.81640625" customWidth="1"/>
    <col min="68" max="68" width="1.7265625" customWidth="1"/>
  </cols>
  <sheetData>
    <row r="2" spans="1:80" ht="23" x14ac:dyDescent="0.5">
      <c r="B2" s="1" t="s">
        <v>22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1:80" ht="15" customHeight="1" x14ac:dyDescent="0.35">
      <c r="B4" s="46"/>
      <c r="D4" s="45">
        <v>42370</v>
      </c>
      <c r="E4" s="45">
        <v>42401</v>
      </c>
      <c r="F4" s="45">
        <v>42430</v>
      </c>
      <c r="G4" s="45">
        <v>42461</v>
      </c>
      <c r="H4" s="45">
        <v>42491</v>
      </c>
      <c r="I4" s="45">
        <v>42522</v>
      </c>
      <c r="J4" s="45">
        <v>42552</v>
      </c>
      <c r="K4" s="45">
        <v>42583</v>
      </c>
      <c r="L4" s="45">
        <v>42614</v>
      </c>
      <c r="M4" s="45">
        <v>42644</v>
      </c>
      <c r="N4" s="45">
        <v>42675</v>
      </c>
      <c r="O4" s="45">
        <v>42705</v>
      </c>
      <c r="Q4" s="45">
        <v>42736</v>
      </c>
      <c r="R4" s="45">
        <v>42767</v>
      </c>
      <c r="S4" s="45">
        <v>42795</v>
      </c>
      <c r="T4" s="45">
        <v>42826</v>
      </c>
      <c r="U4" s="45">
        <v>42856</v>
      </c>
      <c r="V4" s="45">
        <v>42887</v>
      </c>
      <c r="W4" s="45">
        <v>42917</v>
      </c>
      <c r="X4" s="45">
        <v>42948</v>
      </c>
      <c r="Y4" s="45">
        <v>42979</v>
      </c>
      <c r="Z4" s="45">
        <v>43009</v>
      </c>
      <c r="AA4" s="45">
        <v>43040</v>
      </c>
      <c r="AB4" s="45">
        <v>43070</v>
      </c>
      <c r="AD4" s="45">
        <v>43101</v>
      </c>
      <c r="AE4" s="45">
        <v>43132</v>
      </c>
      <c r="AF4" s="45">
        <v>43160</v>
      </c>
      <c r="AG4" s="45">
        <v>43191</v>
      </c>
      <c r="AH4" s="45">
        <v>43221</v>
      </c>
      <c r="AI4" s="45">
        <v>43252</v>
      </c>
      <c r="AJ4" s="45">
        <v>43282</v>
      </c>
      <c r="AK4" s="45">
        <v>43313</v>
      </c>
      <c r="AL4" s="45">
        <v>43344</v>
      </c>
      <c r="AM4" s="45">
        <v>43374</v>
      </c>
      <c r="AN4" s="45">
        <v>43405</v>
      </c>
      <c r="AO4" s="45">
        <v>43435</v>
      </c>
      <c r="AQ4" s="45">
        <v>43466</v>
      </c>
      <c r="AR4" s="45">
        <v>43497</v>
      </c>
      <c r="AS4" s="45">
        <v>43525</v>
      </c>
      <c r="AT4" s="45">
        <v>43556</v>
      </c>
      <c r="AU4" s="45">
        <v>43586</v>
      </c>
      <c r="AV4" s="45">
        <v>43617</v>
      </c>
      <c r="AW4" s="45">
        <v>43647</v>
      </c>
      <c r="AX4" s="45">
        <v>43678</v>
      </c>
      <c r="AY4" s="45">
        <v>43709</v>
      </c>
      <c r="AZ4" s="45">
        <v>43739</v>
      </c>
      <c r="BA4" s="45">
        <v>43770</v>
      </c>
      <c r="BB4" s="45">
        <v>43800</v>
      </c>
      <c r="BD4" s="45">
        <v>43831</v>
      </c>
      <c r="BE4" s="45">
        <v>43862</v>
      </c>
      <c r="BF4" s="45">
        <v>43891</v>
      </c>
      <c r="BG4" s="45">
        <v>43922</v>
      </c>
      <c r="BH4" s="45">
        <v>43952</v>
      </c>
      <c r="BI4" s="45">
        <v>43983</v>
      </c>
      <c r="BJ4" s="45">
        <v>44013</v>
      </c>
      <c r="BK4" s="45">
        <v>44044</v>
      </c>
      <c r="BL4" s="45">
        <v>44075</v>
      </c>
      <c r="BM4" s="45">
        <v>44105</v>
      </c>
      <c r="BN4" s="45">
        <v>44136</v>
      </c>
      <c r="BO4" s="45">
        <v>44166</v>
      </c>
      <c r="BQ4" s="45">
        <v>44197</v>
      </c>
      <c r="BR4" s="45">
        <v>44228</v>
      </c>
      <c r="BS4" s="45">
        <v>44256</v>
      </c>
      <c r="BT4" s="45">
        <v>44287</v>
      </c>
      <c r="BU4" s="45">
        <v>44317</v>
      </c>
      <c r="BV4" s="45">
        <v>44348</v>
      </c>
      <c r="BW4" s="45">
        <v>44378</v>
      </c>
      <c r="BX4" s="45">
        <v>44409</v>
      </c>
      <c r="BY4" s="45">
        <v>44440</v>
      </c>
      <c r="BZ4" s="45">
        <v>44470</v>
      </c>
      <c r="CA4" s="45">
        <v>44501</v>
      </c>
      <c r="CB4" s="45">
        <v>44531</v>
      </c>
    </row>
    <row r="5" spans="1:80" ht="15" customHeight="1" x14ac:dyDescent="0.35">
      <c r="B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5.5" x14ac:dyDescent="0.35">
      <c r="A6" s="5"/>
      <c r="B6" s="6" t="s">
        <v>107</v>
      </c>
      <c r="D6" s="7">
        <f>SUM(D7,D17,D16)</f>
        <v>2935.8599029999991</v>
      </c>
      <c r="E6" s="7">
        <f t="shared" ref="E6:BO6" si="0">SUM(E7,E17,E16)</f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3098.3034619999999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3805.2286879999997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si="0"/>
        <v>2400.6942469999999</v>
      </c>
      <c r="R6" s="7">
        <f t="shared" si="0"/>
        <v>3457.3250860000003</v>
      </c>
      <c r="S6" s="7">
        <f t="shared" si="0"/>
        <v>4163.1793470000002</v>
      </c>
      <c r="T6" s="7">
        <f t="shared" si="0"/>
        <v>3979.0120759999995</v>
      </c>
      <c r="U6" s="7">
        <f t="shared" si="0"/>
        <v>4230.4603820000002</v>
      </c>
      <c r="V6" s="7">
        <f t="shared" si="0"/>
        <v>4104.771401</v>
      </c>
      <c r="W6" s="7">
        <f t="shared" si="0"/>
        <v>4584.2389279999998</v>
      </c>
      <c r="X6" s="7">
        <f t="shared" si="0"/>
        <v>4833.1142220000002</v>
      </c>
      <c r="Y6" s="7">
        <f t="shared" si="0"/>
        <v>4584.3635639999993</v>
      </c>
      <c r="Z6" s="7">
        <f t="shared" si="0"/>
        <v>4796.7371350000003</v>
      </c>
      <c r="AA6" s="7">
        <f t="shared" si="0"/>
        <v>4404.5180429999991</v>
      </c>
      <c r="AB6" s="7">
        <f t="shared" si="0"/>
        <v>4149.1197069999998</v>
      </c>
      <c r="AC6">
        <f t="shared" si="0"/>
        <v>0</v>
      </c>
      <c r="AD6" s="7">
        <f t="shared" si="0"/>
        <v>3024.6195510000002</v>
      </c>
      <c r="AE6" s="7">
        <f t="shared" si="0"/>
        <v>4076.4014459999999</v>
      </c>
      <c r="AF6" s="7">
        <f t="shared" si="0"/>
        <v>4726.1801729999997</v>
      </c>
      <c r="AG6" s="7">
        <f t="shared" si="0"/>
        <v>4577.6541800000005</v>
      </c>
      <c r="AH6" s="7">
        <f t="shared" si="0"/>
        <v>4138.350614</v>
      </c>
      <c r="AI6" s="7">
        <f t="shared" si="0"/>
        <v>4748.781097</v>
      </c>
      <c r="AJ6" s="7">
        <f t="shared" si="0"/>
        <v>5299.3391269999993</v>
      </c>
      <c r="AK6" s="7">
        <f t="shared" si="0"/>
        <v>5546.4863599999999</v>
      </c>
      <c r="AL6" s="7">
        <f t="shared" si="0"/>
        <v>5284.9077980000011</v>
      </c>
      <c r="AM6" s="7">
        <f t="shared" si="0"/>
        <v>4891.2030350000005</v>
      </c>
      <c r="AN6" s="7">
        <f t="shared" si="0"/>
        <v>5224.8522310000008</v>
      </c>
      <c r="AO6" s="7">
        <f t="shared" si="0"/>
        <v>4827.0799549900003</v>
      </c>
      <c r="AQ6" s="7">
        <f t="shared" si="0"/>
        <v>4113.877853</v>
      </c>
      <c r="AR6" s="7">
        <f t="shared" si="0"/>
        <v>4077.8309120000004</v>
      </c>
      <c r="AS6" s="7">
        <f t="shared" si="0"/>
        <v>5114.0605230000001</v>
      </c>
      <c r="AT6" s="7">
        <f t="shared" si="0"/>
        <v>4578.3831599999994</v>
      </c>
      <c r="AU6" s="7">
        <f t="shared" si="0"/>
        <v>4283.034713</v>
      </c>
      <c r="AV6" s="7">
        <f t="shared" si="0"/>
        <v>5554.7065419999999</v>
      </c>
      <c r="AW6" s="7">
        <f t="shared" si="0"/>
        <v>6176.6652399999994</v>
      </c>
      <c r="AX6" s="7">
        <f t="shared" si="0"/>
        <v>5846.9450660000002</v>
      </c>
      <c r="AY6" s="7">
        <f t="shared" si="0"/>
        <v>5353.3006539999997</v>
      </c>
      <c r="AZ6" s="7">
        <f t="shared" si="0"/>
        <v>5592.9501549999995</v>
      </c>
      <c r="BA6" s="7">
        <f t="shared" si="0"/>
        <v>5573.1795940000011</v>
      </c>
      <c r="BB6" s="7">
        <f t="shared" si="0"/>
        <v>3831.2252659999999</v>
      </c>
      <c r="BD6" s="7">
        <f t="shared" si="0"/>
        <v>3567.7968209999999</v>
      </c>
      <c r="BE6" s="7">
        <f t="shared" si="0"/>
        <v>4909.2470689999991</v>
      </c>
      <c r="BF6" s="7">
        <f t="shared" si="0"/>
        <v>3820.4317839999999</v>
      </c>
      <c r="BG6" s="7">
        <f t="shared" si="0"/>
        <v>5230.1966229999998</v>
      </c>
      <c r="BH6" s="7">
        <f t="shared" si="0"/>
        <v>5744.285903</v>
      </c>
      <c r="BI6" s="7">
        <f t="shared" si="0"/>
        <v>5442.0927700000002</v>
      </c>
      <c r="BJ6" s="7">
        <f t="shared" si="0"/>
        <v>6156.971912</v>
      </c>
      <c r="BK6" s="7">
        <f t="shared" si="0"/>
        <v>5782.0325899999989</v>
      </c>
      <c r="BL6" s="7">
        <f t="shared" si="0"/>
        <v>5607.9348499999996</v>
      </c>
      <c r="BM6" s="7">
        <f t="shared" si="0"/>
        <v>5735.3959800000002</v>
      </c>
      <c r="BN6" s="7">
        <f t="shared" si="0"/>
        <v>5388.7100380000002</v>
      </c>
      <c r="BO6" s="7">
        <f t="shared" si="0"/>
        <v>5073.315544</v>
      </c>
      <c r="BQ6" s="7">
        <f t="shared" ref="BQ6:CB6" si="1">SUM(BQ7,BQ17,BQ16)</f>
        <v>2838.9357489499998</v>
      </c>
      <c r="BR6" s="7">
        <f t="shared" si="1"/>
        <v>0</v>
      </c>
      <c r="BS6" s="7">
        <f t="shared" si="1"/>
        <v>0</v>
      </c>
      <c r="BT6" s="7">
        <f t="shared" si="1"/>
        <v>0</v>
      </c>
      <c r="BU6" s="7">
        <f t="shared" si="1"/>
        <v>0</v>
      </c>
      <c r="BV6" s="7">
        <f t="shared" si="1"/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5" x14ac:dyDescent="0.35">
      <c r="B7" s="8" t="s">
        <v>2</v>
      </c>
      <c r="D7" s="9">
        <f>SUM(D8:D15)</f>
        <v>2399.1321619999994</v>
      </c>
      <c r="E7" s="9">
        <f t="shared" ref="E7:BO7" si="2">SUM(E8:E15)</f>
        <v>2630.1413670000002</v>
      </c>
      <c r="F7" s="9">
        <f t="shared" si="2"/>
        <v>3306.699302</v>
      </c>
      <c r="G7" s="9">
        <f t="shared" si="2"/>
        <v>3415.3080909999999</v>
      </c>
      <c r="H7" s="9">
        <f t="shared" si="2"/>
        <v>3079.9228069999999</v>
      </c>
      <c r="I7" s="9">
        <f t="shared" si="2"/>
        <v>2429.236347</v>
      </c>
      <c r="J7" s="9">
        <f t="shared" si="2"/>
        <v>3291.5507510000002</v>
      </c>
      <c r="K7" s="9">
        <f t="shared" si="2"/>
        <v>3399.2012669999999</v>
      </c>
      <c r="L7" s="9">
        <f t="shared" si="2"/>
        <v>3107.3674729999998</v>
      </c>
      <c r="M7" s="9">
        <f t="shared" si="2"/>
        <v>1961.2938940000001</v>
      </c>
      <c r="N7" s="9">
        <f t="shared" si="2"/>
        <v>1709.1714220000001</v>
      </c>
      <c r="O7" s="9">
        <f t="shared" si="2"/>
        <v>1881.2327099999998</v>
      </c>
      <c r="Q7" s="9">
        <f t="shared" si="2"/>
        <v>1765.8429649999998</v>
      </c>
      <c r="R7" s="9">
        <f t="shared" si="2"/>
        <v>2909.5752220000004</v>
      </c>
      <c r="S7" s="9">
        <f t="shared" si="2"/>
        <v>3544.4318509999998</v>
      </c>
      <c r="T7" s="9">
        <f t="shared" si="2"/>
        <v>3388.2480999999998</v>
      </c>
      <c r="U7" s="9">
        <f t="shared" si="2"/>
        <v>3542.2883710000001</v>
      </c>
      <c r="V7" s="9">
        <f t="shared" si="2"/>
        <v>3416.6564320000002</v>
      </c>
      <c r="W7" s="9">
        <f t="shared" si="2"/>
        <v>3833.970268</v>
      </c>
      <c r="X7" s="9">
        <f t="shared" si="2"/>
        <v>4056.125759</v>
      </c>
      <c r="Y7" s="9">
        <f t="shared" si="2"/>
        <v>3864.8566719999994</v>
      </c>
      <c r="Z7" s="9">
        <f t="shared" si="2"/>
        <v>3982.2893320000003</v>
      </c>
      <c r="AA7" s="9">
        <f t="shared" si="2"/>
        <v>3698.0536749999997</v>
      </c>
      <c r="AB7" s="9">
        <f t="shared" si="2"/>
        <v>3436.7903729999998</v>
      </c>
      <c r="AD7" s="9">
        <f t="shared" si="2"/>
        <v>2371.259247</v>
      </c>
      <c r="AE7" s="9">
        <f t="shared" si="2"/>
        <v>3296.3459109999999</v>
      </c>
      <c r="AF7" s="9">
        <f t="shared" si="2"/>
        <v>3930.8774170000002</v>
      </c>
      <c r="AG7" s="9">
        <f t="shared" si="2"/>
        <v>3847.7566160000001</v>
      </c>
      <c r="AH7" s="9">
        <f t="shared" si="2"/>
        <v>3429.0013069999995</v>
      </c>
      <c r="AI7" s="9">
        <f t="shared" si="2"/>
        <v>3883.4537560000003</v>
      </c>
      <c r="AJ7" s="9">
        <f t="shared" si="2"/>
        <v>4388.8786599999994</v>
      </c>
      <c r="AK7" s="9">
        <f t="shared" si="2"/>
        <v>4601.7311319999999</v>
      </c>
      <c r="AL7" s="9">
        <f t="shared" si="2"/>
        <v>4376.666674000001</v>
      </c>
      <c r="AM7" s="9">
        <f t="shared" si="2"/>
        <v>3989.1657180000002</v>
      </c>
      <c r="AN7" s="9">
        <f t="shared" si="2"/>
        <v>4366.8188250000003</v>
      </c>
      <c r="AO7" s="9">
        <f t="shared" si="2"/>
        <v>3968.1036999900007</v>
      </c>
      <c r="AQ7" s="9">
        <f t="shared" si="2"/>
        <v>3267.6626490000003</v>
      </c>
      <c r="AR7" s="9">
        <f t="shared" si="2"/>
        <v>3309.9938980000002</v>
      </c>
      <c r="AS7" s="9">
        <f t="shared" si="2"/>
        <v>4242.7224850000002</v>
      </c>
      <c r="AT7" s="9">
        <f t="shared" si="2"/>
        <v>3739.0375179999996</v>
      </c>
      <c r="AU7" s="9">
        <f t="shared" si="2"/>
        <v>3398.2012109999996</v>
      </c>
      <c r="AV7" s="9">
        <f t="shared" si="2"/>
        <v>4672.8211410000004</v>
      </c>
      <c r="AW7" s="9">
        <f t="shared" si="2"/>
        <v>5223.6102599999995</v>
      </c>
      <c r="AX7" s="9">
        <f t="shared" si="2"/>
        <v>4856.410637</v>
      </c>
      <c r="AY7" s="9">
        <f t="shared" si="2"/>
        <v>4383.4815069999995</v>
      </c>
      <c r="AZ7" s="9">
        <f t="shared" si="2"/>
        <v>4611.0663530000002</v>
      </c>
      <c r="BA7" s="9">
        <f t="shared" si="2"/>
        <v>4657.3388800000012</v>
      </c>
      <c r="BB7" s="9">
        <f t="shared" si="2"/>
        <v>2970.3097669999997</v>
      </c>
      <c r="BD7" s="9">
        <f t="shared" si="2"/>
        <v>2694.404837</v>
      </c>
      <c r="BE7" s="9">
        <f t="shared" si="2"/>
        <v>4083.3392359999993</v>
      </c>
      <c r="BF7" s="9">
        <f t="shared" si="2"/>
        <v>3090.6636189999999</v>
      </c>
      <c r="BG7" s="9">
        <f t="shared" si="2"/>
        <v>4589.8081590000002</v>
      </c>
      <c r="BH7" s="9">
        <f t="shared" si="2"/>
        <v>4936.9692230000001</v>
      </c>
      <c r="BI7" s="9">
        <f t="shared" si="2"/>
        <v>4589.564899</v>
      </c>
      <c r="BJ7" s="9">
        <f t="shared" si="2"/>
        <v>5208.3583769999996</v>
      </c>
      <c r="BK7" s="9">
        <f t="shared" si="2"/>
        <v>4830.9814809999998</v>
      </c>
      <c r="BL7" s="9">
        <f t="shared" si="2"/>
        <v>4590.2796209999997</v>
      </c>
      <c r="BM7" s="9">
        <f t="shared" si="2"/>
        <v>4689.8363610000006</v>
      </c>
      <c r="BN7" s="9">
        <f t="shared" si="2"/>
        <v>4354.1079960000006</v>
      </c>
      <c r="BO7" s="9">
        <f t="shared" si="2"/>
        <v>4171.5787549999995</v>
      </c>
      <c r="BQ7" s="9">
        <f t="shared" ref="BQ7:CB7" si="3">SUM(BQ8:BQ15)</f>
        <v>1898.69363795</v>
      </c>
      <c r="BR7" s="9">
        <f t="shared" si="3"/>
        <v>0</v>
      </c>
      <c r="BS7" s="9">
        <f t="shared" si="3"/>
        <v>0</v>
      </c>
      <c r="BT7" s="9">
        <f t="shared" si="3"/>
        <v>0</v>
      </c>
      <c r="BU7" s="9">
        <f t="shared" si="3"/>
        <v>0</v>
      </c>
      <c r="BV7" s="9">
        <f t="shared" si="3"/>
        <v>0</v>
      </c>
      <c r="BW7" s="9">
        <f t="shared" si="3"/>
        <v>0</v>
      </c>
      <c r="BX7" s="9">
        <f t="shared" si="3"/>
        <v>0</v>
      </c>
      <c r="BY7" s="9">
        <f t="shared" si="3"/>
        <v>0</v>
      </c>
      <c r="BZ7" s="9">
        <f t="shared" si="3"/>
        <v>0</v>
      </c>
      <c r="CA7" s="9">
        <f t="shared" si="3"/>
        <v>0</v>
      </c>
      <c r="CB7" s="9">
        <f t="shared" si="3"/>
        <v>0</v>
      </c>
    </row>
    <row r="8" spans="1:80" ht="15.5" x14ac:dyDescent="0.35">
      <c r="B8" s="10" t="s">
        <v>3</v>
      </c>
      <c r="D8" s="11">
        <f>SUMIFS('Base TKU'!E:E,'Base TKU'!$A:$A,$B8,'Base TKU'!$B:$B,"Total Operação")/1000000</f>
        <v>169.62053900000001</v>
      </c>
      <c r="E8" s="11">
        <f>SUMIFS('Base TKU'!F:F,'Base TKU'!$A:$A,$B8,'Base TKU'!$B:$B,"Total Operação")/1000000</f>
        <v>1911.1475579999999</v>
      </c>
      <c r="F8" s="11">
        <f>SUMIFS('Base TKU'!G:G,'Base TKU'!$A:$A,$B8,'Base TKU'!$B:$B,"Total Operação")/1000000</f>
        <v>2616.1029749999998</v>
      </c>
      <c r="G8" s="11">
        <f>SUMIFS('Base TKU'!H:H,'Base TKU'!$A:$A,$B8,'Base TKU'!$B:$B,"Total Operação")/1000000</f>
        <v>2649.878494</v>
      </c>
      <c r="H8" s="11">
        <f>SUMIFS('Base TKU'!I:I,'Base TKU'!$A:$A,$B8,'Base TKU'!$B:$B,"Total Operação")/1000000</f>
        <v>2055.7222339999998</v>
      </c>
      <c r="I8" s="11">
        <f>SUMIFS('Base TKU'!J:J,'Base TKU'!$A:$A,$B8,'Base TKU'!$B:$B,"Total Operação")/1000000</f>
        <v>947.54224599999998</v>
      </c>
      <c r="J8" s="11">
        <f>SUMIFS('Base TKU'!K:K,'Base TKU'!$A:$A,$B8,'Base TKU'!$B:$B,"Total Operação")/1000000</f>
        <v>361.05799500000001</v>
      </c>
      <c r="K8" s="11">
        <f>SUMIFS('Base TKU'!L:L,'Base TKU'!$A:$A,$B8,'Base TKU'!$B:$B,"Total Operação")/1000000</f>
        <v>182.78065100000001</v>
      </c>
      <c r="L8" s="11">
        <f>SUMIFS('Base TKU'!M:M,'Base TKU'!$A:$A,$B8,'Base TKU'!$B:$B,"Total Operação")/1000000</f>
        <v>130.11925199999999</v>
      </c>
      <c r="M8" s="11">
        <f>SUMIFS('Base TKU'!N:N,'Base TKU'!$A:$A,$B8,'Base TKU'!$B:$B,"Total Operação")/1000000</f>
        <v>95.372065000000006</v>
      </c>
      <c r="N8" s="11">
        <f>SUMIFS('Base TKU'!O:O,'Base TKU'!$A:$A,$B8,'Base TKU'!$B:$B,"Total Operação")/1000000</f>
        <v>86.039562000000004</v>
      </c>
      <c r="O8" s="11">
        <f>SUMIFS('Base TKU'!P:P,'Base TKU'!$A:$A,$B8,'Base TKU'!$B:$B,"Total Operação")/1000000</f>
        <v>175.43123600000001</v>
      </c>
      <c r="Q8" s="11">
        <f>SUMIFS('Base TKU'!R:R,'Base TKU'!$A:$A,$B8,'Base TKU'!$B:$B,"Total Operação")/1000000</f>
        <v>851.44972099999995</v>
      </c>
      <c r="R8" s="11">
        <f>SUMIFS('Base TKU'!S:S,'Base TKU'!$A:$A,$B8,'Base TKU'!$B:$B,"Total Operação")/1000000</f>
        <v>2272.319356</v>
      </c>
      <c r="S8" s="11">
        <f>SUMIFS('Base TKU'!T:T,'Base TKU'!$A:$A,$B8,'Base TKU'!$B:$B,"Total Operação")/1000000</f>
        <v>2878.502645</v>
      </c>
      <c r="T8" s="11">
        <f>SUMIFS('Base TKU'!U:U,'Base TKU'!$A:$A,$B8,'Base TKU'!$B:$B,"Total Operação")/1000000</f>
        <v>2514.9683220000002</v>
      </c>
      <c r="U8" s="11">
        <f>SUMIFS('Base TKU'!V:V,'Base TKU'!$A:$A,$B8,'Base TKU'!$B:$B,"Total Operação")/1000000</f>
        <v>2413.0258960000001</v>
      </c>
      <c r="V8" s="11">
        <f>SUMIFS('Base TKU'!W:W,'Base TKU'!$A:$A,$B8,'Base TKU'!$B:$B,"Total Operação")/1000000</f>
        <v>1272.4665500000001</v>
      </c>
      <c r="W8" s="11">
        <f>SUMIFS('Base TKU'!X:X,'Base TKU'!$A:$A,$B8,'Base TKU'!$B:$B,"Total Operação")/1000000</f>
        <v>619.45915000000002</v>
      </c>
      <c r="X8" s="11">
        <f>SUMIFS('Base TKU'!Y:Y,'Base TKU'!$A:$A,$B8,'Base TKU'!$B:$B,"Total Operação")/1000000</f>
        <v>447.99955199999999</v>
      </c>
      <c r="Y8" s="11">
        <f>SUMIFS('Base TKU'!Z:Z,'Base TKU'!$A:$A,$B8,'Base TKU'!$B:$B,"Total Operação")/1000000</f>
        <v>178.126689</v>
      </c>
      <c r="Z8" s="11">
        <f>SUMIFS('Base TKU'!AA:AA,'Base TKU'!$A:$A,$B8,'Base TKU'!$B:$B,"Total Operação")/1000000</f>
        <v>208.222522</v>
      </c>
      <c r="AA8" s="11">
        <f>SUMIFS('Base TKU'!AB:AB,'Base TKU'!$A:$A,$B8,'Base TKU'!$B:$B,"Total Operação")/1000000</f>
        <v>364.80664300000001</v>
      </c>
      <c r="AB8" s="11">
        <f>SUMIFS('Base TKU'!AC:AC,'Base TKU'!$A:$A,$B8,'Base TKU'!$B:$B,"Total Operação")/1000000</f>
        <v>398.06726200000003</v>
      </c>
      <c r="AD8" s="11">
        <f>SUMIFS('Base TKU'!AE:AE,'Base TKU'!$A:$A,$B8,'Base TKU'!$B:$B,"Total Operação")/1000000</f>
        <v>934.13200200000006</v>
      </c>
      <c r="AE8" s="11">
        <f>SUMIFS('Base TKU'!AF:AF,'Base TKU'!$A:$A,$B8,'Base TKU'!$B:$B,"Total Operação")/1000000</f>
        <v>2459.6752190000002</v>
      </c>
      <c r="AF8" s="11">
        <f>SUMIFS('Base TKU'!AG:AG,'Base TKU'!$A:$A,$B8,'Base TKU'!$B:$B,"Total Operação")/1000000</f>
        <v>3176.9322240000001</v>
      </c>
      <c r="AG8" s="11">
        <f>SUMIFS('Base TKU'!AH:AH,'Base TKU'!$A:$A,$B8,'Base TKU'!$B:$B,"Total Operação")/1000000</f>
        <v>3000.9347459999999</v>
      </c>
      <c r="AH8" s="11">
        <f>SUMIFS('Base TKU'!AI:AI,'Base TKU'!$A:$A,$B8,'Base TKU'!$B:$B,"Total Operação")/1000000</f>
        <v>2370.9591909999999</v>
      </c>
      <c r="AI8" s="11">
        <f>SUMIFS('Base TKU'!AJ:AJ,'Base TKU'!$A:$A,$B8,'Base TKU'!$B:$B,"Total Operação")/1000000</f>
        <v>2397.7762889999999</v>
      </c>
      <c r="AJ8" s="11">
        <f>SUMIFS('Base TKU'!AK:AK,'Base TKU'!$A:$A,$B8,'Base TKU'!$B:$B,"Total Operação")/1000000</f>
        <v>965.91916400000002</v>
      </c>
      <c r="AK8" s="11">
        <f>SUMIFS('Base TKU'!AL:AL,'Base TKU'!$A:$A,$B8,'Base TKU'!$B:$B,"Total Operação")/1000000</f>
        <v>734.69754999999998</v>
      </c>
      <c r="AL8" s="11">
        <f>SUMIFS('Base TKU'!AM:AM,'Base TKU'!$A:$A,$B8,'Base TKU'!$B:$B,"Total Operação")/1000000</f>
        <v>612.75609499999996</v>
      </c>
      <c r="AM8" s="11">
        <f>SUMIFS('Base TKU'!AN:AN,'Base TKU'!$A:$A,$B8,'Base TKU'!$B:$B,"Total Operação")/1000000</f>
        <v>691.15918299999998</v>
      </c>
      <c r="AN8" s="11">
        <f>SUMIFS('Base TKU'!AO:AO,'Base TKU'!$A:$A,$B8,'Base TKU'!$B:$B,"Total Operação")/1000000</f>
        <v>537.88782000000003</v>
      </c>
      <c r="AO8" s="11">
        <f>SUMIFS('Base TKU'!AP:AP,'Base TKU'!$A:$A,$B8,'Base TKU'!$B:$B,"Total Operação")/1000000</f>
        <v>255.257497</v>
      </c>
      <c r="AQ8" s="11">
        <f>SUMIFS('Base TKU'!AR:AR,'Base TKU'!$A:$A,$B8,'Base TKU'!$B:$B,"Total Operação")/1000000</f>
        <v>1942.182791</v>
      </c>
      <c r="AR8" s="11">
        <f>SUMIFS('Base TKU'!AS:AS,'Base TKU'!$A:$A,$B8,'Base TKU'!$B:$B,"Total Operação")/1000000</f>
        <v>2532.9592590000002</v>
      </c>
      <c r="AS8" s="11">
        <f>SUMIFS('Base TKU'!AT:AT,'Base TKU'!$A:$A,$B8,'Base TKU'!$B:$B,"Total Operação")/1000000</f>
        <v>3268.2451529999998</v>
      </c>
      <c r="AT8" s="11">
        <f>SUMIFS('Base TKU'!AU:AU,'Base TKU'!$A:$A,$B8,'Base TKU'!$B:$B,"Total Operação")/1000000</f>
        <v>2598.366622</v>
      </c>
      <c r="AU8" s="11">
        <f>SUMIFS('Base TKU'!AV:AV,'Base TKU'!$A:$A,$B8,'Base TKU'!$B:$B,"Total Operação")/1000000</f>
        <v>2021.1266760000001</v>
      </c>
      <c r="AV8" s="11">
        <f>SUMIFS('Base TKU'!AW:AW,'Base TKU'!$A:$A,$B8,'Base TKU'!$B:$B,"Total Operação")/1000000</f>
        <v>852.43902800000001</v>
      </c>
      <c r="AW8" s="11">
        <f>SUMIFS('Base TKU'!AX:AX,'Base TKU'!$A:$A,$B8,'Base TKU'!$B:$B,"Total Operação")/1000000</f>
        <v>484.97769</v>
      </c>
      <c r="AX8" s="11">
        <f>SUMIFS('Base TKU'!AY:AY,'Base TKU'!$A:$A,$B8,'Base TKU'!$B:$B,"Total Operação")/1000000</f>
        <v>453.43382000000003</v>
      </c>
      <c r="AY8" s="11">
        <f>SUMIFS('Base TKU'!AZ:AZ,'Base TKU'!$A:$A,$B8,'Base TKU'!$B:$B,"Total Operação")/1000000</f>
        <v>433.34607699999998</v>
      </c>
      <c r="AZ8" s="11">
        <f>SUMIFS('Base TKU'!BA:BA,'Base TKU'!$A:$A,$B8,'Base TKU'!$B:$B,"Total Operação")/1000000</f>
        <v>739.71218799999997</v>
      </c>
      <c r="BA8" s="11">
        <f>SUMIFS('Base TKU'!BB:BB,'Base TKU'!$A:$A,$B8,'Base TKU'!$B:$B,"Total Operação")/1000000</f>
        <v>819.29821200000004</v>
      </c>
      <c r="BB8" s="11">
        <f>SUMIFS('Base TKU'!BC:BC,'Base TKU'!$A:$A,$B8,'Base TKU'!$B:$B,"Total Operação")/1000000</f>
        <v>299.03800200000001</v>
      </c>
      <c r="BD8" s="11">
        <f>SUMIFS('Base TKU'!BE:BE,'Base TKU'!$A:$A,$B8,'Base TKU'!$B:$B,"Total Operação")/1000000</f>
        <v>1585.000395</v>
      </c>
      <c r="BE8" s="11">
        <f>SUMIFS('Base TKU'!BF:BF,'Base TKU'!$A:$A,$B8,'Base TKU'!$B:$B,"Total Operação")/1000000</f>
        <v>2995.1420250000001</v>
      </c>
      <c r="BF8" s="11">
        <f>SUMIFS('Base TKU'!BG:BG,'Base TKU'!$A:$A,$B8,'Base TKU'!$B:$B,"Total Operação")/1000000</f>
        <v>2230.278953</v>
      </c>
      <c r="BG8" s="11">
        <f>SUMIFS('Base TKU'!BH:BH,'Base TKU'!$A:$A,$B8,'Base TKU'!$B:$B,"Total Operação")/1000000</f>
        <v>3336.9885669999999</v>
      </c>
      <c r="BH8" s="11">
        <f>SUMIFS('Base TKU'!BI:BI,'Base TKU'!$A:$A,$B8,'Base TKU'!$B:$B,"Total Operação")/1000000</f>
        <v>3426.042813</v>
      </c>
      <c r="BI8" s="11">
        <f>SUMIFS('Base TKU'!BJ:BJ,'Base TKU'!$A:$A,$B8,'Base TKU'!$B:$B,"Total Operação")/1000000</f>
        <v>1734.5160249999999</v>
      </c>
      <c r="BJ8" s="11">
        <f>SUMIFS('Base TKU'!BK:BK,'Base TKU'!$A:$A,$B8,'Base TKU'!$B:$B,"Total Operação")/1000000</f>
        <v>1014.458214</v>
      </c>
      <c r="BK8" s="11">
        <f>SUMIFS('Base TKU'!BL:BL,'Base TKU'!$A:$A,$B8,'Base TKU'!$B:$B,"Total Operação")/1000000</f>
        <v>530.45997</v>
      </c>
      <c r="BL8" s="11">
        <f>SUMIFS('Base TKU'!BM:BM,'Base TKU'!$A:$A,$B8,'Base TKU'!$B:$B,"Total Operação")/1000000</f>
        <v>327.51763399999999</v>
      </c>
      <c r="BM8" s="11">
        <f>SUMIFS('Base TKU'!BN:BN,'Base TKU'!$A:$A,$B8,'Base TKU'!$B:$B,"Total Operação")/1000000</f>
        <v>149.427977</v>
      </c>
      <c r="BN8" s="11">
        <f>SUMIFS('Base TKU'!BO:BO,'Base TKU'!$A:$A,$B8,'Base TKU'!$B:$B,"Total Operação")/1000000</f>
        <v>69.608677999999998</v>
      </c>
      <c r="BO8" s="11">
        <f>SUMIFS('Base TKU'!BP:BP,'Base TKU'!$A:$A,$B8,'Base TKU'!$B:$B,"Total Operação")/1000000</f>
        <v>53.633718000000002</v>
      </c>
      <c r="BQ8" s="11">
        <f>'Volume TKU Norte'!BQ8+'Volume TKU Sul'!BQ8</f>
        <v>389.86341640000001</v>
      </c>
      <c r="BR8" s="11">
        <f>'Volume TKU Norte'!BR8+'Volume TKU Sul'!BR8</f>
        <v>0</v>
      </c>
      <c r="BS8" s="11">
        <f>'Volume TKU Norte'!BS8+'Volume TKU Sul'!BS8</f>
        <v>0</v>
      </c>
      <c r="BT8" s="11">
        <f>'Volume TKU Norte'!BT8+'Volume TKU Sul'!BT8</f>
        <v>0</v>
      </c>
      <c r="BU8" s="11">
        <f>'Volume TKU Norte'!BU8+'Volume TKU Sul'!BU8</f>
        <v>0</v>
      </c>
      <c r="BV8" s="11">
        <f>'Volume TKU Norte'!BV8+'Volume TKU Sul'!BV8</f>
        <v>0</v>
      </c>
      <c r="BW8" s="11">
        <f>'Volume TKU Norte'!BW8+'Volume TKU Sul'!BW8</f>
        <v>0</v>
      </c>
      <c r="BX8" s="11">
        <f>'Volume TKU Norte'!BX8+'Volume TKU Sul'!BX8</f>
        <v>0</v>
      </c>
      <c r="BY8" s="11">
        <f>'Volume TKU Norte'!BY8+'Volume TKU Sul'!BY8</f>
        <v>0</v>
      </c>
      <c r="BZ8" s="11">
        <f>'Volume TKU Norte'!BZ8+'Volume TKU Sul'!BZ8</f>
        <v>0</v>
      </c>
      <c r="CA8" s="11">
        <f>'Volume TKU Norte'!CA8+'Volume TKU Sul'!CA8</f>
        <v>0</v>
      </c>
      <c r="CB8" s="11">
        <f>'Volume TKU Norte'!CB8+'Volume TKU Sul'!CB8</f>
        <v>0</v>
      </c>
    </row>
    <row r="9" spans="1:80" ht="15.5" x14ac:dyDescent="0.35">
      <c r="B9" s="10" t="s">
        <v>4</v>
      </c>
      <c r="D9" s="11">
        <f>SUMIFS('Base TKU'!E:E,'Base TKU'!$A:$A,$B9,'Base TKU'!$B:$B,"Total Operação")/1000000</f>
        <v>216.26351600000001</v>
      </c>
      <c r="E9" s="11">
        <f>SUMIFS('Base TKU'!F:F,'Base TKU'!$A:$A,$B9,'Base TKU'!$B:$B,"Total Operação")/1000000</f>
        <v>395.03700500000002</v>
      </c>
      <c r="F9" s="11">
        <f>SUMIFS('Base TKU'!G:G,'Base TKU'!$A:$A,$B9,'Base TKU'!$B:$B,"Total Operação")/1000000</f>
        <v>487.85619700000001</v>
      </c>
      <c r="G9" s="11">
        <f>SUMIFS('Base TKU'!H:H,'Base TKU'!$A:$A,$B9,'Base TKU'!$B:$B,"Total Operação")/1000000</f>
        <v>535.26649299999997</v>
      </c>
      <c r="H9" s="11">
        <f>SUMIFS('Base TKU'!I:I,'Base TKU'!$A:$A,$B9,'Base TKU'!$B:$B,"Total Operação")/1000000</f>
        <v>526.415615</v>
      </c>
      <c r="I9" s="11">
        <f>SUMIFS('Base TKU'!J:J,'Base TKU'!$A:$A,$B9,'Base TKU'!$B:$B,"Total Operação")/1000000</f>
        <v>472.96597700000001</v>
      </c>
      <c r="J9" s="11">
        <f>SUMIFS('Base TKU'!K:K,'Base TKU'!$A:$A,$B9,'Base TKU'!$B:$B,"Total Operação")/1000000</f>
        <v>354.22674899999998</v>
      </c>
      <c r="K9" s="11">
        <f>SUMIFS('Base TKU'!L:L,'Base TKU'!$A:$A,$B9,'Base TKU'!$B:$B,"Total Operação")/1000000</f>
        <v>316.308402</v>
      </c>
      <c r="L9" s="11">
        <f>SUMIFS('Base TKU'!M:M,'Base TKU'!$A:$A,$B9,'Base TKU'!$B:$B,"Total Operação")/1000000</f>
        <v>322.78646500000002</v>
      </c>
      <c r="M9" s="11">
        <f>SUMIFS('Base TKU'!N:N,'Base TKU'!$A:$A,$B9,'Base TKU'!$B:$B,"Total Operação")/1000000</f>
        <v>377.761324</v>
      </c>
      <c r="N9" s="11">
        <f>SUMIFS('Base TKU'!O:O,'Base TKU'!$A:$A,$B9,'Base TKU'!$B:$B,"Total Operação")/1000000</f>
        <v>438.98752899999999</v>
      </c>
      <c r="O9" s="11">
        <f>SUMIFS('Base TKU'!P:P,'Base TKU'!$A:$A,$B9,'Base TKU'!$B:$B,"Total Operação")/1000000</f>
        <v>404.86467299999998</v>
      </c>
      <c r="Q9" s="11">
        <f>SUMIFS('Base TKU'!R:R,'Base TKU'!$A:$A,$B9,'Base TKU'!$B:$B,"Total Operação")/1000000</f>
        <v>402.66225500000002</v>
      </c>
      <c r="R9" s="11">
        <f>SUMIFS('Base TKU'!S:S,'Base TKU'!$A:$A,$B9,'Base TKU'!$B:$B,"Total Operação")/1000000</f>
        <v>407.24751400000002</v>
      </c>
      <c r="S9" s="11">
        <f>SUMIFS('Base TKU'!T:T,'Base TKU'!$A:$A,$B9,'Base TKU'!$B:$B,"Total Operação")/1000000</f>
        <v>517.98906099999999</v>
      </c>
      <c r="T9" s="11">
        <f>SUMIFS('Base TKU'!U:U,'Base TKU'!$A:$A,$B9,'Base TKU'!$B:$B,"Total Operação")/1000000</f>
        <v>588.47038999999995</v>
      </c>
      <c r="U9" s="11">
        <f>SUMIFS('Base TKU'!V:V,'Base TKU'!$A:$A,$B9,'Base TKU'!$B:$B,"Total Operação")/1000000</f>
        <v>519.95525399999997</v>
      </c>
      <c r="V9" s="11">
        <f>SUMIFS('Base TKU'!W:W,'Base TKU'!$A:$A,$B9,'Base TKU'!$B:$B,"Total Operação")/1000000</f>
        <v>437.873199</v>
      </c>
      <c r="W9" s="11">
        <f>SUMIFS('Base TKU'!X:X,'Base TKU'!$A:$A,$B9,'Base TKU'!$B:$B,"Total Operação")/1000000</f>
        <v>520.80395099999998</v>
      </c>
      <c r="X9" s="11">
        <f>SUMIFS('Base TKU'!Y:Y,'Base TKU'!$A:$A,$B9,'Base TKU'!$B:$B,"Total Operação")/1000000</f>
        <v>428.81667199999998</v>
      </c>
      <c r="Y9" s="11">
        <f>SUMIFS('Base TKU'!Z:Z,'Base TKU'!$A:$A,$B9,'Base TKU'!$B:$B,"Total Operação")/1000000</f>
        <v>434.41904599999998</v>
      </c>
      <c r="Z9" s="11">
        <f>SUMIFS('Base TKU'!AA:AA,'Base TKU'!$A:$A,$B9,'Base TKU'!$B:$B,"Total Operação")/1000000</f>
        <v>529.76868999999999</v>
      </c>
      <c r="AA9" s="11">
        <f>SUMIFS('Base TKU'!AB:AB,'Base TKU'!$A:$A,$B9,'Base TKU'!$B:$B,"Total Operação")/1000000</f>
        <v>506.08288199999998</v>
      </c>
      <c r="AB9" s="11">
        <f>SUMIFS('Base TKU'!AC:AC,'Base TKU'!$A:$A,$B9,'Base TKU'!$B:$B,"Total Operação")/1000000</f>
        <v>529.05604300000005</v>
      </c>
      <c r="AD9" s="11">
        <f>SUMIFS('Base TKU'!AE:AE,'Base TKU'!$A:$A,$B9,'Base TKU'!$B:$B,"Total Operação")/1000000</f>
        <v>446.26511599999998</v>
      </c>
      <c r="AE9" s="11">
        <f>SUMIFS('Base TKU'!AF:AF,'Base TKU'!$A:$A,$B9,'Base TKU'!$B:$B,"Total Operação")/1000000</f>
        <v>515.19917799999996</v>
      </c>
      <c r="AF9" s="11">
        <f>SUMIFS('Base TKU'!AG:AG,'Base TKU'!$A:$A,$B9,'Base TKU'!$B:$B,"Total Operação")/1000000</f>
        <v>578.46220200000005</v>
      </c>
      <c r="AG9" s="11">
        <f>SUMIFS('Base TKU'!AH:AH,'Base TKU'!$A:$A,$B9,'Base TKU'!$B:$B,"Total Operação")/1000000</f>
        <v>632.17425000000003</v>
      </c>
      <c r="AH9" s="11">
        <f>SUMIFS('Base TKU'!AI:AI,'Base TKU'!$A:$A,$B9,'Base TKU'!$B:$B,"Total Operação")/1000000</f>
        <v>499.67931599999997</v>
      </c>
      <c r="AI9" s="11">
        <f>SUMIFS('Base TKU'!AJ:AJ,'Base TKU'!$A:$A,$B9,'Base TKU'!$B:$B,"Total Operação")/1000000</f>
        <v>584.67244100000005</v>
      </c>
      <c r="AJ9" s="11">
        <f>SUMIFS('Base TKU'!AK:AK,'Base TKU'!$A:$A,$B9,'Base TKU'!$B:$B,"Total Operação")/1000000</f>
        <v>509.672392</v>
      </c>
      <c r="AK9" s="11">
        <f>SUMIFS('Base TKU'!AL:AL,'Base TKU'!$A:$A,$B9,'Base TKU'!$B:$B,"Total Operação")/1000000</f>
        <v>486.21389099999999</v>
      </c>
      <c r="AL9" s="11">
        <f>SUMIFS('Base TKU'!AM:AM,'Base TKU'!$A:$A,$B9,'Base TKU'!$B:$B,"Total Operação")/1000000</f>
        <v>524.42046400000004</v>
      </c>
      <c r="AM9" s="11">
        <f>SUMIFS('Base TKU'!AN:AN,'Base TKU'!$A:$A,$B9,'Base TKU'!$B:$B,"Total Operação")/1000000</f>
        <v>475.60856999999999</v>
      </c>
      <c r="AN9" s="11">
        <f>SUMIFS('Base TKU'!AO:AO,'Base TKU'!$A:$A,$B9,'Base TKU'!$B:$B,"Total Operação")/1000000</f>
        <v>515.80616099999997</v>
      </c>
      <c r="AO9" s="11">
        <f>SUMIFS('Base TKU'!AP:AP,'Base TKU'!$A:$A,$B9,'Base TKU'!$B:$B,"Total Operação")/1000000</f>
        <v>603.39547999000001</v>
      </c>
      <c r="AQ9" s="11">
        <f>SUMIFS('Base TKU'!AR:AR,'Base TKU'!$A:$A,$B9,'Base TKU'!$B:$B,"Total Operação")/1000000</f>
        <v>461.21156000000002</v>
      </c>
      <c r="AR9" s="11">
        <f>SUMIFS('Base TKU'!AS:AS,'Base TKU'!$A:$A,$B9,'Base TKU'!$B:$B,"Total Operação")/1000000</f>
        <v>446.22970900000001</v>
      </c>
      <c r="AS9" s="11">
        <f>SUMIFS('Base TKU'!AT:AT,'Base TKU'!$A:$A,$B9,'Base TKU'!$B:$B,"Total Operação")/1000000</f>
        <v>622.22288100000003</v>
      </c>
      <c r="AT9" s="11">
        <f>SUMIFS('Base TKU'!AU:AU,'Base TKU'!$A:$A,$B9,'Base TKU'!$B:$B,"Total Operação")/1000000</f>
        <v>631.90065200000004</v>
      </c>
      <c r="AU9" s="11">
        <f>SUMIFS('Base TKU'!AV:AV,'Base TKU'!$A:$A,$B9,'Base TKU'!$B:$B,"Total Operação")/1000000</f>
        <v>579.33901800000001</v>
      </c>
      <c r="AV9" s="11">
        <f>SUMIFS('Base TKU'!AW:AW,'Base TKU'!$A:$A,$B9,'Base TKU'!$B:$B,"Total Operação")/1000000</f>
        <v>629.96867399999996</v>
      </c>
      <c r="AW9" s="11">
        <f>SUMIFS('Base TKU'!AX:AX,'Base TKU'!$A:$A,$B9,'Base TKU'!$B:$B,"Total Operação")/1000000</f>
        <v>597.87030300000004</v>
      </c>
      <c r="AX9" s="11">
        <f>SUMIFS('Base TKU'!AY:AY,'Base TKU'!$A:$A,$B9,'Base TKU'!$B:$B,"Total Operação")/1000000</f>
        <v>494.52903199999997</v>
      </c>
      <c r="AY9" s="11">
        <f>SUMIFS('Base TKU'!AZ:AZ,'Base TKU'!$A:$A,$B9,'Base TKU'!$B:$B,"Total Operação")/1000000</f>
        <v>542.620092</v>
      </c>
      <c r="AZ9" s="11">
        <f>SUMIFS('Base TKU'!BA:BA,'Base TKU'!$A:$A,$B9,'Base TKU'!$B:$B,"Total Operação")/1000000</f>
        <v>593.32155399999999</v>
      </c>
      <c r="BA9" s="11">
        <f>SUMIFS('Base TKU'!BB:BB,'Base TKU'!$A:$A,$B9,'Base TKU'!$B:$B,"Total Operação")/1000000</f>
        <v>664.73641799999996</v>
      </c>
      <c r="BB9" s="11">
        <f>SUMIFS('Base TKU'!BC:BC,'Base TKU'!$A:$A,$B9,'Base TKU'!$B:$B,"Total Operação")/1000000</f>
        <v>597.08486000000005</v>
      </c>
      <c r="BD9" s="11">
        <f>SUMIFS('Base TKU'!BE:BE,'Base TKU'!$A:$A,$B9,'Base TKU'!$B:$B,"Total Operação")/1000000</f>
        <v>402.38085100000001</v>
      </c>
      <c r="BE9" s="11">
        <f>SUMIFS('Base TKU'!BF:BF,'Base TKU'!$A:$A,$B9,'Base TKU'!$B:$B,"Total Operação")/1000000</f>
        <v>540.97648300000003</v>
      </c>
      <c r="BF9" s="11">
        <f>SUMIFS('Base TKU'!BG:BG,'Base TKU'!$A:$A,$B9,'Base TKU'!$B:$B,"Total Operação")/1000000</f>
        <v>561.96058400000004</v>
      </c>
      <c r="BG9" s="11">
        <f>SUMIFS('Base TKU'!BH:BH,'Base TKU'!$A:$A,$B9,'Base TKU'!$B:$B,"Total Operação")/1000000</f>
        <v>663.53443800000002</v>
      </c>
      <c r="BH9" s="11">
        <f>SUMIFS('Base TKU'!BI:BI,'Base TKU'!$A:$A,$B9,'Base TKU'!$B:$B,"Total Operação")/1000000</f>
        <v>631.76501800000005</v>
      </c>
      <c r="BI9" s="11">
        <f>SUMIFS('Base TKU'!BJ:BJ,'Base TKU'!$A:$A,$B9,'Base TKU'!$B:$B,"Total Operação")/1000000</f>
        <v>649.35974299999998</v>
      </c>
      <c r="BJ9" s="11">
        <f>SUMIFS('Base TKU'!BK:BK,'Base TKU'!$A:$A,$B9,'Base TKU'!$B:$B,"Total Operação")/1000000</f>
        <v>707.36651199999994</v>
      </c>
      <c r="BK9" s="11">
        <f>SUMIFS('Base TKU'!BL:BL,'Base TKU'!$A:$A,$B9,'Base TKU'!$B:$B,"Total Operação")/1000000</f>
        <v>710.34897100000001</v>
      </c>
      <c r="BL9" s="11">
        <f>SUMIFS('Base TKU'!BM:BM,'Base TKU'!$A:$A,$B9,'Base TKU'!$B:$B,"Total Operação")/1000000</f>
        <v>661.59083899999996</v>
      </c>
      <c r="BM9" s="11">
        <f>SUMIFS('Base TKU'!BN:BN,'Base TKU'!$A:$A,$B9,'Base TKU'!$B:$B,"Total Operação")/1000000</f>
        <v>712.14167599999996</v>
      </c>
      <c r="BN9" s="11">
        <f>SUMIFS('Base TKU'!BO:BO,'Base TKU'!$A:$A,$B9,'Base TKU'!$B:$B,"Total Operação")/1000000</f>
        <v>614.37646900000004</v>
      </c>
      <c r="BO9" s="11">
        <f>SUMIFS('Base TKU'!BP:BP,'Base TKU'!$A:$A,$B9,'Base TKU'!$B:$B,"Total Operação")/1000000</f>
        <v>674.16906200000005</v>
      </c>
      <c r="BQ9" s="11">
        <f>'Volume TKU Norte'!BQ9+'Volume TKU Sul'!BQ9</f>
        <v>517.0990951</v>
      </c>
      <c r="BR9" s="11">
        <f>'Volume TKU Norte'!BR9+'Volume TKU Sul'!BR9</f>
        <v>0</v>
      </c>
      <c r="BS9" s="11">
        <f>'Volume TKU Norte'!BS9+'Volume TKU Sul'!BS9</f>
        <v>0</v>
      </c>
      <c r="BT9" s="11">
        <f>'Volume TKU Norte'!BT9+'Volume TKU Sul'!BT9</f>
        <v>0</v>
      </c>
      <c r="BU9" s="11">
        <f>'Volume TKU Norte'!BU9+'Volume TKU Sul'!BU9</f>
        <v>0</v>
      </c>
      <c r="BV9" s="11">
        <f>'Volume TKU Norte'!BV9+'Volume TKU Sul'!BV9</f>
        <v>0</v>
      </c>
      <c r="BW9" s="11">
        <f>'Volume TKU Norte'!BW9+'Volume TKU Sul'!BW9</f>
        <v>0</v>
      </c>
      <c r="BX9" s="11">
        <f>'Volume TKU Norte'!BX9+'Volume TKU Sul'!BX9</f>
        <v>0</v>
      </c>
      <c r="BY9" s="11">
        <f>'Volume TKU Norte'!BY9+'Volume TKU Sul'!BY9</f>
        <v>0</v>
      </c>
      <c r="BZ9" s="11">
        <f>'Volume TKU Norte'!BZ9+'Volume TKU Sul'!BZ9</f>
        <v>0</v>
      </c>
      <c r="CA9" s="11">
        <f>'Volume TKU Norte'!CA9+'Volume TKU Sul'!CA9</f>
        <v>0</v>
      </c>
      <c r="CB9" s="11">
        <f>'Volume TKU Norte'!CB9+'Volume TKU Sul'!CB9</f>
        <v>0</v>
      </c>
    </row>
    <row r="10" spans="1:80" ht="15.5" x14ac:dyDescent="0.35">
      <c r="B10" s="10" t="s">
        <v>5</v>
      </c>
      <c r="D10" s="11">
        <f>SUMIFS('Base TKU'!E:E,'Base TKU'!$A:$A,$B10,'Base TKU'!$B:$B,"Total Operação")/1000000</f>
        <v>1708.5253399999999</v>
      </c>
      <c r="E10" s="11">
        <f>SUMIFS('Base TKU'!F:F,'Base TKU'!$A:$A,$B10,'Base TKU'!$B:$B,"Total Operação")/1000000</f>
        <v>147.13315</v>
      </c>
      <c r="F10" s="11">
        <f>SUMIFS('Base TKU'!G:G,'Base TKU'!$A:$A,$B10,'Base TKU'!$B:$B,"Total Operação")/1000000</f>
        <v>1.4444429999999999</v>
      </c>
      <c r="G10" s="11">
        <f>SUMIFS('Base TKU'!H:H,'Base TKU'!$A:$A,$B10,'Base TKU'!$B:$B,"Total Operação")/1000000</f>
        <v>0</v>
      </c>
      <c r="H10" s="11">
        <f>SUMIFS('Base TKU'!I:I,'Base TKU'!$A:$A,$B10,'Base TKU'!$B:$B,"Total Operação")/1000000</f>
        <v>0</v>
      </c>
      <c r="I10" s="11">
        <f>SUMIFS('Base TKU'!J:J,'Base TKU'!$A:$A,$B10,'Base TKU'!$B:$B,"Total Operação")/1000000</f>
        <v>343.22599500000001</v>
      </c>
      <c r="J10" s="11">
        <f>SUMIFS('Base TKU'!K:K,'Base TKU'!$A:$A,$B10,'Base TKU'!$B:$B,"Total Operação")/1000000</f>
        <v>1978.457048</v>
      </c>
      <c r="K10" s="11">
        <f>SUMIFS('Base TKU'!L:L,'Base TKU'!$A:$A,$B10,'Base TKU'!$B:$B,"Total Operação")/1000000</f>
        <v>2230.6509569999998</v>
      </c>
      <c r="L10" s="11">
        <f>SUMIFS('Base TKU'!M:M,'Base TKU'!$A:$A,$B10,'Base TKU'!$B:$B,"Total Operação")/1000000</f>
        <v>1944.8390010000001</v>
      </c>
      <c r="M10" s="11">
        <f>SUMIFS('Base TKU'!N:N,'Base TKU'!$A:$A,$B10,'Base TKU'!$B:$B,"Total Operação")/1000000</f>
        <v>705.93716900000004</v>
      </c>
      <c r="N10" s="11">
        <f>SUMIFS('Base TKU'!O:O,'Base TKU'!$A:$A,$B10,'Base TKU'!$B:$B,"Total Operação")/1000000</f>
        <v>482.40183500000001</v>
      </c>
      <c r="O10" s="11">
        <f>SUMIFS('Base TKU'!P:P,'Base TKU'!$A:$A,$B10,'Base TKU'!$B:$B,"Total Operação")/1000000</f>
        <v>672.78239299999996</v>
      </c>
      <c r="Q10" s="11">
        <f>SUMIFS('Base TKU'!R:R,'Base TKU'!$A:$A,$B10,'Base TKU'!$B:$B,"Total Operação")/1000000</f>
        <v>113.381199</v>
      </c>
      <c r="R10" s="11">
        <f>SUMIFS('Base TKU'!S:S,'Base TKU'!$A:$A,$B10,'Base TKU'!$B:$B,"Total Operação")/1000000</f>
        <v>6.8058079999999999</v>
      </c>
      <c r="S10" s="11">
        <f>SUMIFS('Base TKU'!T:T,'Base TKU'!$A:$A,$B10,'Base TKU'!$B:$B,"Total Operação")/1000000</f>
        <v>0</v>
      </c>
      <c r="T10" s="11">
        <f>SUMIFS('Base TKU'!U:U,'Base TKU'!$A:$A,$B10,'Base TKU'!$B:$B,"Total Operação")/1000000</f>
        <v>0</v>
      </c>
      <c r="U10" s="11">
        <f>SUMIFS('Base TKU'!V:V,'Base TKU'!$A:$A,$B10,'Base TKU'!$B:$B,"Total Operação")/1000000</f>
        <v>8.6108010000000004</v>
      </c>
      <c r="V10" s="11">
        <f>SUMIFS('Base TKU'!W:W,'Base TKU'!$A:$A,$B10,'Base TKU'!$B:$B,"Total Operação")/1000000</f>
        <v>1234.8126540000001</v>
      </c>
      <c r="W10" s="11">
        <f>SUMIFS('Base TKU'!X:X,'Base TKU'!$A:$A,$B10,'Base TKU'!$B:$B,"Total Operação")/1000000</f>
        <v>2256.6577750000001</v>
      </c>
      <c r="X10" s="11">
        <f>SUMIFS('Base TKU'!Y:Y,'Base TKU'!$A:$A,$B10,'Base TKU'!$B:$B,"Total Operação")/1000000</f>
        <v>2716.6200589999999</v>
      </c>
      <c r="Y10" s="11">
        <f>SUMIFS('Base TKU'!Z:Z,'Base TKU'!$A:$A,$B10,'Base TKU'!$B:$B,"Total Operação")/1000000</f>
        <v>2771.58122</v>
      </c>
      <c r="Z10" s="11">
        <f>SUMIFS('Base TKU'!AA:AA,'Base TKU'!$A:$A,$B10,'Base TKU'!$B:$B,"Total Operação")/1000000</f>
        <v>2787.873497</v>
      </c>
      <c r="AA10" s="11">
        <f>SUMIFS('Base TKU'!AB:AB,'Base TKU'!$A:$A,$B10,'Base TKU'!$B:$B,"Total Operação")/1000000</f>
        <v>2379.4008269999999</v>
      </c>
      <c r="AB10" s="11">
        <f>SUMIFS('Base TKU'!AC:AC,'Base TKU'!$A:$A,$B10,'Base TKU'!$B:$B,"Total Operação")/1000000</f>
        <v>2139.0831269999999</v>
      </c>
      <c r="AD10" s="11">
        <f>SUMIFS('Base TKU'!AE:AE,'Base TKU'!$A:$A,$B10,'Base TKU'!$B:$B,"Total Operação")/1000000</f>
        <v>609.522875</v>
      </c>
      <c r="AE10" s="11">
        <f>SUMIFS('Base TKU'!AF:AF,'Base TKU'!$A:$A,$B10,'Base TKU'!$B:$B,"Total Operação")/1000000</f>
        <v>73.753831000000005</v>
      </c>
      <c r="AF10" s="11">
        <f>SUMIFS('Base TKU'!AG:AG,'Base TKU'!$A:$A,$B10,'Base TKU'!$B:$B,"Total Operação")/1000000</f>
        <v>0</v>
      </c>
      <c r="AG10" s="11">
        <f>SUMIFS('Base TKU'!AH:AH,'Base TKU'!$A:$A,$B10,'Base TKU'!$B:$B,"Total Operação")/1000000</f>
        <v>0</v>
      </c>
      <c r="AH10" s="11">
        <f>SUMIFS('Base TKU'!AI:AI,'Base TKU'!$A:$A,$B10,'Base TKU'!$B:$B,"Total Operação")/1000000</f>
        <v>33.737178</v>
      </c>
      <c r="AI10" s="11">
        <f>SUMIFS('Base TKU'!AJ:AJ,'Base TKU'!$A:$A,$B10,'Base TKU'!$B:$B,"Total Operação")/1000000</f>
        <v>327.83418499999999</v>
      </c>
      <c r="AJ10" s="11">
        <f>SUMIFS('Base TKU'!AK:AK,'Base TKU'!$A:$A,$B10,'Base TKU'!$B:$B,"Total Operação")/1000000</f>
        <v>2341.4123610000001</v>
      </c>
      <c r="AK10" s="11">
        <f>SUMIFS('Base TKU'!AL:AL,'Base TKU'!$A:$A,$B10,'Base TKU'!$B:$B,"Total Operação")/1000000</f>
        <v>2803.5282269999998</v>
      </c>
      <c r="AL10" s="11">
        <f>SUMIFS('Base TKU'!AM:AM,'Base TKU'!$A:$A,$B10,'Base TKU'!$B:$B,"Total Operação")/1000000</f>
        <v>2731.4375570000002</v>
      </c>
      <c r="AM10" s="11">
        <f>SUMIFS('Base TKU'!AN:AN,'Base TKU'!$A:$A,$B10,'Base TKU'!$B:$B,"Total Operação")/1000000</f>
        <v>2248.7981380000001</v>
      </c>
      <c r="AN10" s="11">
        <f>SUMIFS('Base TKU'!AO:AO,'Base TKU'!$A:$A,$B10,'Base TKU'!$B:$B,"Total Operação")/1000000</f>
        <v>2798.0980220000001</v>
      </c>
      <c r="AO10" s="11">
        <f>SUMIFS('Base TKU'!AP:AP,'Base TKU'!$A:$A,$B10,'Base TKU'!$B:$B,"Total Operação")/1000000</f>
        <v>2464.9139300000002</v>
      </c>
      <c r="AQ10" s="11">
        <f>SUMIFS('Base TKU'!AR:AR,'Base TKU'!$A:$A,$B10,'Base TKU'!$B:$B,"Total Operação")/1000000</f>
        <v>415.34414500000003</v>
      </c>
      <c r="AR10" s="11">
        <f>SUMIFS('Base TKU'!AS:AS,'Base TKU'!$A:$A,$B10,'Base TKU'!$B:$B,"Total Operação")/1000000</f>
        <v>74.140707000000006</v>
      </c>
      <c r="AS10" s="11">
        <f>SUMIFS('Base TKU'!AT:AT,'Base TKU'!$A:$A,$B10,'Base TKU'!$B:$B,"Total Operação")/1000000</f>
        <v>15.008298</v>
      </c>
      <c r="AT10" s="11">
        <f>SUMIFS('Base TKU'!AU:AU,'Base TKU'!$A:$A,$B10,'Base TKU'!$B:$B,"Total Operação")/1000000</f>
        <v>34.903503000000001</v>
      </c>
      <c r="AU10" s="11">
        <f>SUMIFS('Base TKU'!AV:AV,'Base TKU'!$A:$A,$B10,'Base TKU'!$B:$B,"Total Operação")/1000000</f>
        <v>111.762523</v>
      </c>
      <c r="AV10" s="11">
        <f>SUMIFS('Base TKU'!AW:AW,'Base TKU'!$A:$A,$B10,'Base TKU'!$B:$B,"Total Operação")/1000000</f>
        <v>2575.9046579999999</v>
      </c>
      <c r="AW10" s="11">
        <f>SUMIFS('Base TKU'!AX:AX,'Base TKU'!$A:$A,$B10,'Base TKU'!$B:$B,"Total Operação")/1000000</f>
        <v>3444.6614290000002</v>
      </c>
      <c r="AX10" s="11">
        <f>SUMIFS('Base TKU'!AY:AY,'Base TKU'!$A:$A,$B10,'Base TKU'!$B:$B,"Total Operação")/1000000</f>
        <v>3342.4637790000002</v>
      </c>
      <c r="AY10" s="11">
        <f>SUMIFS('Base TKU'!AZ:AZ,'Base TKU'!$A:$A,$B10,'Base TKU'!$B:$B,"Total Operação")/1000000</f>
        <v>2963.3850929999999</v>
      </c>
      <c r="AZ10" s="11">
        <f>SUMIFS('Base TKU'!BA:BA,'Base TKU'!$A:$A,$B10,'Base TKU'!$B:$B,"Total Operação")/1000000</f>
        <v>2757.6521640000001</v>
      </c>
      <c r="BA10" s="11">
        <f>SUMIFS('Base TKU'!BB:BB,'Base TKU'!$A:$A,$B10,'Base TKU'!$B:$B,"Total Operação")/1000000</f>
        <v>2568.9127830000002</v>
      </c>
      <c r="BB10" s="11">
        <f>SUMIFS('Base TKU'!BC:BC,'Base TKU'!$A:$A,$B10,'Base TKU'!$B:$B,"Total Operação")/1000000</f>
        <v>1241.688832</v>
      </c>
      <c r="BD10" s="11">
        <f>SUMIFS('Base TKU'!BE:BE,'Base TKU'!$A:$A,$B10,'Base TKU'!$B:$B,"Total Operação")/1000000</f>
        <v>60.46875</v>
      </c>
      <c r="BE10" s="11">
        <f>SUMIFS('Base TKU'!BF:BF,'Base TKU'!$A:$A,$B10,'Base TKU'!$B:$B,"Total Operação")/1000000</f>
        <v>73.095562000000001</v>
      </c>
      <c r="BF10" s="11">
        <f>SUMIFS('Base TKU'!BG:BG,'Base TKU'!$A:$A,$B10,'Base TKU'!$B:$B,"Total Operação")/1000000</f>
        <v>14.966994</v>
      </c>
      <c r="BG10" s="11">
        <f>SUMIFS('Base TKU'!BH:BH,'Base TKU'!$A:$A,$B10,'Base TKU'!$B:$B,"Total Operação")/1000000</f>
        <v>0</v>
      </c>
      <c r="BH10" s="11">
        <f>SUMIFS('Base TKU'!BI:BI,'Base TKU'!$A:$A,$B10,'Base TKU'!$B:$B,"Total Operação")/1000000</f>
        <v>3.0471000000000002E-2</v>
      </c>
      <c r="BI10" s="11">
        <f>SUMIFS('Base TKU'!BJ:BJ,'Base TKU'!$A:$A,$B10,'Base TKU'!$B:$B,"Total Operação")/1000000</f>
        <v>1431.483015</v>
      </c>
      <c r="BJ10" s="11">
        <f>SUMIFS('Base TKU'!BK:BK,'Base TKU'!$A:$A,$B10,'Base TKU'!$B:$B,"Total Operação")/1000000</f>
        <v>2707.269495</v>
      </c>
      <c r="BK10" s="11">
        <f>SUMIFS('Base TKU'!BL:BL,'Base TKU'!$A:$A,$B10,'Base TKU'!$B:$B,"Total Operação")/1000000</f>
        <v>2787.6122890000001</v>
      </c>
      <c r="BL10" s="11">
        <f>SUMIFS('Base TKU'!BM:BM,'Base TKU'!$A:$A,$B10,'Base TKU'!$B:$B,"Total Operação")/1000000</f>
        <v>2601.258773</v>
      </c>
      <c r="BM10" s="11">
        <f>SUMIFS('Base TKU'!BN:BN,'Base TKU'!$A:$A,$B10,'Base TKU'!$B:$B,"Total Operação")/1000000</f>
        <v>2608.0810799999999</v>
      </c>
      <c r="BN10" s="11">
        <f>SUMIFS('Base TKU'!BO:BO,'Base TKU'!$A:$A,$B10,'Base TKU'!$B:$B,"Total Operação")/1000000</f>
        <v>2469.4026359999998</v>
      </c>
      <c r="BO10" s="11">
        <f>SUMIFS('Base TKU'!BP:BP,'Base TKU'!$A:$A,$B10,'Base TKU'!$B:$B,"Total Operação")/1000000</f>
        <v>2419.7877570000001</v>
      </c>
      <c r="BQ10" s="11">
        <f>'Volume TKU Norte'!BQ10+'Volume TKU Sul'!BQ10</f>
        <v>133.01903945000001</v>
      </c>
      <c r="BR10" s="11">
        <f>'Volume TKU Norte'!BR10+'Volume TKU Sul'!BR10</f>
        <v>0</v>
      </c>
      <c r="BS10" s="11">
        <f>'Volume TKU Norte'!BS10+'Volume TKU Sul'!BS10</f>
        <v>0</v>
      </c>
      <c r="BT10" s="11">
        <f>'Volume TKU Norte'!BT10+'Volume TKU Sul'!BT10</f>
        <v>0</v>
      </c>
      <c r="BU10" s="11">
        <f>'Volume TKU Norte'!BU10+'Volume TKU Sul'!BU10</f>
        <v>0</v>
      </c>
      <c r="BV10" s="11">
        <f>'Volume TKU Norte'!BV10+'Volume TKU Sul'!BV10</f>
        <v>0</v>
      </c>
      <c r="BW10" s="11">
        <f>'Volume TKU Norte'!BW10+'Volume TKU Sul'!BW10</f>
        <v>0</v>
      </c>
      <c r="BX10" s="11">
        <f>'Volume TKU Norte'!BX10+'Volume TKU Sul'!BX10</f>
        <v>0</v>
      </c>
      <c r="BY10" s="11">
        <f>'Volume TKU Norte'!BY10+'Volume TKU Sul'!BY10</f>
        <v>0</v>
      </c>
      <c r="BZ10" s="11">
        <f>'Volume TKU Norte'!BZ10+'Volume TKU Sul'!BZ10</f>
        <v>0</v>
      </c>
      <c r="CA10" s="11">
        <f>'Volume TKU Norte'!CA10+'Volume TKU Sul'!CA10</f>
        <v>0</v>
      </c>
      <c r="CB10" s="11">
        <f>'Volume TKU Norte'!CB10+'Volume TKU Sul'!CB10</f>
        <v>0</v>
      </c>
    </row>
    <row r="11" spans="1:80" ht="15.5" x14ac:dyDescent="0.35">
      <c r="B11" s="10" t="s">
        <v>6</v>
      </c>
      <c r="D11" s="11">
        <f>SUMIFS('Base TKU'!E:E,'Base TKU'!$A:$A,$B11,'Base TKU'!$B:$B,"Total Operação")/1000000</f>
        <v>234.45612700000001</v>
      </c>
      <c r="E11" s="11">
        <f>SUMIFS('Base TKU'!F:F,'Base TKU'!$A:$A,$B11,'Base TKU'!$B:$B,"Total Operação")/1000000</f>
        <v>157.457807</v>
      </c>
      <c r="F11" s="11">
        <f>SUMIFS('Base TKU'!G:G,'Base TKU'!$A:$A,$B11,'Base TKU'!$B:$B,"Total Operação")/1000000</f>
        <v>178.380923</v>
      </c>
      <c r="G11" s="11">
        <f>SUMIFS('Base TKU'!H:H,'Base TKU'!$A:$A,$B11,'Base TKU'!$B:$B,"Total Operação")/1000000</f>
        <v>207.666213</v>
      </c>
      <c r="H11" s="11">
        <f>SUMIFS('Base TKU'!I:I,'Base TKU'!$A:$A,$B11,'Base TKU'!$B:$B,"Total Operação")/1000000</f>
        <v>435.86198899999999</v>
      </c>
      <c r="I11" s="11">
        <f>SUMIFS('Base TKU'!J:J,'Base TKU'!$A:$A,$B11,'Base TKU'!$B:$B,"Total Operação")/1000000</f>
        <v>586.08299099999999</v>
      </c>
      <c r="J11" s="11">
        <f>SUMIFS('Base TKU'!K:K,'Base TKU'!$A:$A,$B11,'Base TKU'!$B:$B,"Total Operação")/1000000</f>
        <v>506.29377799999997</v>
      </c>
      <c r="K11" s="11">
        <f>SUMIFS('Base TKU'!L:L,'Base TKU'!$A:$A,$B11,'Base TKU'!$B:$B,"Total Operação")/1000000</f>
        <v>574.42666499999996</v>
      </c>
      <c r="L11" s="11">
        <f>SUMIFS('Base TKU'!M:M,'Base TKU'!$A:$A,$B11,'Base TKU'!$B:$B,"Total Operação")/1000000</f>
        <v>585.80211999999995</v>
      </c>
      <c r="M11" s="11">
        <f>SUMIFS('Base TKU'!N:N,'Base TKU'!$A:$A,$B11,'Base TKU'!$B:$B,"Total Operação")/1000000</f>
        <v>682.56985399999996</v>
      </c>
      <c r="N11" s="11">
        <f>SUMIFS('Base TKU'!O:O,'Base TKU'!$A:$A,$B11,'Base TKU'!$B:$B,"Total Operação")/1000000</f>
        <v>588.72278300000005</v>
      </c>
      <c r="O11" s="11">
        <f>SUMIFS('Base TKU'!P:P,'Base TKU'!$A:$A,$B11,'Base TKU'!$B:$B,"Total Operação")/1000000</f>
        <v>535.00260300000002</v>
      </c>
      <c r="Q11" s="11">
        <f>SUMIFS('Base TKU'!R:R,'Base TKU'!$A:$A,$B11,'Base TKU'!$B:$B,"Total Operação")/1000000</f>
        <v>282.02767899999998</v>
      </c>
      <c r="R11" s="11">
        <f>SUMIFS('Base TKU'!S:S,'Base TKU'!$A:$A,$B11,'Base TKU'!$B:$B,"Total Operação")/1000000</f>
        <v>118.95804099999999</v>
      </c>
      <c r="S11" s="11">
        <f>SUMIFS('Base TKU'!T:T,'Base TKU'!$A:$A,$B11,'Base TKU'!$B:$B,"Total Operação")/1000000</f>
        <v>104.33481999999999</v>
      </c>
      <c r="T11" s="11">
        <f>SUMIFS('Base TKU'!U:U,'Base TKU'!$A:$A,$B11,'Base TKU'!$B:$B,"Total Operação")/1000000</f>
        <v>214.854646</v>
      </c>
      <c r="U11" s="11">
        <f>SUMIFS('Base TKU'!V:V,'Base TKU'!$A:$A,$B11,'Base TKU'!$B:$B,"Total Operação")/1000000</f>
        <v>531.04533200000003</v>
      </c>
      <c r="V11" s="11">
        <f>SUMIFS('Base TKU'!W:W,'Base TKU'!$A:$A,$B11,'Base TKU'!$B:$B,"Total Operação")/1000000</f>
        <v>422.40993099999997</v>
      </c>
      <c r="W11" s="11">
        <f>SUMIFS('Base TKU'!X:X,'Base TKU'!$A:$A,$B11,'Base TKU'!$B:$B,"Total Operação")/1000000</f>
        <v>385.76943999999997</v>
      </c>
      <c r="X11" s="11">
        <f>SUMIFS('Base TKU'!Y:Y,'Base TKU'!$A:$A,$B11,'Base TKU'!$B:$B,"Total Operação")/1000000</f>
        <v>407.30095599999999</v>
      </c>
      <c r="Y11" s="11">
        <f>SUMIFS('Base TKU'!Z:Z,'Base TKU'!$A:$A,$B11,'Base TKU'!$B:$B,"Total Operação")/1000000</f>
        <v>420.547076</v>
      </c>
      <c r="Z11" s="11">
        <f>SUMIFS('Base TKU'!AA:AA,'Base TKU'!$A:$A,$B11,'Base TKU'!$B:$B,"Total Operação")/1000000</f>
        <v>385.73089800000002</v>
      </c>
      <c r="AA11" s="11">
        <f>SUMIFS('Base TKU'!AB:AB,'Base TKU'!$A:$A,$B11,'Base TKU'!$B:$B,"Total Operação")/1000000</f>
        <v>379.15147200000001</v>
      </c>
      <c r="AB11" s="11">
        <f>SUMIFS('Base TKU'!AC:AC,'Base TKU'!$A:$A,$B11,'Base TKU'!$B:$B,"Total Operação")/1000000</f>
        <v>301.82092999999998</v>
      </c>
      <c r="AD11" s="11">
        <f>SUMIFS('Base TKU'!AE:AE,'Base TKU'!$A:$A,$B11,'Base TKU'!$B:$B,"Total Operação")/1000000</f>
        <v>294.65521999999999</v>
      </c>
      <c r="AE11" s="11">
        <f>SUMIFS('Base TKU'!AF:AF,'Base TKU'!$A:$A,$B11,'Base TKU'!$B:$B,"Total Operação")/1000000</f>
        <v>193.81917799999999</v>
      </c>
      <c r="AF11" s="11">
        <f>SUMIFS('Base TKU'!AG:AG,'Base TKU'!$A:$A,$B11,'Base TKU'!$B:$B,"Total Operação")/1000000</f>
        <v>140.573881</v>
      </c>
      <c r="AG11" s="11">
        <f>SUMIFS('Base TKU'!AH:AH,'Base TKU'!$A:$A,$B11,'Base TKU'!$B:$B,"Total Operação")/1000000</f>
        <v>165.99626900000001</v>
      </c>
      <c r="AH11" s="11">
        <f>SUMIFS('Base TKU'!AI:AI,'Base TKU'!$A:$A,$B11,'Base TKU'!$B:$B,"Total Operação")/1000000</f>
        <v>412.85533299999997</v>
      </c>
      <c r="AI11" s="11">
        <f>SUMIFS('Base TKU'!AJ:AJ,'Base TKU'!$A:$A,$B11,'Base TKU'!$B:$B,"Total Operação")/1000000</f>
        <v>435.27574900000002</v>
      </c>
      <c r="AJ11" s="11">
        <f>SUMIFS('Base TKU'!AK:AK,'Base TKU'!$A:$A,$B11,'Base TKU'!$B:$B,"Total Operação")/1000000</f>
        <v>322.824073</v>
      </c>
      <c r="AK11" s="11">
        <f>SUMIFS('Base TKU'!AL:AL,'Base TKU'!$A:$A,$B11,'Base TKU'!$B:$B,"Total Operação")/1000000</f>
        <v>326.51097499999997</v>
      </c>
      <c r="AL11" s="11">
        <f>SUMIFS('Base TKU'!AM:AM,'Base TKU'!$A:$A,$B11,'Base TKU'!$B:$B,"Total Operação")/1000000</f>
        <v>356.32162599999998</v>
      </c>
      <c r="AM11" s="11">
        <f>SUMIFS('Base TKU'!AN:AN,'Base TKU'!$A:$A,$B11,'Base TKU'!$B:$B,"Total Operação")/1000000</f>
        <v>400.66425800000002</v>
      </c>
      <c r="AN11" s="11">
        <f>SUMIFS('Base TKU'!AO:AO,'Base TKU'!$A:$A,$B11,'Base TKU'!$B:$B,"Total Operação")/1000000</f>
        <v>229.23934</v>
      </c>
      <c r="AO11" s="11">
        <f>SUMIFS('Base TKU'!AP:AP,'Base TKU'!$A:$A,$B11,'Base TKU'!$B:$B,"Total Operação")/1000000</f>
        <v>250.45360600000001</v>
      </c>
      <c r="AQ11" s="11">
        <f>SUMIFS('Base TKU'!AR:AR,'Base TKU'!$A:$A,$B11,'Base TKU'!$B:$B,"Total Operação")/1000000</f>
        <v>154.011202</v>
      </c>
      <c r="AR11" s="11">
        <f>SUMIFS('Base TKU'!AS:AS,'Base TKU'!$A:$A,$B11,'Base TKU'!$B:$B,"Total Operação")/1000000</f>
        <v>86.190191999999996</v>
      </c>
      <c r="AS11" s="11">
        <f>SUMIFS('Base TKU'!AT:AT,'Base TKU'!$A:$A,$B11,'Base TKU'!$B:$B,"Total Operação")/1000000</f>
        <v>142.31992099999999</v>
      </c>
      <c r="AT11" s="11">
        <f>SUMIFS('Base TKU'!AU:AU,'Base TKU'!$A:$A,$B11,'Base TKU'!$B:$B,"Total Operação")/1000000</f>
        <v>225.74797799999999</v>
      </c>
      <c r="AU11" s="11">
        <f>SUMIFS('Base TKU'!AV:AV,'Base TKU'!$A:$A,$B11,'Base TKU'!$B:$B,"Total Operação")/1000000</f>
        <v>317.02488099999999</v>
      </c>
      <c r="AV11" s="11">
        <f>SUMIFS('Base TKU'!AW:AW,'Base TKU'!$A:$A,$B11,'Base TKU'!$B:$B,"Total Operação")/1000000</f>
        <v>262.38109600000001</v>
      </c>
      <c r="AW11" s="11">
        <f>SUMIFS('Base TKU'!AX:AX,'Base TKU'!$A:$A,$B11,'Base TKU'!$B:$B,"Total Operação")/1000000</f>
        <v>295.55797999999999</v>
      </c>
      <c r="AX11" s="11">
        <f>SUMIFS('Base TKU'!AY:AY,'Base TKU'!$A:$A,$B11,'Base TKU'!$B:$B,"Total Operação")/1000000</f>
        <v>238.205073</v>
      </c>
      <c r="AY11" s="11">
        <f>SUMIFS('Base TKU'!AZ:AZ,'Base TKU'!$A:$A,$B11,'Base TKU'!$B:$B,"Total Operação")/1000000</f>
        <v>262.97824100000003</v>
      </c>
      <c r="AZ11" s="11">
        <f>SUMIFS('Base TKU'!BA:BA,'Base TKU'!$A:$A,$B11,'Base TKU'!$B:$B,"Total Operação")/1000000</f>
        <v>239.16172299999999</v>
      </c>
      <c r="BA11" s="11">
        <f>SUMIFS('Base TKU'!BB:BB,'Base TKU'!$A:$A,$B11,'Base TKU'!$B:$B,"Total Operação")/1000000</f>
        <v>267.34636399999999</v>
      </c>
      <c r="BB11" s="11">
        <f>SUMIFS('Base TKU'!BC:BC,'Base TKU'!$A:$A,$B11,'Base TKU'!$B:$B,"Total Operação")/1000000</f>
        <v>356.17253399999998</v>
      </c>
      <c r="BD11" s="11">
        <f>SUMIFS('Base TKU'!BE:BE,'Base TKU'!$A:$A,$B11,'Base TKU'!$B:$B,"Total Operação")/1000000</f>
        <v>237.73846399999999</v>
      </c>
      <c r="BE11" s="11">
        <f>SUMIFS('Base TKU'!BF:BF,'Base TKU'!$A:$A,$B11,'Base TKU'!$B:$B,"Total Operação")/1000000</f>
        <v>175.34279699999999</v>
      </c>
      <c r="BF11" s="11">
        <f>SUMIFS('Base TKU'!BG:BG,'Base TKU'!$A:$A,$B11,'Base TKU'!$B:$B,"Total Operação")/1000000</f>
        <v>147.83055400000001</v>
      </c>
      <c r="BG11" s="11">
        <f>SUMIFS('Base TKU'!BH:BH,'Base TKU'!$A:$A,$B11,'Base TKU'!$B:$B,"Total Operação")/1000000</f>
        <v>249.28712999999999</v>
      </c>
      <c r="BH11" s="11">
        <f>SUMIFS('Base TKU'!BI:BI,'Base TKU'!$A:$A,$B11,'Base TKU'!$B:$B,"Total Operação")/1000000</f>
        <v>436.87468699999999</v>
      </c>
      <c r="BI11" s="11">
        <f>SUMIFS('Base TKU'!BJ:BJ,'Base TKU'!$A:$A,$B11,'Base TKU'!$B:$B,"Total Operação")/1000000</f>
        <v>365.36444799999998</v>
      </c>
      <c r="BJ11" s="11">
        <f>SUMIFS('Base TKU'!BK:BK,'Base TKU'!$A:$A,$B11,'Base TKU'!$B:$B,"Total Operação")/1000000</f>
        <v>337.39315699999997</v>
      </c>
      <c r="BK11" s="11">
        <f>SUMIFS('Base TKU'!BL:BL,'Base TKU'!$A:$A,$B11,'Base TKU'!$B:$B,"Total Operação")/1000000</f>
        <v>494.16551600000003</v>
      </c>
      <c r="BL11" s="11">
        <f>SUMIFS('Base TKU'!BM:BM,'Base TKU'!$A:$A,$B11,'Base TKU'!$B:$B,"Total Operação")/1000000</f>
        <v>664.78082600000005</v>
      </c>
      <c r="BM11" s="11">
        <f>SUMIFS('Base TKU'!BN:BN,'Base TKU'!$A:$A,$B11,'Base TKU'!$B:$B,"Total Operação")/1000000</f>
        <v>735.31807900000001</v>
      </c>
      <c r="BN11" s="11">
        <f>SUMIFS('Base TKU'!BO:BO,'Base TKU'!$A:$A,$B11,'Base TKU'!$B:$B,"Total Operação")/1000000</f>
        <v>660.15419499999996</v>
      </c>
      <c r="BO11" s="11">
        <f>SUMIFS('Base TKU'!BP:BP,'Base TKU'!$A:$A,$B11,'Base TKU'!$B:$B,"Total Operação")/1000000</f>
        <v>506.31174800000002</v>
      </c>
      <c r="BQ11" s="11">
        <f>'Volume TKU Norte'!BQ11+'Volume TKU Sul'!BQ11</f>
        <v>369.38857300000001</v>
      </c>
      <c r="BR11" s="11">
        <f>'Volume TKU Norte'!BR11+'Volume TKU Sul'!BR11</f>
        <v>0</v>
      </c>
      <c r="BS11" s="11">
        <f>'Volume TKU Norte'!BS11+'Volume TKU Sul'!BS11</f>
        <v>0</v>
      </c>
      <c r="BT11" s="11">
        <f>'Volume TKU Norte'!BT11+'Volume TKU Sul'!BT11</f>
        <v>0</v>
      </c>
      <c r="BU11" s="11">
        <f>'Volume TKU Norte'!BU11+'Volume TKU Sul'!BU11</f>
        <v>0</v>
      </c>
      <c r="BV11" s="11">
        <f>'Volume TKU Norte'!BV11+'Volume TKU Sul'!BV11</f>
        <v>0</v>
      </c>
      <c r="BW11" s="11">
        <f>'Volume TKU Norte'!BW11+'Volume TKU Sul'!BW11</f>
        <v>0</v>
      </c>
      <c r="BX11" s="11">
        <f>'Volume TKU Norte'!BX11+'Volume TKU Sul'!BX11</f>
        <v>0</v>
      </c>
      <c r="BY11" s="11">
        <f>'Volume TKU Norte'!BY11+'Volume TKU Sul'!BY11</f>
        <v>0</v>
      </c>
      <c r="BZ11" s="11">
        <f>'Volume TKU Norte'!BZ11+'Volume TKU Sul'!BZ11</f>
        <v>0</v>
      </c>
      <c r="CA11" s="11">
        <f>'Volume TKU Norte'!CA11+'Volume TKU Sul'!CA11</f>
        <v>0</v>
      </c>
      <c r="CB11" s="11">
        <f>'Volume TKU Norte'!CB11+'Volume TKU Sul'!CB11</f>
        <v>0</v>
      </c>
    </row>
    <row r="12" spans="1:80" ht="15.5" x14ac:dyDescent="0.35">
      <c r="B12" s="10" t="s">
        <v>7</v>
      </c>
      <c r="D12" s="11">
        <f>SUMIFS('Base TKU'!E:E,'Base TKU'!$A:$A,$B12,'Base TKU'!$B:$B,"Total Operação")/1000000</f>
        <v>28.277885999999999</v>
      </c>
      <c r="E12" s="11">
        <f>SUMIFS('Base TKU'!F:F,'Base TKU'!$A:$A,$B12,'Base TKU'!$B:$B,"Total Operação")/1000000</f>
        <v>17.986273000000001</v>
      </c>
      <c r="F12" s="11">
        <f>SUMIFS('Base TKU'!G:G,'Base TKU'!$A:$A,$B12,'Base TKU'!$B:$B,"Total Operação")/1000000</f>
        <v>20.430346</v>
      </c>
      <c r="G12" s="11">
        <f>SUMIFS('Base TKU'!H:H,'Base TKU'!$A:$A,$B12,'Base TKU'!$B:$B,"Total Operação")/1000000</f>
        <v>22.496891000000002</v>
      </c>
      <c r="H12" s="11">
        <f>SUMIFS('Base TKU'!I:I,'Base TKU'!$A:$A,$B12,'Base TKU'!$B:$B,"Total Operação")/1000000</f>
        <v>61.922969000000002</v>
      </c>
      <c r="I12" s="11">
        <f>SUMIFS('Base TKU'!J:J,'Base TKU'!$A:$A,$B12,'Base TKU'!$B:$B,"Total Operação")/1000000</f>
        <v>79.419138000000004</v>
      </c>
      <c r="J12" s="11">
        <f>SUMIFS('Base TKU'!K:K,'Base TKU'!$A:$A,$B12,'Base TKU'!$B:$B,"Total Operação")/1000000</f>
        <v>91.515180999999998</v>
      </c>
      <c r="K12" s="11">
        <f>SUMIFS('Base TKU'!L:L,'Base TKU'!$A:$A,$B12,'Base TKU'!$B:$B,"Total Operação")/1000000</f>
        <v>95.034592000000004</v>
      </c>
      <c r="L12" s="11">
        <f>SUMIFS('Base TKU'!M:M,'Base TKU'!$A:$A,$B12,'Base TKU'!$B:$B,"Total Operação")/1000000</f>
        <v>123.820635</v>
      </c>
      <c r="M12" s="11">
        <f>SUMIFS('Base TKU'!N:N,'Base TKU'!$A:$A,$B12,'Base TKU'!$B:$B,"Total Operação")/1000000</f>
        <v>98.535258999999996</v>
      </c>
      <c r="N12" s="11">
        <f>SUMIFS('Base TKU'!O:O,'Base TKU'!$A:$A,$B12,'Base TKU'!$B:$B,"Total Operação")/1000000</f>
        <v>98.943488000000002</v>
      </c>
      <c r="O12" s="11">
        <f>SUMIFS('Base TKU'!P:P,'Base TKU'!$A:$A,$B12,'Base TKU'!$B:$B,"Total Operação")/1000000</f>
        <v>76.556442000000004</v>
      </c>
      <c r="Q12" s="11">
        <f>SUMIFS('Base TKU'!R:R,'Base TKU'!$A:$A,$B12,'Base TKU'!$B:$B,"Total Operação")/1000000</f>
        <v>67.081149999999994</v>
      </c>
      <c r="R12" s="11">
        <f>SUMIFS('Base TKU'!S:S,'Base TKU'!$A:$A,$B12,'Base TKU'!$B:$B,"Total Operação")/1000000</f>
        <v>37.347427000000003</v>
      </c>
      <c r="S12" s="11">
        <f>SUMIFS('Base TKU'!T:T,'Base TKU'!$A:$A,$B12,'Base TKU'!$B:$B,"Total Operação")/1000000</f>
        <v>30.187373999999998</v>
      </c>
      <c r="T12" s="11">
        <f>SUMIFS('Base TKU'!U:U,'Base TKU'!$A:$A,$B12,'Base TKU'!$B:$B,"Total Operação")/1000000</f>
        <v>69.954741999999996</v>
      </c>
      <c r="U12" s="11">
        <f>SUMIFS('Base TKU'!V:V,'Base TKU'!$A:$A,$B12,'Base TKU'!$B:$B,"Total Operação")/1000000</f>
        <v>69.651088000000001</v>
      </c>
      <c r="V12" s="11">
        <f>SUMIFS('Base TKU'!W:W,'Base TKU'!$A:$A,$B12,'Base TKU'!$B:$B,"Total Operação")/1000000</f>
        <v>49.094098000000002</v>
      </c>
      <c r="W12" s="11">
        <f>SUMIFS('Base TKU'!X:X,'Base TKU'!$A:$A,$B12,'Base TKU'!$B:$B,"Total Operação")/1000000</f>
        <v>51.279952000000002</v>
      </c>
      <c r="X12" s="11">
        <f>SUMIFS('Base TKU'!Y:Y,'Base TKU'!$A:$A,$B12,'Base TKU'!$B:$B,"Total Operação")/1000000</f>
        <v>55.38852</v>
      </c>
      <c r="Y12" s="11">
        <f>SUMIFS('Base TKU'!Z:Z,'Base TKU'!$A:$A,$B12,'Base TKU'!$B:$B,"Total Operação")/1000000</f>
        <v>60.182640999999997</v>
      </c>
      <c r="Z12" s="11">
        <f>SUMIFS('Base TKU'!AA:AA,'Base TKU'!$A:$A,$B12,'Base TKU'!$B:$B,"Total Operação")/1000000</f>
        <v>70.693725000000001</v>
      </c>
      <c r="AA12" s="11">
        <f>SUMIFS('Base TKU'!AB:AB,'Base TKU'!$A:$A,$B12,'Base TKU'!$B:$B,"Total Operação")/1000000</f>
        <v>63.823445999999997</v>
      </c>
      <c r="AB12" s="11">
        <f>SUMIFS('Base TKU'!AC:AC,'Base TKU'!$A:$A,$B12,'Base TKU'!$B:$B,"Total Operação")/1000000</f>
        <v>58.969529999999999</v>
      </c>
      <c r="AD12" s="11">
        <f>SUMIFS('Base TKU'!AE:AE,'Base TKU'!$A:$A,$B12,'Base TKU'!$B:$B,"Total Operação")/1000000</f>
        <v>67.919033999999996</v>
      </c>
      <c r="AE12" s="11">
        <f>SUMIFS('Base TKU'!AF:AF,'Base TKU'!$A:$A,$B12,'Base TKU'!$B:$B,"Total Operação")/1000000</f>
        <v>48.889296000000002</v>
      </c>
      <c r="AF12" s="11">
        <f>SUMIFS('Base TKU'!AG:AG,'Base TKU'!$A:$A,$B12,'Base TKU'!$B:$B,"Total Operação")/1000000</f>
        <v>34.909109999999998</v>
      </c>
      <c r="AG12" s="11">
        <f>SUMIFS('Base TKU'!AH:AH,'Base TKU'!$A:$A,$B12,'Base TKU'!$B:$B,"Total Operação")/1000000</f>
        <v>48.651350999999998</v>
      </c>
      <c r="AH12" s="11">
        <f>SUMIFS('Base TKU'!AI:AI,'Base TKU'!$A:$A,$B12,'Base TKU'!$B:$B,"Total Operação")/1000000</f>
        <v>111.77028900000001</v>
      </c>
      <c r="AI12" s="11">
        <f>SUMIFS('Base TKU'!AJ:AJ,'Base TKU'!$A:$A,$B12,'Base TKU'!$B:$B,"Total Operação")/1000000</f>
        <v>137.89509200000001</v>
      </c>
      <c r="AJ12" s="11">
        <f>SUMIFS('Base TKU'!AK:AK,'Base TKU'!$A:$A,$B12,'Base TKU'!$B:$B,"Total Operação")/1000000</f>
        <v>249.05067</v>
      </c>
      <c r="AK12" s="11">
        <f>SUMIFS('Base TKU'!AL:AL,'Base TKU'!$A:$A,$B12,'Base TKU'!$B:$B,"Total Operação")/1000000</f>
        <v>250.78048899999999</v>
      </c>
      <c r="AL12" s="11">
        <f>SUMIFS('Base TKU'!AM:AM,'Base TKU'!$A:$A,$B12,'Base TKU'!$B:$B,"Total Operação")/1000000</f>
        <v>151.730932</v>
      </c>
      <c r="AM12" s="11">
        <f>SUMIFS('Base TKU'!AN:AN,'Base TKU'!$A:$A,$B12,'Base TKU'!$B:$B,"Total Operação")/1000000</f>
        <v>172.93556899999999</v>
      </c>
      <c r="AN12" s="11">
        <f>SUMIFS('Base TKU'!AO:AO,'Base TKU'!$A:$A,$B12,'Base TKU'!$B:$B,"Total Operação")/1000000</f>
        <v>249.32306199999999</v>
      </c>
      <c r="AO12" s="11">
        <f>SUMIFS('Base TKU'!AP:AP,'Base TKU'!$A:$A,$B12,'Base TKU'!$B:$B,"Total Operação")/1000000</f>
        <v>337.74815699999999</v>
      </c>
      <c r="AQ12" s="11">
        <f>SUMIFS('Base TKU'!AR:AR,'Base TKU'!$A:$A,$B12,'Base TKU'!$B:$B,"Total Operação")/1000000</f>
        <v>264.33585699999998</v>
      </c>
      <c r="AR12" s="11">
        <f>SUMIFS('Base TKU'!AS:AS,'Base TKU'!$A:$A,$B12,'Base TKU'!$B:$B,"Total Operação")/1000000</f>
        <v>166.74120099999999</v>
      </c>
      <c r="AS12" s="11">
        <f>SUMIFS('Base TKU'!AT:AT,'Base TKU'!$A:$A,$B12,'Base TKU'!$B:$B,"Total Operação")/1000000</f>
        <v>194.926232</v>
      </c>
      <c r="AT12" s="11">
        <f>SUMIFS('Base TKU'!AU:AU,'Base TKU'!$A:$A,$B12,'Base TKU'!$B:$B,"Total Operação")/1000000</f>
        <v>248.118763</v>
      </c>
      <c r="AU12" s="11">
        <f>SUMIFS('Base TKU'!AV:AV,'Base TKU'!$A:$A,$B12,'Base TKU'!$B:$B,"Total Operação")/1000000</f>
        <v>368.94811299999998</v>
      </c>
      <c r="AV12" s="11">
        <f>SUMIFS('Base TKU'!AW:AW,'Base TKU'!$A:$A,$B12,'Base TKU'!$B:$B,"Total Operação")/1000000</f>
        <v>352.12768499999999</v>
      </c>
      <c r="AW12" s="11">
        <f>SUMIFS('Base TKU'!AX:AX,'Base TKU'!$A:$A,$B12,'Base TKU'!$B:$B,"Total Operação")/1000000</f>
        <v>400.54285800000002</v>
      </c>
      <c r="AX12" s="11">
        <f>SUMIFS('Base TKU'!AY:AY,'Base TKU'!$A:$A,$B12,'Base TKU'!$B:$B,"Total Operação")/1000000</f>
        <v>327.77893299999999</v>
      </c>
      <c r="AY12" s="11">
        <f>SUMIFS('Base TKU'!AZ:AZ,'Base TKU'!$A:$A,$B12,'Base TKU'!$B:$B,"Total Operação")/1000000</f>
        <v>181.15200400000001</v>
      </c>
      <c r="AZ12" s="11">
        <f>SUMIFS('Base TKU'!BA:BA,'Base TKU'!$A:$A,$B12,'Base TKU'!$B:$B,"Total Operação")/1000000</f>
        <v>281.21872400000001</v>
      </c>
      <c r="BA12" s="11">
        <f>SUMIFS('Base TKU'!BB:BB,'Base TKU'!$A:$A,$B12,'Base TKU'!$B:$B,"Total Operação")/1000000</f>
        <v>331.25701299999997</v>
      </c>
      <c r="BB12" s="11">
        <f>SUMIFS('Base TKU'!BC:BC,'Base TKU'!$A:$A,$B12,'Base TKU'!$B:$B,"Total Operação")/1000000</f>
        <v>419.96638799999999</v>
      </c>
      <c r="BD12" s="11">
        <f>SUMIFS('Base TKU'!BE:BE,'Base TKU'!$A:$A,$B12,'Base TKU'!$B:$B,"Total Operação")/1000000</f>
        <v>367.050116</v>
      </c>
      <c r="BE12" s="11">
        <f>SUMIFS('Base TKU'!BF:BF,'Base TKU'!$A:$A,$B12,'Base TKU'!$B:$B,"Total Operação")/1000000</f>
        <v>296.982213</v>
      </c>
      <c r="BF12" s="11">
        <f>SUMIFS('Base TKU'!BG:BG,'Base TKU'!$A:$A,$B12,'Base TKU'!$B:$B,"Total Operação")/1000000</f>
        <v>135.62653399999999</v>
      </c>
      <c r="BG12" s="11">
        <f>SUMIFS('Base TKU'!BH:BH,'Base TKU'!$A:$A,$B12,'Base TKU'!$B:$B,"Total Operação")/1000000</f>
        <v>339.99802399999999</v>
      </c>
      <c r="BH12" s="11">
        <f>SUMIFS('Base TKU'!BI:BI,'Base TKU'!$A:$A,$B12,'Base TKU'!$B:$B,"Total Operação")/1000000</f>
        <v>442.25623400000001</v>
      </c>
      <c r="BI12" s="11">
        <f>SUMIFS('Base TKU'!BJ:BJ,'Base TKU'!$A:$A,$B12,'Base TKU'!$B:$B,"Total Operação")/1000000</f>
        <v>408.84166800000003</v>
      </c>
      <c r="BJ12" s="11">
        <f>SUMIFS('Base TKU'!BK:BK,'Base TKU'!$A:$A,$B12,'Base TKU'!$B:$B,"Total Operação")/1000000</f>
        <v>441.87099899999998</v>
      </c>
      <c r="BK12" s="11">
        <f>SUMIFS('Base TKU'!BL:BL,'Base TKU'!$A:$A,$B12,'Base TKU'!$B:$B,"Total Operação")/1000000</f>
        <v>308.39473500000003</v>
      </c>
      <c r="BL12" s="11">
        <f>SUMIFS('Base TKU'!BM:BM,'Base TKU'!$A:$A,$B12,'Base TKU'!$B:$B,"Total Operação")/1000000</f>
        <v>335.13154900000001</v>
      </c>
      <c r="BM12" s="11">
        <f>SUMIFS('Base TKU'!BN:BN,'Base TKU'!$A:$A,$B12,'Base TKU'!$B:$B,"Total Operação")/1000000</f>
        <v>472.40617600000002</v>
      </c>
      <c r="BN12" s="11">
        <f>SUMIFS('Base TKU'!BO:BO,'Base TKU'!$A:$A,$B12,'Base TKU'!$B:$B,"Total Operação")/1000000</f>
        <v>464.46574500000003</v>
      </c>
      <c r="BO12" s="11">
        <f>SUMIFS('Base TKU'!BP:BP,'Base TKU'!$A:$A,$B12,'Base TKU'!$B:$B,"Total Operação")/1000000</f>
        <v>451.50585000000001</v>
      </c>
      <c r="BQ12" s="11">
        <f>'Volume TKU Norte'!BQ12+'Volume TKU Sul'!BQ12</f>
        <v>485.66634299999998</v>
      </c>
      <c r="BR12" s="11">
        <f>'Volume TKU Norte'!BR12+'Volume TKU Sul'!BR12</f>
        <v>0</v>
      </c>
      <c r="BS12" s="11">
        <f>'Volume TKU Norte'!BS12+'Volume TKU Sul'!BS12</f>
        <v>0</v>
      </c>
      <c r="BT12" s="11">
        <f>'Volume TKU Norte'!BT12+'Volume TKU Sul'!BT12</f>
        <v>0</v>
      </c>
      <c r="BU12" s="11">
        <f>'Volume TKU Norte'!BU12+'Volume TKU Sul'!BU12</f>
        <v>0</v>
      </c>
      <c r="BV12" s="11">
        <f>'Volume TKU Norte'!BV12+'Volume TKU Sul'!BV12</f>
        <v>0</v>
      </c>
      <c r="BW12" s="11">
        <f>'Volume TKU Norte'!BW12+'Volume TKU Sul'!BW12</f>
        <v>0</v>
      </c>
      <c r="BX12" s="11">
        <f>'Volume TKU Norte'!BX12+'Volume TKU Sul'!BX12</f>
        <v>0</v>
      </c>
      <c r="BY12" s="11">
        <f>'Volume TKU Norte'!BY12+'Volume TKU Sul'!BY12</f>
        <v>0</v>
      </c>
      <c r="BZ12" s="11">
        <f>'Volume TKU Norte'!BZ12+'Volume TKU Sul'!BZ12</f>
        <v>0</v>
      </c>
      <c r="CA12" s="11">
        <f>'Volume TKU Norte'!CA12+'Volume TKU Sul'!CA12</f>
        <v>0</v>
      </c>
      <c r="CB12" s="11">
        <f>'Volume TKU Norte'!CB12+'Volume TKU Sul'!CB12</f>
        <v>0</v>
      </c>
    </row>
    <row r="13" spans="1:80" ht="15.5" hidden="1" x14ac:dyDescent="0.35">
      <c r="B13" s="10" t="s">
        <v>14</v>
      </c>
      <c r="D13" s="11">
        <f>SUMIFS('Base TKU'!E:E,'Base TKU'!$A:$A,$B13,'Base TKU'!$B:$B,"Total Operação")/1000000</f>
        <v>41.988754</v>
      </c>
      <c r="E13" s="11">
        <f>SUMIFS('Base TKU'!F:F,'Base TKU'!$A:$A,$B13,'Base TKU'!$B:$B,"Total Operação")/1000000</f>
        <v>1.3795740000000001</v>
      </c>
      <c r="F13" s="11">
        <f>SUMIFS('Base TKU'!G:G,'Base TKU'!$A:$A,$B13,'Base TKU'!$B:$B,"Total Operação")/1000000</f>
        <v>2.4844179999999998</v>
      </c>
      <c r="G13" s="11">
        <f>SUMIFS('Base TKU'!H:H,'Base TKU'!$A:$A,$B13,'Base TKU'!$B:$B,"Total Operação")/1000000</f>
        <v>0</v>
      </c>
      <c r="H13" s="11">
        <f>SUMIFS('Base TKU'!I:I,'Base TKU'!$A:$A,$B13,'Base TKU'!$B:$B,"Total Operação")/1000000</f>
        <v>0</v>
      </c>
      <c r="I13" s="11">
        <f>SUMIFS('Base TKU'!J:J,'Base TKU'!$A:$A,$B13,'Base TKU'!$B:$B,"Total Operação")/1000000</f>
        <v>0</v>
      </c>
      <c r="J13" s="11">
        <f>SUMIFS('Base TKU'!K:K,'Base TKU'!$A:$A,$B13,'Base TKU'!$B:$B,"Total Operação")/1000000</f>
        <v>0</v>
      </c>
      <c r="K13" s="11">
        <f>SUMIFS('Base TKU'!L:L,'Base TKU'!$A:$A,$B13,'Base TKU'!$B:$B,"Total Operação")/1000000</f>
        <v>0</v>
      </c>
      <c r="L13" s="11">
        <f>SUMIFS('Base TKU'!M:M,'Base TKU'!$A:$A,$B13,'Base TKU'!$B:$B,"Total Operação")/1000000</f>
        <v>0</v>
      </c>
      <c r="M13" s="11">
        <f>SUMIFS('Base TKU'!N:N,'Base TKU'!$A:$A,$B13,'Base TKU'!$B:$B,"Total Operação")/1000000</f>
        <v>0</v>
      </c>
      <c r="N13" s="11">
        <f>SUMIFS('Base TKU'!O:O,'Base TKU'!$A:$A,$B13,'Base TKU'!$B:$B,"Total Operação")/1000000</f>
        <v>14.076225000000001</v>
      </c>
      <c r="O13" s="11">
        <f>SUMIFS('Base TKU'!P:P,'Base TKU'!$A:$A,$B13,'Base TKU'!$B:$B,"Total Operação")/1000000</f>
        <v>16.595362999999999</v>
      </c>
      <c r="Q13" s="11">
        <f>SUMIFS('Base TKU'!R:R,'Base TKU'!$A:$A,$B13,'Base TKU'!$B:$B,"Total Operação")/1000000</f>
        <v>49.240960999999999</v>
      </c>
      <c r="R13" s="11">
        <f>SUMIFS('Base TKU'!S:S,'Base TKU'!$A:$A,$B13,'Base TKU'!$B:$B,"Total Operação")/1000000</f>
        <v>66.897075999999998</v>
      </c>
      <c r="S13" s="11">
        <f>SUMIFS('Base TKU'!T:T,'Base TKU'!$A:$A,$B13,'Base TKU'!$B:$B,"Total Operação")/1000000</f>
        <v>13.417951</v>
      </c>
      <c r="T13" s="11">
        <f>SUMIFS('Base TKU'!U:U,'Base TKU'!$A:$A,$B13,'Base TKU'!$B:$B,"Total Operação")/1000000</f>
        <v>0</v>
      </c>
      <c r="U13" s="11">
        <f>SUMIFS('Base TKU'!V:V,'Base TKU'!$A:$A,$B13,'Base TKU'!$B:$B,"Total Operação")/1000000</f>
        <v>0</v>
      </c>
      <c r="V13" s="11">
        <f>SUMIFS('Base TKU'!W:W,'Base TKU'!$A:$A,$B13,'Base TKU'!$B:$B,"Total Operação")/1000000</f>
        <v>0</v>
      </c>
      <c r="W13" s="11">
        <f>SUMIFS('Base TKU'!X:X,'Base TKU'!$A:$A,$B13,'Base TKU'!$B:$B,"Total Operação")/1000000</f>
        <v>0</v>
      </c>
      <c r="X13" s="11">
        <f>SUMIFS('Base TKU'!Y:Y,'Base TKU'!$A:$A,$B13,'Base TKU'!$B:$B,"Total Operação")/1000000</f>
        <v>0</v>
      </c>
      <c r="Y13" s="11">
        <f>SUMIFS('Base TKU'!Z:Z,'Base TKU'!$A:$A,$B13,'Base TKU'!$B:$B,"Total Operação")/1000000</f>
        <v>0</v>
      </c>
      <c r="Z13" s="11">
        <f>SUMIFS('Base TKU'!AA:AA,'Base TKU'!$A:$A,$B13,'Base TKU'!$B:$B,"Total Operação")/1000000</f>
        <v>0</v>
      </c>
      <c r="AA13" s="11">
        <f>SUMIFS('Base TKU'!AB:AB,'Base TKU'!$A:$A,$B13,'Base TKU'!$B:$B,"Total Operação")/1000000</f>
        <v>4.788405</v>
      </c>
      <c r="AB13" s="11">
        <f>SUMIFS('Base TKU'!AC:AC,'Base TKU'!$A:$A,$B13,'Base TKU'!$B:$B,"Total Operação")/1000000</f>
        <v>9.7934809999999999</v>
      </c>
      <c r="AD13" s="11">
        <f>SUMIFS('Base TKU'!AE:AE,'Base TKU'!$A:$A,$B13,'Base TKU'!$B:$B,"Total Operação")/1000000</f>
        <v>18.765000000000001</v>
      </c>
      <c r="AE13" s="11">
        <f>SUMIFS('Base TKU'!AF:AF,'Base TKU'!$A:$A,$B13,'Base TKU'!$B:$B,"Total Operação")/1000000</f>
        <v>5.0092090000000002</v>
      </c>
      <c r="AF13" s="11">
        <f>SUMIFS('Base TKU'!AG:AG,'Base TKU'!$A:$A,$B13,'Base TKU'!$B:$B,"Total Operação")/1000000</f>
        <v>0</v>
      </c>
      <c r="AG13" s="11">
        <f>SUMIFS('Base TKU'!AH:AH,'Base TKU'!$A:$A,$B13,'Base TKU'!$B:$B,"Total Operação")/1000000</f>
        <v>0</v>
      </c>
      <c r="AH13" s="11">
        <f>SUMIFS('Base TKU'!AI:AI,'Base TKU'!$A:$A,$B13,'Base TKU'!$B:$B,"Total Operação")/1000000</f>
        <v>0</v>
      </c>
      <c r="AI13" s="11">
        <f>SUMIFS('Base TKU'!AJ:AJ,'Base TKU'!$A:$A,$B13,'Base TKU'!$B:$B,"Total Operação")/1000000</f>
        <v>0</v>
      </c>
      <c r="AJ13" s="11">
        <f>SUMIFS('Base TKU'!AK:AK,'Base TKU'!$A:$A,$B13,'Base TKU'!$B:$B,"Total Operação")/1000000</f>
        <v>0</v>
      </c>
      <c r="AK13" s="11">
        <f>SUMIFS('Base TKU'!AL:AL,'Base TKU'!$A:$A,$B13,'Base TKU'!$B:$B,"Total Operação")/1000000</f>
        <v>0</v>
      </c>
      <c r="AL13" s="11">
        <f>SUMIFS('Base TKU'!AM:AM,'Base TKU'!$A:$A,$B13,'Base TKU'!$B:$B,"Total Operação")/1000000</f>
        <v>0</v>
      </c>
      <c r="AM13" s="11">
        <f>SUMIFS('Base TKU'!AN:AN,'Base TKU'!$A:$A,$B13,'Base TKU'!$B:$B,"Total Operação")/1000000</f>
        <v>0</v>
      </c>
      <c r="AN13" s="11">
        <f>SUMIFS('Base TKU'!AO:AO,'Base TKU'!$A:$A,$B13,'Base TKU'!$B:$B,"Total Operação")/1000000</f>
        <v>36.464419999999997</v>
      </c>
      <c r="AO13" s="11">
        <f>SUMIFS('Base TKU'!AP:AP,'Base TKU'!$A:$A,$B13,'Base TKU'!$B:$B,"Total Operação")/1000000</f>
        <v>56.335030000000003</v>
      </c>
      <c r="AQ13" s="11">
        <f>SUMIFS('Base TKU'!AR:AR,'Base TKU'!$A:$A,$B13,'Base TKU'!$B:$B,"Total Operação")/1000000</f>
        <v>30.577093999999999</v>
      </c>
      <c r="AR13" s="11">
        <f>SUMIFS('Base TKU'!AS:AS,'Base TKU'!$A:$A,$B13,'Base TKU'!$B:$B,"Total Operação")/1000000</f>
        <v>3.7328299999999999</v>
      </c>
      <c r="AS13" s="11">
        <f>SUMIFS('Base TKU'!AT:AT,'Base TKU'!$A:$A,$B13,'Base TKU'!$B:$B,"Total Operação")/1000000</f>
        <v>0</v>
      </c>
      <c r="AT13" s="11">
        <f>SUMIFS('Base TKU'!AU:AU,'Base TKU'!$A:$A,$B13,'Base TKU'!$B:$B,"Total Operação")/1000000</f>
        <v>0</v>
      </c>
      <c r="AU13" s="11">
        <f>SUMIFS('Base TKU'!AV:AV,'Base TKU'!$A:$A,$B13,'Base TKU'!$B:$B,"Total Operação")/1000000</f>
        <v>0</v>
      </c>
      <c r="AV13" s="11">
        <f>SUMIFS('Base TKU'!AW:AW,'Base TKU'!$A:$A,$B13,'Base TKU'!$B:$B,"Total Operação")/1000000</f>
        <v>0</v>
      </c>
      <c r="AW13" s="11">
        <f>SUMIFS('Base TKU'!AX:AX,'Base TKU'!$A:$A,$B13,'Base TKU'!$B:$B,"Total Operação")/1000000</f>
        <v>0</v>
      </c>
      <c r="AX13" s="11">
        <f>SUMIFS('Base TKU'!AY:AY,'Base TKU'!$A:$A,$B13,'Base TKU'!$B:$B,"Total Operação")/1000000</f>
        <v>0</v>
      </c>
      <c r="AY13" s="11">
        <f>SUMIFS('Base TKU'!AZ:AZ,'Base TKU'!$A:$A,$B13,'Base TKU'!$B:$B,"Total Operação")/1000000</f>
        <v>0</v>
      </c>
      <c r="AZ13" s="11">
        <f>SUMIFS('Base TKU'!BA:BA,'Base TKU'!$A:$A,$B13,'Base TKU'!$B:$B,"Total Operação")/1000000</f>
        <v>0</v>
      </c>
      <c r="BA13" s="11">
        <f>SUMIFS('Base TKU'!BB:BB,'Base TKU'!$A:$A,$B13,'Base TKU'!$B:$B,"Total Operação")/1000000</f>
        <v>5.7880900000000004</v>
      </c>
      <c r="BB13" s="11">
        <f>SUMIFS('Base TKU'!BC:BC,'Base TKU'!$A:$A,$B13,'Base TKU'!$B:$B,"Total Operação")/1000000</f>
        <v>35.620631000000003</v>
      </c>
      <c r="BD13" s="11">
        <f>SUMIFS('Base TKU'!BE:BE,'Base TKU'!$A:$A,$B13,'Base TKU'!$B:$B,"Total Operação")/1000000</f>
        <v>23.660722</v>
      </c>
      <c r="BE13" s="11">
        <f>SUMIFS('Base TKU'!BF:BF,'Base TKU'!$A:$A,$B13,'Base TKU'!$B:$B,"Total Operação")/1000000</f>
        <v>1.8001560000000001</v>
      </c>
      <c r="BF13" s="11">
        <f>SUMIFS('Base TKU'!BG:BG,'Base TKU'!$A:$A,$B13,'Base TKU'!$B:$B,"Total Operação")/1000000</f>
        <v>0</v>
      </c>
      <c r="BG13" s="11">
        <f>SUMIFS('Base TU'!BH:BH,'Base TU'!$A:$A,$B13,'Base TU'!$B:$B,"Total Operação")/1000</f>
        <v>0</v>
      </c>
      <c r="BH13" s="11">
        <f>SUMIFS('Base TKU'!BI:BI,'Base TKU'!$A:$A,$B13,'Base TKU'!$B:$B,"Total Operação")/1000000</f>
        <v>0</v>
      </c>
      <c r="BI13" s="11">
        <f>SUMIFS('Base TKU'!BJ:BJ,'Base TKU'!$A:$A,$B13,'Base TKU'!$B:$B,"Total Operação")/1000000</f>
        <v>0</v>
      </c>
      <c r="BJ13" s="11">
        <f>SUMIFS('Base TKU'!BK:BK,'Base TKU'!$A:$A,$B13,'Base TKU'!$B:$B,"Total Operação")/1000000</f>
        <v>0</v>
      </c>
      <c r="BK13" s="11">
        <f>SUMIFS('Base TKU'!BL:BL,'Base TKU'!$A:$A,$B13,'Base TKU'!$B:$B,"Total Operação")/1000000</f>
        <v>0</v>
      </c>
      <c r="BL13" s="11">
        <f>SUMIFS('Base TKU'!BM:BM,'Base TKU'!$A:$A,$B13,'Base TKU'!$B:$B,"Total Operação")/1000000</f>
        <v>0</v>
      </c>
      <c r="BM13" s="11">
        <f>SUMIFS('Base TKU'!BN:BN,'Base TKU'!$A:$A,$B13,'Base TKU'!$B:$B,"Total Operação")/1000000</f>
        <v>12.461373</v>
      </c>
      <c r="BN13" s="11">
        <f>SUMIFS('Base TKU'!BO:BO,'Base TKU'!$A:$A,$B13,'Base TKU'!$B:$B,"Total Operação")/1000000</f>
        <v>76.100273000000001</v>
      </c>
      <c r="BO13" s="11">
        <f>SUMIFS('Base TKU'!BP:BP,'Base TKU'!$A:$A,$B13,'Base TKU'!$B:$B,"Total Operação")/1000000</f>
        <v>66.17062</v>
      </c>
      <c r="BQ13" s="11">
        <f>'Volume TKU Norte'!BQ13+'Volume TKU Sul'!BQ13</f>
        <v>3.6571709999999999</v>
      </c>
      <c r="BR13" s="11">
        <f>'Volume TKU Norte'!BR13+'Volume TKU Sul'!BR13</f>
        <v>0</v>
      </c>
      <c r="BS13" s="11">
        <f>'Volume TKU Norte'!BS13+'Volume TKU Sul'!BS13</f>
        <v>0</v>
      </c>
      <c r="BT13" s="11">
        <f>'Volume TKU Norte'!BT13+'Volume TKU Sul'!BT13</f>
        <v>0</v>
      </c>
      <c r="BU13" s="11">
        <f>'Volume TKU Norte'!BU13+'Volume TKU Sul'!BU13</f>
        <v>0</v>
      </c>
      <c r="BV13" s="11">
        <f>'Volume TKU Norte'!BV13+'Volume TKU Sul'!BV13</f>
        <v>0</v>
      </c>
      <c r="BW13" s="11">
        <f>'Volume TKU Norte'!BW13+'Volume TKU Sul'!BW13</f>
        <v>0</v>
      </c>
      <c r="BX13" s="11">
        <f>'Volume TKU Norte'!BX13+'Volume TKU Sul'!BX13</f>
        <v>0</v>
      </c>
      <c r="BY13" s="11">
        <f>'Volume TKU Norte'!BY13+'Volume TKU Sul'!BY13</f>
        <v>0</v>
      </c>
      <c r="BZ13" s="11">
        <f>'Volume TKU Norte'!BZ13+'Volume TKU Sul'!BZ13</f>
        <v>0</v>
      </c>
      <c r="CA13" s="11">
        <f>'Volume TKU Norte'!CA13+'Volume TKU Sul'!CA13</f>
        <v>0</v>
      </c>
      <c r="CB13" s="11">
        <f>'Volume TKU Norte'!CB13+'Volume TKU Sul'!CB13</f>
        <v>0</v>
      </c>
    </row>
    <row r="14" spans="1:80" ht="15.5" hidden="1" x14ac:dyDescent="0.35">
      <c r="B14" s="10" t="s">
        <v>103</v>
      </c>
      <c r="D14" s="11">
        <f>SUMIFS('Base TKU'!E:E,'Base TKU'!$A:$A,$B14,'Base TKU'!$B:$B,"Total Operação")/1000000</f>
        <v>0</v>
      </c>
      <c r="E14" s="11">
        <f>SUMIFS('Base TKU'!F:F,'Base TKU'!$A:$A,$B14,'Base TKU'!$B:$B,"Total Operação")/1000000</f>
        <v>0</v>
      </c>
      <c r="F14" s="11">
        <f>SUMIFS('Base TKU'!G:G,'Base TKU'!$A:$A,$B14,'Base TKU'!$B:$B,"Total Operação")/1000000</f>
        <v>0</v>
      </c>
      <c r="G14" s="11">
        <f>SUMIFS('Base TKU'!H:H,'Base TKU'!$A:$A,$B14,'Base TKU'!$B:$B,"Total Operação")/1000000</f>
        <v>0</v>
      </c>
      <c r="H14" s="11">
        <f>SUMIFS('Base TKU'!I:I,'Base TKU'!$A:$A,$B14,'Base TKU'!$B:$B,"Total Operação")/1000000</f>
        <v>0</v>
      </c>
      <c r="I14" s="11">
        <f>SUMIFS('Base TKU'!J:J,'Base TKU'!$A:$A,$B14,'Base TKU'!$B:$B,"Total Operação")/1000000</f>
        <v>0</v>
      </c>
      <c r="J14" s="11">
        <f>SUMIFS('Base TKU'!K:K,'Base TKU'!$A:$A,$B14,'Base TKU'!$B:$B,"Total Operação")/1000000</f>
        <v>0</v>
      </c>
      <c r="K14" s="11">
        <f>SUMIFS('Base TKU'!L:L,'Base TKU'!$A:$A,$B14,'Base TKU'!$B:$B,"Total Operação")/1000000</f>
        <v>0</v>
      </c>
      <c r="L14" s="11">
        <f>SUMIFS('Base TKU'!M:M,'Base TKU'!$A:$A,$B14,'Base TKU'!$B:$B,"Total Operação")/1000000</f>
        <v>0</v>
      </c>
      <c r="M14" s="11">
        <f>SUMIFS('Base TKU'!N:N,'Base TKU'!$A:$A,$B14,'Base TKU'!$B:$B,"Total Operação")/1000000</f>
        <v>1.118223</v>
      </c>
      <c r="N14" s="11">
        <f>SUMIFS('Base TKU'!O:O,'Base TKU'!$A:$A,$B14,'Base TKU'!$B:$B,"Total Operação")/1000000</f>
        <v>0</v>
      </c>
      <c r="O14" s="11">
        <f>SUMIFS('Base TKU'!P:P,'Base TKU'!$A:$A,$B14,'Base TKU'!$B:$B,"Total Operação")/1000000</f>
        <v>0</v>
      </c>
      <c r="Q14" s="11">
        <f>SUMIFS('Base TKU'!R:R,'Base TKU'!$A:$A,$B14,'Base TKU'!$B:$B,"Total Operação")/1000000</f>
        <v>0</v>
      </c>
      <c r="R14" s="11">
        <f>SUMIFS('Base TKU'!S:S,'Base TKU'!$A:$A,$B14,'Base TKU'!$B:$B,"Total Operação")/1000000</f>
        <v>0</v>
      </c>
      <c r="S14" s="11">
        <f>SUMIFS('Base TKU'!T:T,'Base TKU'!$A:$A,$B14,'Base TKU'!$B:$B,"Total Operação")/1000000</f>
        <v>0</v>
      </c>
      <c r="T14" s="11">
        <f>SUMIFS('Base TKU'!U:U,'Base TKU'!$A:$A,$B14,'Base TKU'!$B:$B,"Total Operação")/1000000</f>
        <v>0</v>
      </c>
      <c r="U14" s="11">
        <f>SUMIFS('Base TKU'!V:V,'Base TKU'!$A:$A,$B14,'Base TKU'!$B:$B,"Total Operação")/1000000</f>
        <v>0</v>
      </c>
      <c r="V14" s="11">
        <f>SUMIFS('Base TKU'!W:W,'Base TKU'!$A:$A,$B14,'Base TKU'!$B:$B,"Total Operação")/1000000</f>
        <v>0</v>
      </c>
      <c r="W14" s="11">
        <f>SUMIFS('Base TKU'!X:X,'Base TKU'!$A:$A,$B14,'Base TKU'!$B:$B,"Total Operação")/1000000</f>
        <v>0</v>
      </c>
      <c r="X14" s="11">
        <f>SUMIFS('Base TKU'!Y:Y,'Base TKU'!$A:$A,$B14,'Base TKU'!$B:$B,"Total Operação")/1000000</f>
        <v>0</v>
      </c>
      <c r="Y14" s="11">
        <f>SUMIFS('Base TKU'!Z:Z,'Base TKU'!$A:$A,$B14,'Base TKU'!$B:$B,"Total Operação")/1000000</f>
        <v>0</v>
      </c>
      <c r="Z14" s="11">
        <f>SUMIFS('Base TKU'!AA:AA,'Base TKU'!$A:$A,$B14,'Base TKU'!$B:$B,"Total Operação")/1000000</f>
        <v>0</v>
      </c>
      <c r="AA14" s="11">
        <f>SUMIFS('Base TKU'!AB:AB,'Base TKU'!$A:$A,$B14,'Base TKU'!$B:$B,"Total Operação")/1000000</f>
        <v>0</v>
      </c>
      <c r="AB14" s="11">
        <f>SUMIFS('Base TKU'!AC:AC,'Base TKU'!$A:$A,$B14,'Base TKU'!$B:$B,"Total Operação")/1000000</f>
        <v>0</v>
      </c>
      <c r="AD14" s="11">
        <f>SUMIFS('Base TKU'!AE:AE,'Base TKU'!$A:$A,$B14,'Base TKU'!$B:$B,"Total Operação")/1000000</f>
        <v>0</v>
      </c>
      <c r="AE14" s="11">
        <f>SUMIFS('Base TKU'!AF:AF,'Base TKU'!$A:$A,$B14,'Base TKU'!$B:$B,"Total Operação")/1000000</f>
        <v>0</v>
      </c>
      <c r="AF14" s="11">
        <f>SUMIFS('Base TKU'!AG:AG,'Base TKU'!$A:$A,$B14,'Base TKU'!$B:$B,"Total Operação")/1000000</f>
        <v>0</v>
      </c>
      <c r="AG14" s="11">
        <f>SUMIFS('Base TKU'!AH:AH,'Base TKU'!$A:$A,$B14,'Base TKU'!$B:$B,"Total Operação")/1000000</f>
        <v>0</v>
      </c>
      <c r="AH14" s="11">
        <f>SUMIFS('Base TKU'!AI:AI,'Base TKU'!$A:$A,$B14,'Base TKU'!$B:$B,"Total Operação")/1000000</f>
        <v>0</v>
      </c>
      <c r="AI14" s="11">
        <f>SUMIFS('Base TKU'!AJ:AJ,'Base TKU'!$A:$A,$B14,'Base TKU'!$B:$B,"Total Operação")/1000000</f>
        <v>0</v>
      </c>
      <c r="AJ14" s="11">
        <f>SUMIFS('Base TKU'!AK:AK,'Base TKU'!$A:$A,$B14,'Base TKU'!$B:$B,"Total Operação")/1000000</f>
        <v>0</v>
      </c>
      <c r="AK14" s="11">
        <f>SUMIFS('Base TKU'!AL:AL,'Base TKU'!$A:$A,$B14,'Base TKU'!$B:$B,"Total Operação")/1000000</f>
        <v>0</v>
      </c>
      <c r="AL14" s="11">
        <f>SUMIFS('Base TKU'!AM:AM,'Base TKU'!$A:$A,$B14,'Base TKU'!$B:$B,"Total Operação")/1000000</f>
        <v>0</v>
      </c>
      <c r="AM14" s="11">
        <f>SUMIFS('Base TKU'!AN:AN,'Base TKU'!$A:$A,$B14,'Base TKU'!$B:$B,"Total Operação")/1000000</f>
        <v>0</v>
      </c>
      <c r="AN14" s="11">
        <f>SUMIFS('Base TKU'!AO:AO,'Base TKU'!$A:$A,$B14,'Base TKU'!$B:$B,"Total Operação")/1000000</f>
        <v>0</v>
      </c>
      <c r="AO14" s="11">
        <f>SUMIFS('Base TKU'!AP:AP,'Base TKU'!$A:$A,$B14,'Base TKU'!$B:$B,"Total Operação")/1000000</f>
        <v>0</v>
      </c>
      <c r="AQ14" s="11">
        <f>SUMIFS('Base TKU'!AR:AR,'Base TKU'!$A:$A,$B14,'Base TKU'!$B:$B,"Total Operação")/1000000</f>
        <v>0</v>
      </c>
      <c r="AR14" s="11">
        <f>SUMIFS('Base TKU'!AS:AS,'Base TKU'!$A:$A,$B14,'Base TKU'!$B:$B,"Total Operação")/1000000</f>
        <v>0</v>
      </c>
      <c r="AS14" s="11">
        <f>SUMIFS('Base TKU'!AT:AT,'Base TKU'!$A:$A,$B14,'Base TKU'!$B:$B,"Total Operação")/1000000</f>
        <v>0</v>
      </c>
      <c r="AT14" s="11">
        <f>SUMIFS('Base TKU'!AU:AU,'Base TKU'!$A:$A,$B14,'Base TKU'!$B:$B,"Total Operação")/1000000</f>
        <v>0</v>
      </c>
      <c r="AU14" s="11">
        <f>SUMIFS('Base TKU'!AV:AV,'Base TKU'!$A:$A,$B14,'Base TKU'!$B:$B,"Total Operação")/1000000</f>
        <v>0</v>
      </c>
      <c r="AV14" s="11">
        <f>SUMIFS('Base TKU'!AW:AW,'Base TKU'!$A:$A,$B14,'Base TKU'!$B:$B,"Total Operação")/1000000</f>
        <v>0</v>
      </c>
      <c r="AW14" s="11">
        <f>SUMIFS('Base TKU'!AX:AX,'Base TKU'!$A:$A,$B14,'Base TKU'!$B:$B,"Total Operação")/1000000</f>
        <v>0</v>
      </c>
      <c r="AX14" s="11">
        <f>SUMIFS('Base TKU'!AY:AY,'Base TKU'!$A:$A,$B14,'Base TKU'!$B:$B,"Total Operação")/1000000</f>
        <v>0</v>
      </c>
      <c r="AY14" s="11">
        <f>SUMIFS('Base TKU'!AZ:AZ,'Base TKU'!$A:$A,$B14,'Base TKU'!$B:$B,"Total Operação")/1000000</f>
        <v>0</v>
      </c>
      <c r="AZ14" s="11">
        <f>SUMIFS('Base TKU'!BA:BA,'Base TKU'!$A:$A,$B14,'Base TKU'!$B:$B,"Total Operação")/1000000</f>
        <v>0</v>
      </c>
      <c r="BA14" s="11">
        <f>SUMIFS('Base TKU'!BB:BB,'Base TKU'!$A:$A,$B14,'Base TKU'!$B:$B,"Total Operação")/1000000</f>
        <v>0</v>
      </c>
      <c r="BB14" s="11">
        <f>SUMIFS('Base TKU'!BC:BC,'Base TKU'!$A:$A,$B14,'Base TKU'!$B:$B,"Total Operação")/1000000</f>
        <v>0</v>
      </c>
      <c r="BD14" s="11">
        <f>SUMIFS('Base TKU'!BE:BE,'Base TKU'!$A:$A,$B14,'Base TKU'!$B:$B,"Total Operação")/1000000</f>
        <v>0</v>
      </c>
      <c r="BE14" s="11">
        <f>SUMIFS('Base TKU'!BF:BF,'Base TKU'!$A:$A,$B14,'Base TKU'!$B:$B,"Total Operação")/1000000</f>
        <v>0</v>
      </c>
      <c r="BF14" s="11">
        <f>SUMIFS('Base TKU'!BG:BG,'Base TKU'!$A:$A,$B14,'Base TKU'!$B:$B,"Total Operação")/1000000</f>
        <v>0</v>
      </c>
      <c r="BG14" s="11">
        <f>SUMIFS('Base TKU'!BH:BH,'Base TKU'!$A:$A,$B14,'Base TKU'!$B:$B,"Total Operação")/1000000</f>
        <v>0</v>
      </c>
      <c r="BH14" s="11">
        <f>SUMIFS('Base TKU'!BI:BI,'Base TKU'!$A:$A,$B14,'Base TKU'!$B:$B,"Total Operação")/1000000</f>
        <v>0</v>
      </c>
      <c r="BI14" s="11">
        <f>SUMIFS('Base TKU'!BJ:BJ,'Base TKU'!$A:$A,$B14,'Base TKU'!$B:$B,"Total Operação")/1000000</f>
        <v>0</v>
      </c>
      <c r="BJ14" s="11">
        <f>SUMIFS('Base TKU'!BK:BK,'Base TKU'!$A:$A,$B14,'Base TKU'!$B:$B,"Total Operação")/1000000</f>
        <v>0</v>
      </c>
      <c r="BK14" s="11">
        <f>SUMIFS('Base TKU'!BL:BL,'Base TKU'!$A:$A,$B14,'Base TKU'!$B:$B,"Total Operação")/1000000</f>
        <v>0</v>
      </c>
      <c r="BL14" s="11">
        <f>SUMIFS('Base TKU'!BM:BM,'Base TKU'!$A:$A,$B14,'Base TKU'!$B:$B,"Total Operação")/1000000</f>
        <v>0</v>
      </c>
      <c r="BM14" s="11">
        <f>SUMIFS('Base TKU'!BN:BN,'Base TKU'!$A:$A,$B14,'Base TKU'!$B:$B,"Total Operação")/1000000</f>
        <v>0</v>
      </c>
      <c r="BN14" s="11">
        <f>SUMIFS('Base TKU'!BO:BO,'Base TKU'!$A:$A,$B14,'Base TKU'!$B:$B,"Total Operação")/1000000</f>
        <v>0</v>
      </c>
      <c r="BO14" s="11">
        <f>SUMIFS('Base TKU'!BP:BP,'Base TKU'!$A:$A,$B14,'Base TKU'!$B:$B,"Total Operação")/1000000</f>
        <v>0</v>
      </c>
      <c r="BQ14" s="11">
        <f>'Volume TKU Norte'!BQ14+'Volume TKU Sul'!BQ14</f>
        <v>0</v>
      </c>
      <c r="BR14" s="11">
        <f>'Volume TKU Norte'!BR14+'Volume TKU Sul'!BR14</f>
        <v>0</v>
      </c>
      <c r="BS14" s="11">
        <f>'Volume TKU Norte'!BS14+'Volume TKU Sul'!BS14</f>
        <v>0</v>
      </c>
      <c r="BT14" s="11">
        <f>'Volume TKU Norte'!BT14+'Volume TKU Sul'!BT14</f>
        <v>0</v>
      </c>
      <c r="BU14" s="11">
        <f>'Volume TKU Norte'!BU14+'Volume TKU Sul'!BU14</f>
        <v>0</v>
      </c>
      <c r="BV14" s="11">
        <f>'Volume TKU Norte'!BV14+'Volume TKU Sul'!BV14</f>
        <v>0</v>
      </c>
      <c r="BW14" s="11">
        <f>'Volume TKU Norte'!BW14+'Volume TKU Sul'!BW14</f>
        <v>0</v>
      </c>
      <c r="BX14" s="11">
        <f>'Volume TKU Norte'!BX14+'Volume TKU Sul'!BX14</f>
        <v>0</v>
      </c>
      <c r="BY14" s="11">
        <f>'Volume TKU Norte'!BY14+'Volume TKU Sul'!BY14</f>
        <v>0</v>
      </c>
      <c r="BZ14" s="11">
        <f>'Volume TKU Norte'!BZ14+'Volume TKU Sul'!BZ14</f>
        <v>0</v>
      </c>
      <c r="CA14" s="11">
        <f>'Volume TKU Norte'!CA14+'Volume TKU Sul'!CA14</f>
        <v>0</v>
      </c>
      <c r="CB14" s="11">
        <f>'Volume TKU Norte'!CB14+'Volume TKU Sul'!CB14</f>
        <v>0</v>
      </c>
    </row>
    <row r="15" spans="1:80" ht="15.5" x14ac:dyDescent="0.35">
      <c r="B15" s="10" t="s">
        <v>105</v>
      </c>
      <c r="D15" s="11">
        <f>SUMIFS('Base TKU'!E:E,'Base TKU'!$A:$A,$B15,'Base TKU'!$B:$B,"Total Operação")/1000000</f>
        <v>0</v>
      </c>
      <c r="E15" s="11">
        <f>SUMIFS('Base TKU'!F:F,'Base TKU'!$A:$A,$B15,'Base TKU'!$B:$B,"Total Operação")/1000000</f>
        <v>0</v>
      </c>
      <c r="F15" s="11">
        <f>SUMIFS('Base TKU'!G:G,'Base TKU'!$A:$A,$B15,'Base TKU'!$B:$B,"Total Operação")/1000000</f>
        <v>0</v>
      </c>
      <c r="G15" s="11">
        <f>SUMIFS('Base TKU'!H:H,'Base TKU'!$A:$A,$B15,'Base TKU'!$B:$B,"Total Operação")/1000000</f>
        <v>0</v>
      </c>
      <c r="H15" s="11">
        <f>SUMIFS('Base TKU'!I:I,'Base TKU'!$A:$A,$B15,'Base TKU'!$B:$B,"Total Operação")/1000000</f>
        <v>0</v>
      </c>
      <c r="I15" s="11">
        <f>SUMIFS('Base TKU'!J:J,'Base TKU'!$A:$A,$B15,'Base TKU'!$B:$B,"Total Operação")/1000000</f>
        <v>0</v>
      </c>
      <c r="J15" s="11">
        <f>SUMIFS('Base TKU'!K:K,'Base TKU'!$A:$A,$B15,'Base TKU'!$B:$B,"Total Operação")/1000000</f>
        <v>0</v>
      </c>
      <c r="K15" s="11">
        <f>SUMIFS('Base TKU'!L:L,'Base TKU'!$A:$A,$B15,'Base TKU'!$B:$B,"Total Operação")/1000000</f>
        <v>0</v>
      </c>
      <c r="L15" s="11">
        <f>SUMIFS('Base TKU'!M:M,'Base TKU'!$A:$A,$B15,'Base TKU'!$B:$B,"Total Operação")/1000000</f>
        <v>0</v>
      </c>
      <c r="M15" s="11">
        <f>SUMIFS('Base TKU'!N:N,'Base TKU'!$A:$A,$B15,'Base TKU'!$B:$B,"Total Operação")/1000000</f>
        <v>0</v>
      </c>
      <c r="N15" s="11">
        <f>SUMIFS('Base TKU'!O:O,'Base TKU'!$A:$A,$B15,'Base TKU'!$B:$B,"Total Operação")/1000000</f>
        <v>0</v>
      </c>
      <c r="O15" s="11">
        <f>SUMIFS('Base TKU'!P:P,'Base TKU'!$A:$A,$B15,'Base TKU'!$B:$B,"Total Operação")/1000000</f>
        <v>0</v>
      </c>
      <c r="Q15" s="11">
        <f>SUMIFS('Base TKU'!R:R,'Base TKU'!$A:$A,$B15,'Base TKU'!$B:$B,"Total Operação")/1000000</f>
        <v>0</v>
      </c>
      <c r="R15" s="11">
        <f>SUMIFS('Base TKU'!S:S,'Base TKU'!$A:$A,$B15,'Base TKU'!$B:$B,"Total Operação")/1000000</f>
        <v>0</v>
      </c>
      <c r="S15" s="11">
        <f>SUMIFS('Base TKU'!T:T,'Base TKU'!$A:$A,$B15,'Base TKU'!$B:$B,"Total Operação")/1000000</f>
        <v>0</v>
      </c>
      <c r="T15" s="11">
        <f>SUMIFS('Base TKU'!U:U,'Base TKU'!$A:$A,$B15,'Base TKU'!$B:$B,"Total Operação")/1000000</f>
        <v>0</v>
      </c>
      <c r="U15" s="11">
        <f>SUMIFS('Base TKU'!V:V,'Base TKU'!$A:$A,$B15,'Base TKU'!$B:$B,"Total Operação")/1000000</f>
        <v>0</v>
      </c>
      <c r="V15" s="11">
        <f>SUMIFS('Base TKU'!W:W,'Base TKU'!$A:$A,$B15,'Base TKU'!$B:$B,"Total Operação")/1000000</f>
        <v>0</v>
      </c>
      <c r="W15" s="11">
        <f>SUMIFS('Base TKU'!X:X,'Base TKU'!$A:$A,$B15,'Base TKU'!$B:$B,"Total Operação")/1000000</f>
        <v>0</v>
      </c>
      <c r="X15" s="11">
        <f>SUMIFS('Base TKU'!Y:Y,'Base TKU'!$A:$A,$B15,'Base TKU'!$B:$B,"Total Operação")/1000000</f>
        <v>0</v>
      </c>
      <c r="Y15" s="11">
        <f>SUMIFS('Base TKU'!Z:Z,'Base TKU'!$A:$A,$B15,'Base TKU'!$B:$B,"Total Operação")/1000000</f>
        <v>0</v>
      </c>
      <c r="Z15" s="11">
        <f>SUMIFS('Base TKU'!AA:AA,'Base TKU'!$A:$A,$B15,'Base TKU'!$B:$B,"Total Operação")/1000000</f>
        <v>0</v>
      </c>
      <c r="AA15" s="11">
        <f>SUMIFS('Base TKU'!AB:AB,'Base TKU'!$A:$A,$B15,'Base TKU'!$B:$B,"Total Operação")/1000000</f>
        <v>0</v>
      </c>
      <c r="AB15" s="11">
        <f>SUMIFS('Base TKU'!AC:AC,'Base TKU'!$A:$A,$B15,'Base TKU'!$B:$B,"Total Operação")/1000000</f>
        <v>0</v>
      </c>
      <c r="AD15" s="11">
        <f>SUMIFS('Base TKU'!AE:AE,'Base TKU'!$A:$A,$B15,'Base TKU'!$B:$B,"Total Operação")/1000000</f>
        <v>0</v>
      </c>
      <c r="AE15" s="11">
        <f>SUMIFS('Base TKU'!AF:AF,'Base TKU'!$A:$A,$B15,'Base TKU'!$B:$B,"Total Operação")/1000000</f>
        <v>0</v>
      </c>
      <c r="AF15" s="11">
        <f>SUMIFS('Base TKU'!AG:AG,'Base TKU'!$A:$A,$B15,'Base TKU'!$B:$B,"Total Operação")/1000000</f>
        <v>0</v>
      </c>
      <c r="AG15" s="11">
        <f>SUMIFS('Base TKU'!AH:AH,'Base TKU'!$A:$A,$B15,'Base TKU'!$B:$B,"Total Operação")/1000000</f>
        <v>0</v>
      </c>
      <c r="AH15" s="11">
        <f>SUMIFS('Base TKU'!AI:AI,'Base TKU'!$A:$A,$B15,'Base TKU'!$B:$B,"Total Operação")/1000000</f>
        <v>0</v>
      </c>
      <c r="AI15" s="11">
        <f>SUMIFS('Base TKU'!AJ:AJ,'Base TKU'!$A:$A,$B15,'Base TKU'!$B:$B,"Total Operação")/1000000</f>
        <v>0</v>
      </c>
      <c r="AJ15" s="11">
        <f>SUMIFS('Base TKU'!AK:AK,'Base TKU'!$A:$A,$B15,'Base TKU'!$B:$B,"Total Operação")/1000000</f>
        <v>0</v>
      </c>
      <c r="AK15" s="11">
        <f>SUMIFS('Base TKU'!AL:AL,'Base TKU'!$A:$A,$B15,'Base TKU'!$B:$B,"Total Operação")/1000000</f>
        <v>0</v>
      </c>
      <c r="AL15" s="11">
        <f>SUMIFS('Base TKU'!AM:AM,'Base TKU'!$A:$A,$B15,'Base TKU'!$B:$B,"Total Operação")/1000000</f>
        <v>0</v>
      </c>
      <c r="AM15" s="11">
        <f>SUMIFS('Base TKU'!AN:AN,'Base TKU'!$A:$A,$B15,'Base TKU'!$B:$B,"Total Operação")/1000000</f>
        <v>0</v>
      </c>
      <c r="AN15" s="11">
        <f>SUMIFS('Base TKU'!AO:AO,'Base TKU'!$A:$A,$B15,'Base TKU'!$B:$B,"Total Operação")/1000000</f>
        <v>0</v>
      </c>
      <c r="AO15" s="11">
        <f>SUMIFS('Base TKU'!AP:AP,'Base TKU'!$A:$A,$B15,'Base TKU'!$B:$B,"Total Operação")/1000000</f>
        <v>0</v>
      </c>
      <c r="AQ15" s="11">
        <f>SUMIFS('Base TKU'!AR:AR,'Base TKU'!$A:$A,$B15,'Base TKU'!$B:$B,"Total Operação")/1000000</f>
        <v>0</v>
      </c>
      <c r="AR15" s="11">
        <f>SUMIFS('Base TKU'!AS:AS,'Base TKU'!$A:$A,$B15,'Base TKU'!$B:$B,"Total Operação")/1000000</f>
        <v>0</v>
      </c>
      <c r="AS15" s="11">
        <f>SUMIFS('Base TKU'!AT:AT,'Base TKU'!$A:$A,$B15,'Base TKU'!$B:$B,"Total Operação")/1000000</f>
        <v>0</v>
      </c>
      <c r="AT15" s="11">
        <f>SUMIFS('Base TKU'!AU:AU,'Base TKU'!$A:$A,$B15,'Base TKU'!$B:$B,"Total Operação")/1000000</f>
        <v>0</v>
      </c>
      <c r="AU15" s="11">
        <f>SUMIFS('Base TKU'!AV:AV,'Base TKU'!$A:$A,$B15,'Base TKU'!$B:$B,"Total Operação")/1000000</f>
        <v>0</v>
      </c>
      <c r="AV15" s="11">
        <f>SUMIFS('Base TKU'!AW:AW,'Base TKU'!$A:$A,$B15,'Base TKU'!$B:$B,"Total Operação")/1000000</f>
        <v>0</v>
      </c>
      <c r="AW15" s="11">
        <f>SUMIFS('Base TKU'!AX:AX,'Base TKU'!$A:$A,$B15,'Base TKU'!$B:$B,"Total Operação")/1000000</f>
        <v>0</v>
      </c>
      <c r="AX15" s="11">
        <f>SUMIFS('Base TKU'!AY:AY,'Base TKU'!$A:$A,$B15,'Base TKU'!$B:$B,"Total Operação")/1000000</f>
        <v>0</v>
      </c>
      <c r="AY15" s="11">
        <f>SUMIFS('Base TKU'!AZ:AZ,'Base TKU'!$A:$A,$B15,'Base TKU'!$B:$B,"Total Operação")/1000000</f>
        <v>0</v>
      </c>
      <c r="AZ15" s="11">
        <f>SUMIFS('Base TKU'!BA:BA,'Base TKU'!$A:$A,$B15,'Base TKU'!$B:$B,"Total Operação")/1000000</f>
        <v>0</v>
      </c>
      <c r="BA15" s="11">
        <f>SUMIFS('Base TKU'!BB:BB,'Base TKU'!$A:$A,$B15,'Base TKU'!$B:$B,"Total Operação")/1000000</f>
        <v>0</v>
      </c>
      <c r="BB15" s="11">
        <f>SUMIFS('Base TKU'!BC:BC,'Base TKU'!$A:$A,$B15,'Base TKU'!$B:$B,"Total Operação")/1000000</f>
        <v>20.738520000000001</v>
      </c>
      <c r="BD15" s="11">
        <f>SUMIFS('Base TKU'!BE:BE,'Base TKU'!$A:$A,$B15,'Base TKU'!$B:$B,"Total Operação")/1000000</f>
        <v>18.105539</v>
      </c>
      <c r="BE15" s="11">
        <f>SUMIFS('Base TKU'!BF:BF,'Base TKU'!$A:$A,$B15,'Base TKU'!$B:$B,"Total Operação")/1000000</f>
        <v>0</v>
      </c>
      <c r="BF15" s="11">
        <f>SUMIFS('Base TKU'!BG:BG,'Base TKU'!$A:$A,$B15,'Base TKU'!$B:$B,"Total Operação")/1000000</f>
        <v>0</v>
      </c>
      <c r="BG15" s="11">
        <f>SUMIFS('Base TKU'!BH:BH,'Base TKU'!$A:$A,$B15,'Base TKU'!$B:$B,"Total Operação")/1000000</f>
        <v>0</v>
      </c>
      <c r="BH15" s="11">
        <f>SUMIFS('Base TKU'!BI:BI,'Base TKU'!$A:$A,$B15,'Base TKU'!$B:$B,"Total Operação")/1000000</f>
        <v>0</v>
      </c>
      <c r="BI15" s="11">
        <f>SUMIFS('Base TKU'!BJ:BJ,'Base TKU'!$A:$A,$B15,'Base TKU'!$B:$B,"Total Operação")/1000000</f>
        <v>0</v>
      </c>
      <c r="BJ15" s="11">
        <f>SUMIFS('Base TKU'!BK:BK,'Base TKU'!$A:$A,$B15,'Base TKU'!$B:$B,"Total Operação")/1000000</f>
        <v>0</v>
      </c>
      <c r="BK15" s="11">
        <f>SUMIFS('Base TKU'!BL:BL,'Base TKU'!$A:$A,$B15,'Base TKU'!$B:$B,"Total Operação")/1000000</f>
        <v>0</v>
      </c>
      <c r="BL15" s="11">
        <f>SUMIFS('Base TKU'!BM:BM,'Base TKU'!$A:$A,$B15,'Base TKU'!$B:$B,"Total Operação")/1000000</f>
        <v>0</v>
      </c>
      <c r="BM15" s="11">
        <f>SUMIFS('Base TKU'!BN:BN,'Base TKU'!$A:$A,$B15,'Base TKU'!$B:$B,"Total Operação")/1000000</f>
        <v>0</v>
      </c>
      <c r="BN15" s="11">
        <f>SUMIFS('Base TKU'!BO:BO,'Base TKU'!$A:$A,$B15,'Base TKU'!$B:$B,"Total Operação")/1000000</f>
        <v>0</v>
      </c>
      <c r="BO15" s="11">
        <f>SUMIFS('Base TKU'!BP:BP,'Base TKU'!$A:$A,$B15,'Base TKU'!$B:$B,"Total Operação")/1000000</f>
        <v>0</v>
      </c>
      <c r="BQ15" s="11">
        <f>'Volume TKU Norte'!BQ15+'Volume TKU Sul'!BQ15</f>
        <v>0</v>
      </c>
      <c r="BR15" s="11">
        <f>'Volume TKU Norte'!BR15+'Volume TKU Sul'!BR15</f>
        <v>0</v>
      </c>
      <c r="BS15" s="11">
        <f>'Volume TKU Norte'!BS15+'Volume TKU Sul'!BS15</f>
        <v>0</v>
      </c>
      <c r="BT15" s="11">
        <f>'Volume TKU Norte'!BT15+'Volume TKU Sul'!BT15</f>
        <v>0</v>
      </c>
      <c r="BU15" s="11">
        <f>'Volume TKU Norte'!BU15+'Volume TKU Sul'!BU15</f>
        <v>0</v>
      </c>
      <c r="BV15" s="11">
        <f>'Volume TKU Norte'!BV15+'Volume TKU Sul'!BV15</f>
        <v>0</v>
      </c>
      <c r="BW15" s="11">
        <f>'Volume TKU Norte'!BW15+'Volume TKU Sul'!BW15</f>
        <v>0</v>
      </c>
      <c r="BX15" s="11">
        <f>'Volume TKU Norte'!BX15+'Volume TKU Sul'!BX15</f>
        <v>0</v>
      </c>
      <c r="BY15" s="11">
        <f>'Volume TKU Norte'!BY15+'Volume TKU Sul'!BY15</f>
        <v>0</v>
      </c>
      <c r="BZ15" s="11">
        <f>'Volume TKU Norte'!BZ15+'Volume TKU Sul'!BZ15</f>
        <v>0</v>
      </c>
      <c r="CA15" s="11">
        <f>'Volume TKU Norte'!CA15+'Volume TKU Sul'!CA15</f>
        <v>0</v>
      </c>
      <c r="CB15" s="11">
        <f>'Volume TKU Norte'!CB15+'Volume TKU Sul'!CB15</f>
        <v>0</v>
      </c>
    </row>
    <row r="16" spans="1:80" ht="15.5" x14ac:dyDescent="0.35">
      <c r="B16" s="8" t="s">
        <v>21</v>
      </c>
      <c r="D16" s="9">
        <f>SUMIFS('Base TKU'!E:E,'Base TKU'!$A:$A,$B16,'Base TKU'!$B:$B,"Total Operação")/1000000</f>
        <v>130.967792</v>
      </c>
      <c r="E16" s="9">
        <f>SUMIFS('Base TKU'!F:F,'Base TKU'!$A:$A,$B16,'Base TKU'!$B:$B,"Total Operação")/1000000</f>
        <v>148.67437899999999</v>
      </c>
      <c r="F16" s="9">
        <f>SUMIFS('Base TKU'!G:G,'Base TKU'!$A:$A,$B16,'Base TKU'!$B:$B,"Total Operação")/1000000</f>
        <v>165.83138600000001</v>
      </c>
      <c r="G16" s="9">
        <f>SUMIFS('Base TKU'!H:H,'Base TKU'!$A:$A,$B16,'Base TKU'!$B:$B,"Total Operação")/1000000</f>
        <v>156.251329</v>
      </c>
      <c r="H16" s="9">
        <f>SUMIFS('Base TKU'!I:I,'Base TKU'!$A:$A,$B16,'Base TKU'!$B:$B,"Total Operação")/1000000</f>
        <v>155.73593500000001</v>
      </c>
      <c r="I16" s="9">
        <f>SUMIFS('Base TKU'!J:J,'Base TKU'!$A:$A,$B16,'Base TKU'!$B:$B,"Total Operação")/1000000</f>
        <v>145.13211999999999</v>
      </c>
      <c r="J16" s="9">
        <f>SUMIFS('Base TKU'!K:K,'Base TKU'!$A:$A,$B16,'Base TKU'!$B:$B,"Total Operação")/1000000</f>
        <v>137.973975</v>
      </c>
      <c r="K16" s="9">
        <f>SUMIFS('Base TKU'!L:L,'Base TKU'!$A:$A,$B16,'Base TKU'!$B:$B,"Total Operação")/1000000</f>
        <v>123.861135</v>
      </c>
      <c r="L16" s="9">
        <f>SUMIFS('Base TKU'!M:M,'Base TKU'!$A:$A,$B16,'Base TKU'!$B:$B,"Total Operação")/1000000</f>
        <v>117.616418</v>
      </c>
      <c r="M16" s="9">
        <f>SUMIFS('Base TKU'!N:N,'Base TKU'!$A:$A,$B16,'Base TKU'!$B:$B,"Total Operação")/1000000</f>
        <v>122.481666</v>
      </c>
      <c r="N16" s="9">
        <f>SUMIFS('Base TKU'!O:O,'Base TKU'!$A:$A,$B16,'Base TKU'!$B:$B,"Total Operação")/1000000</f>
        <v>123.08284999999999</v>
      </c>
      <c r="O16" s="9">
        <f>SUMIFS('Base TKU'!P:P,'Base TKU'!$A:$A,$B16,'Base TKU'!$B:$B,"Total Operação")/1000000</f>
        <v>110.763047</v>
      </c>
      <c r="Q16" s="9">
        <f>SUMIFS('Base TKU'!R:R,'Base TKU'!$A:$A,$B16,'Base TKU'!$B:$B,"Total Operação")/1000000</f>
        <v>130.92851999999999</v>
      </c>
      <c r="R16" s="9">
        <f>SUMIFS('Base TKU'!S:S,'Base TKU'!$A:$A,$B16,'Base TKU'!$B:$B,"Total Operação")/1000000</f>
        <v>102.66399199999999</v>
      </c>
      <c r="S16" s="9">
        <f>SUMIFS('Base TKU'!T:T,'Base TKU'!$A:$A,$B16,'Base TKU'!$B:$B,"Total Operação")/1000000</f>
        <v>114.83493900000001</v>
      </c>
      <c r="T16" s="9">
        <f>SUMIFS('Base TKU'!U:U,'Base TKU'!$A:$A,$B16,'Base TKU'!$B:$B,"Total Operação")/1000000</f>
        <v>127.973428</v>
      </c>
      <c r="U16" s="9">
        <f>SUMIFS('Base TKU'!V:V,'Base TKU'!$A:$A,$B16,'Base TKU'!$B:$B,"Total Operação")/1000000</f>
        <v>157.62689900000001</v>
      </c>
      <c r="V16" s="9">
        <f>SUMIFS('Base TKU'!W:W,'Base TKU'!$A:$A,$B16,'Base TKU'!$B:$B,"Total Operação")/1000000</f>
        <v>166.33850899999999</v>
      </c>
      <c r="W16" s="9">
        <f>SUMIFS('Base TKU'!X:X,'Base TKU'!$A:$A,$B16,'Base TKU'!$B:$B,"Total Operação")/1000000</f>
        <v>168.29987199999999</v>
      </c>
      <c r="X16" s="9">
        <f>SUMIFS('Base TKU'!Y:Y,'Base TKU'!$A:$A,$B16,'Base TKU'!$B:$B,"Total Operação")/1000000</f>
        <v>190.253514</v>
      </c>
      <c r="Y16" s="9">
        <f>SUMIFS('Base TKU'!Z:Z,'Base TKU'!$A:$A,$B16,'Base TKU'!$B:$B,"Total Operação")/1000000</f>
        <v>165.76872</v>
      </c>
      <c r="Z16" s="9">
        <f>SUMIFS('Base TKU'!AA:AA,'Base TKU'!$A:$A,$B16,'Base TKU'!$B:$B,"Total Operação")/1000000</f>
        <v>169.785212</v>
      </c>
      <c r="AA16" s="9">
        <f>SUMIFS('Base TKU'!AB:AB,'Base TKU'!$A:$A,$B16,'Base TKU'!$B:$B,"Total Operação")/1000000</f>
        <v>139.96673200000001</v>
      </c>
      <c r="AB16" s="9">
        <f>SUMIFS('Base TKU'!AC:AC,'Base TKU'!$A:$A,$B16,'Base TKU'!$B:$B,"Total Operação")/1000000</f>
        <v>130.18180599999999</v>
      </c>
      <c r="AD16" s="9">
        <f>SUMIFS('Base TKU'!AE:AE,'Base TKU'!$A:$A,$B16,'Base TKU'!$B:$B,"Total Operação")/1000000</f>
        <v>73.832041000000004</v>
      </c>
      <c r="AE16" s="9">
        <f>SUMIFS('Base TKU'!AF:AF,'Base TKU'!$A:$A,$B16,'Base TKU'!$B:$B,"Total Operação")/1000000</f>
        <v>203.24272099999999</v>
      </c>
      <c r="AF16" s="9">
        <f>SUMIFS('Base TKU'!AG:AG,'Base TKU'!$A:$A,$B16,'Base TKU'!$B:$B,"Total Operação")/1000000</f>
        <v>201.001869</v>
      </c>
      <c r="AG16" s="9">
        <f>SUMIFS('Base TKU'!AH:AH,'Base TKU'!$A:$A,$B16,'Base TKU'!$B:$B,"Total Operação")/1000000</f>
        <v>211.05627000000001</v>
      </c>
      <c r="AH16" s="9">
        <f>SUMIFS('Base TKU'!AI:AI,'Base TKU'!$A:$A,$B16,'Base TKU'!$B:$B,"Total Operação")/1000000</f>
        <v>167.60248200000001</v>
      </c>
      <c r="AI16" s="9">
        <f>SUMIFS('Base TKU'!AJ:AJ,'Base TKU'!$A:$A,$B16,'Base TKU'!$B:$B,"Total Operação")/1000000</f>
        <v>179.18171599999999</v>
      </c>
      <c r="AJ16" s="9">
        <f>SUMIFS('Base TKU'!AK:AK,'Base TKU'!$A:$A,$B16,'Base TKU'!$B:$B,"Total Operação")/1000000</f>
        <v>228.942881</v>
      </c>
      <c r="AK16" s="9">
        <f>SUMIFS('Base TKU'!AL:AL,'Base TKU'!$A:$A,$B16,'Base TKU'!$B:$B,"Total Operação")/1000000</f>
        <v>234.10742999999999</v>
      </c>
      <c r="AL16" s="9">
        <f>SUMIFS('Base TKU'!AM:AM,'Base TKU'!$A:$A,$B16,'Base TKU'!$B:$B,"Total Operação")/1000000</f>
        <v>214.03690499999999</v>
      </c>
      <c r="AM16" s="9">
        <f>SUMIFS('Base TKU'!AN:AN,'Base TKU'!$A:$A,$B16,'Base TKU'!$B:$B,"Total Operação")/1000000</f>
        <v>203.000901</v>
      </c>
      <c r="AN16" s="9">
        <f>SUMIFS('Base TKU'!AO:AO,'Base TKU'!$A:$A,$B16,'Base TKU'!$B:$B,"Total Operação")/1000000</f>
        <v>191.951165</v>
      </c>
      <c r="AO16" s="9">
        <f>SUMIFS('Base TKU'!AP:AP,'Base TKU'!$A:$A,$B16,'Base TKU'!$B:$B,"Total Operação")/1000000</f>
        <v>197.46974399999999</v>
      </c>
      <c r="AQ16" s="9">
        <f>SUMIFS('Base TKU'!AR:AR,'Base TKU'!$A:$A,$B16,'Base TKU'!$B:$B,"Total Operação")/1000000</f>
        <v>184.37900500000001</v>
      </c>
      <c r="AR16" s="9">
        <f>SUMIFS('Base TKU'!AS:AS,'Base TKU'!$A:$A,$B16,'Base TKU'!$B:$B,"Total Operação")/1000000</f>
        <v>170.01694699999999</v>
      </c>
      <c r="AS16" s="9">
        <f>SUMIFS('Base TKU'!AT:AT,'Base TKU'!$A:$A,$B16,'Base TKU'!$B:$B,"Total Operação")/1000000</f>
        <v>236.75034099999999</v>
      </c>
      <c r="AT16" s="9">
        <f>SUMIFS('Base TKU'!AU:AU,'Base TKU'!$A:$A,$B16,'Base TKU'!$B:$B,"Total Operação")/1000000</f>
        <v>231.422933</v>
      </c>
      <c r="AU16" s="9">
        <f>SUMIFS('Base TKU'!AV:AV,'Base TKU'!$A:$A,$B16,'Base TKU'!$B:$B,"Total Operação")/1000000</f>
        <v>228.74962600000001</v>
      </c>
      <c r="AV16" s="9">
        <f>SUMIFS('Base TKU'!AW:AW,'Base TKU'!$A:$A,$B16,'Base TKU'!$B:$B,"Total Operação")/1000000</f>
        <v>208.66352699999999</v>
      </c>
      <c r="AW16" s="9">
        <f>SUMIFS('Base TKU'!AX:AX,'Base TKU'!$A:$A,$B16,'Base TKU'!$B:$B,"Total Operação")/1000000</f>
        <v>240.80341999999999</v>
      </c>
      <c r="AX16" s="9">
        <f>SUMIFS('Base TKU'!AY:AY,'Base TKU'!$A:$A,$B16,'Base TKU'!$B:$B,"Total Operação")/1000000</f>
        <v>259.77802400000002</v>
      </c>
      <c r="AY16" s="9">
        <f>SUMIFS('Base TKU'!AZ:AZ,'Base TKU'!$A:$A,$B16,'Base TKU'!$B:$B,"Total Operação")/1000000</f>
        <v>257.76329600000003</v>
      </c>
      <c r="AZ16" s="9">
        <f>SUMIFS('Base TKU'!BA:BA,'Base TKU'!$A:$A,$B16,'Base TKU'!$B:$B,"Total Operação")/1000000</f>
        <v>243.62838400000001</v>
      </c>
      <c r="BA16" s="9">
        <f>SUMIFS('Base TKU'!BB:BB,'Base TKU'!$A:$A,$B16,'Base TKU'!$B:$B,"Total Operação")/1000000</f>
        <v>261.91399799999999</v>
      </c>
      <c r="BB16" s="9">
        <f>SUMIFS('Base TKU'!BC:BC,'Base TKU'!$A:$A,$B16,'Base TKU'!$B:$B,"Total Operação")/1000000</f>
        <v>242.428133</v>
      </c>
      <c r="BD16" s="9">
        <f>SUMIFS('Base TKU'!BE:BE,'Base TKU'!$A:$A,$B16,'Base TKU'!$B:$B,"Total Operação")/1000000</f>
        <v>228.10707199999999</v>
      </c>
      <c r="BE16" s="9">
        <f>SUMIFS('Base TKU'!BF:BF,'Base TKU'!$A:$A,$B16,'Base TKU'!$B:$B,"Total Operação")/1000000</f>
        <v>226.05254099999999</v>
      </c>
      <c r="BF16" s="9">
        <f>SUMIFS('Base TKU'!BG:BG,'Base TKU'!$A:$A,$B16,'Base TKU'!$B:$B,"Total Operação")/1000000</f>
        <v>232.81847500000001</v>
      </c>
      <c r="BG16" s="9">
        <f>SUMIFS('Base TKU'!BH:BH,'Base TKU'!$A:$A,$B16,'Base TKU'!$B:$B,"Total Operação")/1000000</f>
        <v>199.00543200000001</v>
      </c>
      <c r="BH16" s="9">
        <f>SUMIFS('Base TKU'!BI:BI,'Base TKU'!$A:$A,$B16,'Base TKU'!$B:$B,"Total Operação")/1000000</f>
        <v>189.00291999999999</v>
      </c>
      <c r="BI16" s="9">
        <f>SUMIFS('Base TKU'!BJ:BJ,'Base TKU'!$A:$A,$B16,'Base TKU'!$B:$B,"Total Operação")/1000000</f>
        <v>252.88504900000001</v>
      </c>
      <c r="BJ16" s="9">
        <f>SUMIFS('Base TKU'!BK:BK,'Base TKU'!$A:$A,$B16,'Base TKU'!$B:$B,"Total Operação")/1000000</f>
        <v>265.49753700000002</v>
      </c>
      <c r="BK16" s="9">
        <f>SUMIFS('Base TKU'!BL:BL,'Base TKU'!$A:$A,$B16,'Base TKU'!$B:$B,"Total Operação")/1000000</f>
        <v>257.95027599999997</v>
      </c>
      <c r="BL16" s="9">
        <f>SUMIFS('Base TKU'!BM:BM,'Base TKU'!$A:$A,$B16,'Base TKU'!$B:$B,"Total Operação")/1000000</f>
        <v>272.91652099999999</v>
      </c>
      <c r="BM16" s="9">
        <f>SUMIFS('Base TKU'!BN:BN,'Base TKU'!$A:$A,$B16,'Base TKU'!$B:$B,"Total Operação")/1000000</f>
        <v>272.50305500000002</v>
      </c>
      <c r="BN16" s="9">
        <f>SUMIFS('Base TKU'!BO:BO,'Base TKU'!$A:$A,$B16,'Base TKU'!$B:$B,"Total Operação")/1000000</f>
        <v>291.26242500000001</v>
      </c>
      <c r="BO16" s="9">
        <f>SUMIFS('Base TKU'!BP:BP,'Base TKU'!$A:$A,$B16,'Base TKU'!$B:$B,"Total Operação")/1000000</f>
        <v>268.49725799999999</v>
      </c>
      <c r="BQ16" s="9">
        <f>'Volume TKU Norte'!BQ16+'Volume TKU Sul'!BQ16</f>
        <v>244.131778</v>
      </c>
      <c r="BR16" s="9">
        <f>'Volume TKU Norte'!BR16+'Volume TKU Sul'!BR16</f>
        <v>0</v>
      </c>
      <c r="BS16" s="9">
        <f>'Volume TKU Norte'!BS16+'Volume TKU Sul'!BS16</f>
        <v>0</v>
      </c>
      <c r="BT16" s="9">
        <f>'Volume TKU Norte'!BT16+'Volume TKU Sul'!BT16</f>
        <v>0</v>
      </c>
      <c r="BU16" s="9">
        <f>'Volume TKU Norte'!BU16+'Volume TKU Sul'!BU16</f>
        <v>0</v>
      </c>
      <c r="BV16" s="9">
        <f>'Volume TKU Norte'!BV16+'Volume TKU Sul'!BV16</f>
        <v>0</v>
      </c>
      <c r="BW16" s="9">
        <f>'Volume TKU Norte'!BW16+'Volume TKU Sul'!BW16</f>
        <v>0</v>
      </c>
      <c r="BX16" s="9">
        <f>'Volume TKU Norte'!BX16+'Volume TKU Sul'!BX16</f>
        <v>0</v>
      </c>
      <c r="BY16" s="9">
        <f>'Volume TKU Norte'!BY16+'Volume TKU Sul'!BY16</f>
        <v>0</v>
      </c>
      <c r="BZ16" s="9">
        <f>'Volume TKU Norte'!BZ16+'Volume TKU Sul'!BZ16</f>
        <v>0</v>
      </c>
      <c r="CA16" s="9">
        <f>'Volume TKU Norte'!CA16+'Volume TKU Sul'!CA16</f>
        <v>0</v>
      </c>
      <c r="CB16" s="9">
        <f>'Volume TKU Norte'!CB16+'Volume TKU Sul'!CB16</f>
        <v>0</v>
      </c>
    </row>
    <row r="17" spans="2:80" ht="15.5" x14ac:dyDescent="0.35">
      <c r="B17" s="8" t="s">
        <v>8</v>
      </c>
      <c r="D17" s="9">
        <f>SUM(D18:D21)</f>
        <v>405.75994899999995</v>
      </c>
      <c r="E17" s="9">
        <f t="shared" ref="E17:BO17" si="4">SUM(E18:E21)</f>
        <v>427.39980600000001</v>
      </c>
      <c r="F17" s="9">
        <f t="shared" si="4"/>
        <v>461.732461</v>
      </c>
      <c r="G17" s="9">
        <f t="shared" si="4"/>
        <v>447.86786399999994</v>
      </c>
      <c r="H17" s="9">
        <f t="shared" si="4"/>
        <v>481.92067400000008</v>
      </c>
      <c r="I17" s="9">
        <f t="shared" si="4"/>
        <v>523.93499499999996</v>
      </c>
      <c r="J17" s="9">
        <f t="shared" si="4"/>
        <v>562.40372400000001</v>
      </c>
      <c r="K17" s="9">
        <f t="shared" si="4"/>
        <v>578.06959299999994</v>
      </c>
      <c r="L17" s="9">
        <f t="shared" si="4"/>
        <v>580.24479699999995</v>
      </c>
      <c r="M17" s="9">
        <f t="shared" si="4"/>
        <v>574.193039</v>
      </c>
      <c r="N17" s="9">
        <f t="shared" si="4"/>
        <v>501.08232400000003</v>
      </c>
      <c r="O17" s="9">
        <f t="shared" si="4"/>
        <v>476.035934</v>
      </c>
      <c r="Q17" s="9">
        <f t="shared" si="4"/>
        <v>503.92276200000003</v>
      </c>
      <c r="R17" s="9">
        <f t="shared" si="4"/>
        <v>445.08587199999999</v>
      </c>
      <c r="S17" s="9">
        <f t="shared" si="4"/>
        <v>503.91255699999994</v>
      </c>
      <c r="T17" s="9">
        <f t="shared" si="4"/>
        <v>462.79054799999994</v>
      </c>
      <c r="U17" s="9">
        <f t="shared" si="4"/>
        <v>530.54511200000002</v>
      </c>
      <c r="V17" s="9">
        <f t="shared" si="4"/>
        <v>521.77646000000004</v>
      </c>
      <c r="W17" s="9">
        <f t="shared" si="4"/>
        <v>581.96878800000002</v>
      </c>
      <c r="X17" s="9">
        <f t="shared" si="4"/>
        <v>586.73494900000003</v>
      </c>
      <c r="Y17" s="9">
        <f t="shared" si="4"/>
        <v>553.73817199999996</v>
      </c>
      <c r="Z17" s="9">
        <f t="shared" si="4"/>
        <v>644.66259100000002</v>
      </c>
      <c r="AA17" s="9">
        <f t="shared" si="4"/>
        <v>566.49763600000006</v>
      </c>
      <c r="AB17" s="9">
        <f t="shared" si="4"/>
        <v>582.14752799999997</v>
      </c>
      <c r="AC17">
        <f t="shared" si="4"/>
        <v>0</v>
      </c>
      <c r="AD17" s="9">
        <f t="shared" si="4"/>
        <v>579.52826300000004</v>
      </c>
      <c r="AE17" s="9">
        <f t="shared" si="4"/>
        <v>576.812814</v>
      </c>
      <c r="AF17" s="9">
        <f t="shared" si="4"/>
        <v>594.30088699999999</v>
      </c>
      <c r="AG17" s="9">
        <f t="shared" si="4"/>
        <v>518.84129400000006</v>
      </c>
      <c r="AH17" s="9">
        <f t="shared" si="4"/>
        <v>541.74682499999994</v>
      </c>
      <c r="AI17" s="9">
        <f t="shared" si="4"/>
        <v>686.14562499999988</v>
      </c>
      <c r="AJ17" s="9">
        <f t="shared" si="4"/>
        <v>681.51758599999994</v>
      </c>
      <c r="AK17" s="9">
        <f t="shared" si="4"/>
        <v>710.64779800000008</v>
      </c>
      <c r="AL17" s="9">
        <f t="shared" si="4"/>
        <v>694.20421899999985</v>
      </c>
      <c r="AM17" s="9">
        <f t="shared" si="4"/>
        <v>699.03641599999992</v>
      </c>
      <c r="AN17" s="9">
        <f t="shared" si="4"/>
        <v>666.08224100000007</v>
      </c>
      <c r="AO17" s="9">
        <f t="shared" si="4"/>
        <v>661.50651099999993</v>
      </c>
      <c r="AQ17" s="9">
        <f t="shared" si="4"/>
        <v>661.83619900000008</v>
      </c>
      <c r="AR17" s="9">
        <f t="shared" si="4"/>
        <v>597.82006699999999</v>
      </c>
      <c r="AS17" s="9">
        <f t="shared" si="4"/>
        <v>634.58769700000005</v>
      </c>
      <c r="AT17" s="9">
        <f t="shared" si="4"/>
        <v>607.92270900000005</v>
      </c>
      <c r="AU17" s="9">
        <f t="shared" si="4"/>
        <v>656.08387600000003</v>
      </c>
      <c r="AV17" s="9">
        <f t="shared" si="4"/>
        <v>673.22187399999996</v>
      </c>
      <c r="AW17" s="9">
        <f t="shared" si="4"/>
        <v>712.25155999999993</v>
      </c>
      <c r="AX17" s="9">
        <f t="shared" si="4"/>
        <v>730.75640500000009</v>
      </c>
      <c r="AY17" s="9">
        <f t="shared" si="4"/>
        <v>712.05585099999996</v>
      </c>
      <c r="AZ17" s="9">
        <f t="shared" si="4"/>
        <v>738.25541799999996</v>
      </c>
      <c r="BA17" s="9">
        <f t="shared" si="4"/>
        <v>653.92671599999994</v>
      </c>
      <c r="BB17" s="9">
        <f t="shared" si="4"/>
        <v>618.48736600000007</v>
      </c>
      <c r="BD17" s="9">
        <f t="shared" si="4"/>
        <v>645.28491199999996</v>
      </c>
      <c r="BE17" s="9">
        <f t="shared" si="4"/>
        <v>599.85529199999996</v>
      </c>
      <c r="BF17" s="9">
        <f t="shared" si="4"/>
        <v>496.94969000000003</v>
      </c>
      <c r="BG17" s="9">
        <f t="shared" si="4"/>
        <v>441.38303200000001</v>
      </c>
      <c r="BH17" s="9">
        <f t="shared" si="4"/>
        <v>618.31375999999989</v>
      </c>
      <c r="BI17" s="9">
        <f t="shared" si="4"/>
        <v>599.64282200000002</v>
      </c>
      <c r="BJ17" s="9">
        <f t="shared" si="4"/>
        <v>683.11599799999999</v>
      </c>
      <c r="BK17" s="9">
        <f t="shared" si="4"/>
        <v>693.10083299999997</v>
      </c>
      <c r="BL17" s="9">
        <f t="shared" si="4"/>
        <v>744.73870799999997</v>
      </c>
      <c r="BM17" s="9">
        <f t="shared" si="4"/>
        <v>773.05656399999998</v>
      </c>
      <c r="BN17" s="9">
        <f t="shared" si="4"/>
        <v>743.33961699999998</v>
      </c>
      <c r="BO17" s="9">
        <f t="shared" si="4"/>
        <v>633.23953100000006</v>
      </c>
      <c r="BQ17" s="9">
        <f t="shared" ref="BQ17:CB17" si="5">SUM(BQ18:BQ21)</f>
        <v>696.11033300000008</v>
      </c>
      <c r="BR17" s="9">
        <f t="shared" si="5"/>
        <v>0</v>
      </c>
      <c r="BS17" s="9">
        <f t="shared" si="5"/>
        <v>0</v>
      </c>
      <c r="BT17" s="9">
        <f t="shared" si="5"/>
        <v>0</v>
      </c>
      <c r="BU17" s="9">
        <f t="shared" si="5"/>
        <v>0</v>
      </c>
      <c r="BV17" s="9">
        <f t="shared" si="5"/>
        <v>0</v>
      </c>
      <c r="BW17" s="9">
        <f t="shared" si="5"/>
        <v>0</v>
      </c>
      <c r="BX17" s="9">
        <f t="shared" si="5"/>
        <v>0</v>
      </c>
      <c r="BY17" s="9">
        <f t="shared" si="5"/>
        <v>0</v>
      </c>
      <c r="BZ17" s="9">
        <f t="shared" si="5"/>
        <v>0</v>
      </c>
      <c r="CA17" s="9">
        <f t="shared" si="5"/>
        <v>0</v>
      </c>
      <c r="CB17" s="9">
        <f t="shared" si="5"/>
        <v>0</v>
      </c>
    </row>
    <row r="18" spans="2:80" ht="15.5" x14ac:dyDescent="0.35">
      <c r="B18" s="10" t="s">
        <v>9</v>
      </c>
      <c r="D18" s="11">
        <f>SUMIFS('Base TKU'!E:E,'Base TKU'!$A:$A,$B18,'Base TKU'!$B:$B,"Total Operação")/1000000</f>
        <v>304.52819199999999</v>
      </c>
      <c r="E18" s="11">
        <f>SUMIFS('Base TKU'!F:F,'Base TKU'!$A:$A,$B18,'Base TKU'!$B:$B,"Total Operação")/1000000</f>
        <v>313.67363999999998</v>
      </c>
      <c r="F18" s="11">
        <f>SUMIFS('Base TKU'!G:G,'Base TKU'!$A:$A,$B18,'Base TKU'!$B:$B,"Total Operação")/1000000</f>
        <v>344.90845300000001</v>
      </c>
      <c r="G18" s="11">
        <f>SUMIFS('Base TKU'!H:H,'Base TKU'!$A:$A,$B18,'Base TKU'!$B:$B,"Total Operação")/1000000</f>
        <v>326.61296599999997</v>
      </c>
      <c r="H18" s="11">
        <f>SUMIFS('Base TKU'!I:I,'Base TKU'!$A:$A,$B18,'Base TKU'!$B:$B,"Total Operação")/1000000</f>
        <v>352.50188500000002</v>
      </c>
      <c r="I18" s="11">
        <f>SUMIFS('Base TKU'!J:J,'Base TKU'!$A:$A,$B18,'Base TKU'!$B:$B,"Total Operação")/1000000</f>
        <v>383.09212300000002</v>
      </c>
      <c r="J18" s="11">
        <f>SUMIFS('Base TKU'!K:K,'Base TKU'!$A:$A,$B18,'Base TKU'!$B:$B,"Total Operação")/1000000</f>
        <v>390.00318399999998</v>
      </c>
      <c r="K18" s="11">
        <f>SUMIFS('Base TKU'!L:L,'Base TKU'!$A:$A,$B18,'Base TKU'!$B:$B,"Total Operação")/1000000</f>
        <v>402.93736799999999</v>
      </c>
      <c r="L18" s="11">
        <f>SUMIFS('Base TKU'!M:M,'Base TKU'!$A:$A,$B18,'Base TKU'!$B:$B,"Total Operação")/1000000</f>
        <v>418.99125099999998</v>
      </c>
      <c r="M18" s="11">
        <f>SUMIFS('Base TKU'!N:N,'Base TKU'!$A:$A,$B18,'Base TKU'!$B:$B,"Total Operação")/1000000</f>
        <v>410.54898300000002</v>
      </c>
      <c r="N18" s="11">
        <f>SUMIFS('Base TKU'!O:O,'Base TKU'!$A:$A,$B18,'Base TKU'!$B:$B,"Total Operação")/1000000</f>
        <v>346.34845100000001</v>
      </c>
      <c r="O18" s="11">
        <f>SUMIFS('Base TKU'!P:P,'Base TKU'!$A:$A,$B18,'Base TKU'!$B:$B,"Total Operação")/1000000</f>
        <v>335.85117200000002</v>
      </c>
      <c r="Q18" s="11">
        <f>SUMIFS('Base TKU'!R:R,'Base TKU'!$A:$A,$B18,'Base TKU'!$B:$B,"Total Operação")/1000000</f>
        <v>359.972756</v>
      </c>
      <c r="R18" s="11">
        <f>SUMIFS('Base TKU'!S:S,'Base TKU'!$A:$A,$B18,'Base TKU'!$B:$B,"Total Operação")/1000000</f>
        <v>333.18139300000001</v>
      </c>
      <c r="S18" s="11">
        <f>SUMIFS('Base TKU'!T:T,'Base TKU'!$A:$A,$B18,'Base TKU'!$B:$B,"Total Operação")/1000000</f>
        <v>354.09324700000002</v>
      </c>
      <c r="T18" s="11">
        <f>SUMIFS('Base TKU'!U:U,'Base TKU'!$A:$A,$B18,'Base TKU'!$B:$B,"Total Operação")/1000000</f>
        <v>310.52348999999998</v>
      </c>
      <c r="U18" s="11">
        <f>SUMIFS('Base TKU'!V:V,'Base TKU'!$A:$A,$B18,'Base TKU'!$B:$B,"Total Operação")/1000000</f>
        <v>351.23970400000002</v>
      </c>
      <c r="V18" s="11">
        <f>SUMIFS('Base TKU'!W:W,'Base TKU'!$A:$A,$B18,'Base TKU'!$B:$B,"Total Operação")/1000000</f>
        <v>359.25178799999998</v>
      </c>
      <c r="W18" s="11">
        <f>SUMIFS('Base TKU'!X:X,'Base TKU'!$A:$A,$B18,'Base TKU'!$B:$B,"Total Operação")/1000000</f>
        <v>405.10714000000002</v>
      </c>
      <c r="X18" s="11">
        <f>SUMIFS('Base TKU'!Y:Y,'Base TKU'!$A:$A,$B18,'Base TKU'!$B:$B,"Total Operação")/1000000</f>
        <v>405.437501</v>
      </c>
      <c r="Y18" s="11">
        <f>SUMIFS('Base TKU'!Z:Z,'Base TKU'!$A:$A,$B18,'Base TKU'!$B:$B,"Total Operação")/1000000</f>
        <v>373.22959100000003</v>
      </c>
      <c r="Z18" s="11">
        <f>SUMIFS('Base TKU'!AA:AA,'Base TKU'!$A:$A,$B18,'Base TKU'!$B:$B,"Total Operação")/1000000</f>
        <v>435.92045000000002</v>
      </c>
      <c r="AA18" s="11">
        <f>SUMIFS('Base TKU'!AB:AB,'Base TKU'!$A:$A,$B18,'Base TKU'!$B:$B,"Total Operação")/1000000</f>
        <v>343.30442799999997</v>
      </c>
      <c r="AB18" s="11">
        <f>SUMIFS('Base TKU'!AC:AC,'Base TKU'!$A:$A,$B18,'Base TKU'!$B:$B,"Total Operação")/1000000</f>
        <v>333.03288099999997</v>
      </c>
      <c r="AD18" s="11">
        <f>SUMIFS('Base TKU'!AE:AE,'Base TKU'!$A:$A,$B18,'Base TKU'!$B:$B,"Total Operação")/1000000</f>
        <v>343.26751899999999</v>
      </c>
      <c r="AE18" s="11">
        <f>SUMIFS('Base TKU'!AF:AF,'Base TKU'!$A:$A,$B18,'Base TKU'!$B:$B,"Total Operação")/1000000</f>
        <v>358.307727</v>
      </c>
      <c r="AF18" s="11">
        <f>SUMIFS('Base TKU'!AG:AG,'Base TKU'!$A:$A,$B18,'Base TKU'!$B:$B,"Total Operação")/1000000</f>
        <v>366.14099800000002</v>
      </c>
      <c r="AG18" s="11">
        <f>SUMIFS('Base TKU'!AH:AH,'Base TKU'!$A:$A,$B18,'Base TKU'!$B:$B,"Total Operação")/1000000</f>
        <v>317.02023600000001</v>
      </c>
      <c r="AH18" s="11">
        <f>SUMIFS('Base TKU'!AI:AI,'Base TKU'!$A:$A,$B18,'Base TKU'!$B:$B,"Total Operação")/1000000</f>
        <v>323.02858900000001</v>
      </c>
      <c r="AI18" s="11">
        <f>SUMIFS('Base TKU'!AJ:AJ,'Base TKU'!$A:$A,$B18,'Base TKU'!$B:$B,"Total Operação")/1000000</f>
        <v>419.61775899999998</v>
      </c>
      <c r="AJ18" s="11">
        <f>SUMIFS('Base TKU'!AK:AK,'Base TKU'!$A:$A,$B18,'Base TKU'!$B:$B,"Total Operação")/1000000</f>
        <v>424.87210499999998</v>
      </c>
      <c r="AK18" s="11">
        <f>SUMIFS('Base TKU'!AL:AL,'Base TKU'!$A:$A,$B18,'Base TKU'!$B:$B,"Total Operação")/1000000</f>
        <v>414.19682499999999</v>
      </c>
      <c r="AL18" s="11">
        <f>SUMIFS('Base TKU'!AM:AM,'Base TKU'!$A:$A,$B18,'Base TKU'!$B:$B,"Total Operação")/1000000</f>
        <v>420.47837399999997</v>
      </c>
      <c r="AM18" s="11">
        <f>SUMIFS('Base TKU'!AN:AN,'Base TKU'!$A:$A,$B18,'Base TKU'!$B:$B,"Total Operação")/1000000</f>
        <v>395.86320699999999</v>
      </c>
      <c r="AN18" s="11">
        <f>SUMIFS('Base TKU'!AO:AO,'Base TKU'!$A:$A,$B18,'Base TKU'!$B:$B,"Total Operação")/1000000</f>
        <v>375.87934000000001</v>
      </c>
      <c r="AO18" s="11">
        <f>SUMIFS('Base TKU'!AP:AP,'Base TKU'!$A:$A,$B18,'Base TKU'!$B:$B,"Total Operação")/1000000</f>
        <v>381.11847499999999</v>
      </c>
      <c r="AQ18" s="11">
        <f>SUMIFS('Base TKU'!AR:AR,'Base TKU'!$A:$A,$B18,'Base TKU'!$B:$B,"Total Operação")/1000000</f>
        <v>385.14574599999997</v>
      </c>
      <c r="AR18" s="11">
        <f>SUMIFS('Base TKU'!AS:AS,'Base TKU'!$A:$A,$B18,'Base TKU'!$B:$B,"Total Operação")/1000000</f>
        <v>368.10520700000001</v>
      </c>
      <c r="AS18" s="11">
        <f>SUMIFS('Base TKU'!AT:AT,'Base TKU'!$A:$A,$B18,'Base TKU'!$B:$B,"Total Operação")/1000000</f>
        <v>364.21156400000001</v>
      </c>
      <c r="AT18" s="11">
        <f>SUMIFS('Base TKU'!AU:AU,'Base TKU'!$A:$A,$B18,'Base TKU'!$B:$B,"Total Operação")/1000000</f>
        <v>347.685044</v>
      </c>
      <c r="AU18" s="11">
        <f>SUMIFS('Base TKU'!AV:AV,'Base TKU'!$A:$A,$B18,'Base TKU'!$B:$B,"Total Operação")/1000000</f>
        <v>383.32874800000002</v>
      </c>
      <c r="AV18" s="11">
        <f>SUMIFS('Base TKU'!AW:AW,'Base TKU'!$A:$A,$B18,'Base TKU'!$B:$B,"Total Operação")/1000000</f>
        <v>396.56389799999999</v>
      </c>
      <c r="AW18" s="11">
        <f>SUMIFS('Base TKU'!AX:AX,'Base TKU'!$A:$A,$B18,'Base TKU'!$B:$B,"Total Operação")/1000000</f>
        <v>438.70598200000001</v>
      </c>
      <c r="AX18" s="11">
        <f>SUMIFS('Base TKU'!AY:AY,'Base TKU'!$A:$A,$B18,'Base TKU'!$B:$B,"Total Operação")/1000000</f>
        <v>443.07127500000001</v>
      </c>
      <c r="AY18" s="11">
        <f>SUMIFS('Base TKU'!AZ:AZ,'Base TKU'!$A:$A,$B18,'Base TKU'!$B:$B,"Total Operação")/1000000</f>
        <v>422.16513500000002</v>
      </c>
      <c r="AZ18" s="11">
        <f>SUMIFS('Base TKU'!BA:BA,'Base TKU'!$A:$A,$B18,'Base TKU'!$B:$B,"Total Operação")/1000000</f>
        <v>427.61664200000001</v>
      </c>
      <c r="BA18" s="11">
        <f>SUMIFS('Base TKU'!BB:BB,'Base TKU'!$A:$A,$B18,'Base TKU'!$B:$B,"Total Operação")/1000000</f>
        <v>370.226675</v>
      </c>
      <c r="BB18" s="11">
        <f>SUMIFS('Base TKU'!BC:BC,'Base TKU'!$A:$A,$B18,'Base TKU'!$B:$B,"Total Operação")/1000000</f>
        <v>341.523799</v>
      </c>
      <c r="BD18" s="11">
        <f>SUMIFS('Base TKU'!BE:BE,'Base TKU'!$A:$A,$B18,'Base TKU'!$B:$B,"Total Operação")/1000000</f>
        <v>357.43398000000002</v>
      </c>
      <c r="BE18" s="11">
        <f>SUMIFS('Base TKU'!BF:BF,'Base TKU'!$A:$A,$B18,'Base TKU'!$B:$B,"Total Operação")/1000000</f>
        <v>358.49185199999999</v>
      </c>
      <c r="BF18" s="11">
        <f>SUMIFS('Base TKU'!BG:BG,'Base TKU'!$A:$A,$B18,'Base TKU'!$B:$B,"Total Operação")/1000000</f>
        <v>276.22320300000001</v>
      </c>
      <c r="BG18" s="11">
        <f>SUMIFS('Base TKU'!BH:BH,'Base TKU'!$A:$A,$B18,'Base TKU'!$B:$B,"Total Operação")/1000000</f>
        <v>202.531893</v>
      </c>
      <c r="BH18" s="11">
        <f>SUMIFS('Base TKU'!BI:BI,'Base TKU'!$A:$A,$B18,'Base TKU'!$B:$B,"Total Operação")/1000000</f>
        <v>342.91432300000002</v>
      </c>
      <c r="BI18" s="11">
        <f>SUMIFS('Base TKU'!BJ:BJ,'Base TKU'!$A:$A,$B18,'Base TKU'!$B:$B,"Total Operação")/1000000</f>
        <v>335.57100200000002</v>
      </c>
      <c r="BJ18" s="11">
        <f>SUMIFS('Base TKU'!BK:BK,'Base TKU'!$A:$A,$B18,'Base TKU'!$B:$B,"Total Operação")/1000000</f>
        <v>386.149519</v>
      </c>
      <c r="BK18" s="11">
        <f>SUMIFS('Base TKU'!BL:BL,'Base TKU'!$A:$A,$B18,'Base TKU'!$B:$B,"Total Operação")/1000000</f>
        <v>384.69130200000001</v>
      </c>
      <c r="BL18" s="11">
        <f>SUMIFS('Base TKU'!BM:BM,'Base TKU'!$A:$A,$B18,'Base TKU'!$B:$B,"Total Operação")/1000000</f>
        <v>428.047414</v>
      </c>
      <c r="BM18" s="11">
        <f>SUMIFS('Base TKU'!BN:BN,'Base TKU'!$A:$A,$B18,'Base TKU'!$B:$B,"Total Operação")/1000000</f>
        <v>456.42952500000001</v>
      </c>
      <c r="BN18" s="11">
        <f>SUMIFS('Base TKU'!BO:BO,'Base TKU'!$A:$A,$B18,'Base TKU'!$B:$B,"Total Operação")/1000000</f>
        <v>428.881688</v>
      </c>
      <c r="BO18" s="11">
        <f>SUMIFS('Base TKU'!BP:BP,'Base TKU'!$A:$A,$B18,'Base TKU'!$B:$B,"Total Operação")/1000000</f>
        <v>409.908275</v>
      </c>
      <c r="BQ18" s="11">
        <f>'Volume TKU Norte'!BQ18+'Volume TKU Sul'!BQ18</f>
        <v>413.44762200000002</v>
      </c>
      <c r="BR18" s="11">
        <f>'Volume TKU Norte'!BR18+'Volume TKU Sul'!BR18</f>
        <v>0</v>
      </c>
      <c r="BS18" s="11">
        <f>'Volume TKU Norte'!BS18+'Volume TKU Sul'!BS18</f>
        <v>0</v>
      </c>
      <c r="BT18" s="11">
        <f>'Volume TKU Norte'!BT18+'Volume TKU Sul'!BT18</f>
        <v>0</v>
      </c>
      <c r="BU18" s="11">
        <f>'Volume TKU Norte'!BU18+'Volume TKU Sul'!BU18</f>
        <v>0</v>
      </c>
      <c r="BV18" s="11">
        <f>'Volume TKU Norte'!BV18+'Volume TKU Sul'!BV18</f>
        <v>0</v>
      </c>
      <c r="BW18" s="11">
        <f>'Volume TKU Norte'!BW18+'Volume TKU Sul'!BW18</f>
        <v>0</v>
      </c>
      <c r="BX18" s="11">
        <f>'Volume TKU Norte'!BX18+'Volume TKU Sul'!BX18</f>
        <v>0</v>
      </c>
      <c r="BY18" s="11">
        <f>'Volume TKU Norte'!BY18+'Volume TKU Sul'!BY18</f>
        <v>0</v>
      </c>
      <c r="BZ18" s="11">
        <f>'Volume TKU Norte'!BZ18+'Volume TKU Sul'!BZ18</f>
        <v>0</v>
      </c>
      <c r="CA18" s="11">
        <f>'Volume TKU Norte'!CA18+'Volume TKU Sul'!CA18</f>
        <v>0</v>
      </c>
      <c r="CB18" s="11">
        <f>'Volume TKU Norte'!CB18+'Volume TKU Sul'!CB18</f>
        <v>0</v>
      </c>
    </row>
    <row r="19" spans="2:80" ht="15.5" x14ac:dyDescent="0.35">
      <c r="B19" s="10" t="s">
        <v>10</v>
      </c>
      <c r="D19" s="11">
        <f>SUMIFS('Base TKU'!E:E,'Base TKU'!$A:$A,$B19,'Base TKU'!$B:$B,"Total Operação")/1000000</f>
        <v>53.103093999999999</v>
      </c>
      <c r="E19" s="11">
        <f>SUMIFS('Base TKU'!F:F,'Base TKU'!$A:$A,$B19,'Base TKU'!$B:$B,"Total Operação")/1000000</f>
        <v>54.916127000000003</v>
      </c>
      <c r="F19" s="11">
        <f>SUMIFS('Base TKU'!G:G,'Base TKU'!$A:$A,$B19,'Base TKU'!$B:$B,"Total Operação")/1000000</f>
        <v>53.520448999999999</v>
      </c>
      <c r="G19" s="11">
        <f>SUMIFS('Base TKU'!H:H,'Base TKU'!$A:$A,$B19,'Base TKU'!$B:$B,"Total Operação")/1000000</f>
        <v>56.006704999999997</v>
      </c>
      <c r="H19" s="11">
        <f>SUMIFS('Base TKU'!I:I,'Base TKU'!$A:$A,$B19,'Base TKU'!$B:$B,"Total Operação")/1000000</f>
        <v>68.264671000000007</v>
      </c>
      <c r="I19" s="11">
        <f>SUMIFS('Base TKU'!J:J,'Base TKU'!$A:$A,$B19,'Base TKU'!$B:$B,"Total Operação")/1000000</f>
        <v>68.705703999999997</v>
      </c>
      <c r="J19" s="11">
        <f>SUMIFS('Base TKU'!K:K,'Base TKU'!$A:$A,$B19,'Base TKU'!$B:$B,"Total Operação")/1000000</f>
        <v>90.784820999999994</v>
      </c>
      <c r="K19" s="11">
        <f>SUMIFS('Base TKU'!L:L,'Base TKU'!$A:$A,$B19,'Base TKU'!$B:$B,"Total Operação")/1000000</f>
        <v>89.140709000000001</v>
      </c>
      <c r="L19" s="11">
        <f>SUMIFS('Base TKU'!M:M,'Base TKU'!$A:$A,$B19,'Base TKU'!$B:$B,"Total Operação")/1000000</f>
        <v>82.280722999999995</v>
      </c>
      <c r="M19" s="11">
        <f>SUMIFS('Base TKU'!N:N,'Base TKU'!$A:$A,$B19,'Base TKU'!$B:$B,"Total Operação")/1000000</f>
        <v>86.509163999999998</v>
      </c>
      <c r="N19" s="11">
        <f>SUMIFS('Base TKU'!O:O,'Base TKU'!$A:$A,$B19,'Base TKU'!$B:$B,"Total Operação")/1000000</f>
        <v>81.662906000000007</v>
      </c>
      <c r="O19" s="11">
        <f>SUMIFS('Base TKU'!P:P,'Base TKU'!$A:$A,$B19,'Base TKU'!$B:$B,"Total Operação")/1000000</f>
        <v>71.449663999999999</v>
      </c>
      <c r="Q19" s="11">
        <f>SUMIFS('Base TKU'!R:R,'Base TKU'!$A:$A,$B19,'Base TKU'!$B:$B,"Total Operação")/1000000</f>
        <v>66.679985000000002</v>
      </c>
      <c r="R19" s="11">
        <f>SUMIFS('Base TKU'!S:S,'Base TKU'!$A:$A,$B19,'Base TKU'!$B:$B,"Total Operação")/1000000</f>
        <v>42.680686999999999</v>
      </c>
      <c r="S19" s="11">
        <f>SUMIFS('Base TKU'!T:T,'Base TKU'!$A:$A,$B19,'Base TKU'!$B:$B,"Total Operação")/1000000</f>
        <v>74.238529999999997</v>
      </c>
      <c r="T19" s="11">
        <f>SUMIFS('Base TKU'!U:U,'Base TKU'!$A:$A,$B19,'Base TKU'!$B:$B,"Total Operação")/1000000</f>
        <v>78.450040000000001</v>
      </c>
      <c r="U19" s="11">
        <f>SUMIFS('Base TKU'!V:V,'Base TKU'!$A:$A,$B19,'Base TKU'!$B:$B,"Total Operação")/1000000</f>
        <v>92.155349000000001</v>
      </c>
      <c r="V19" s="11">
        <f>SUMIFS('Base TKU'!W:W,'Base TKU'!$A:$A,$B19,'Base TKU'!$B:$B,"Total Operação")/1000000</f>
        <v>89.135938999999993</v>
      </c>
      <c r="W19" s="11">
        <f>SUMIFS('Base TKU'!X:X,'Base TKU'!$A:$A,$B19,'Base TKU'!$B:$B,"Total Operação")/1000000</f>
        <v>90.885902999999999</v>
      </c>
      <c r="X19" s="11">
        <f>SUMIFS('Base TKU'!Y:Y,'Base TKU'!$A:$A,$B19,'Base TKU'!$B:$B,"Total Operação")/1000000</f>
        <v>95.005221000000006</v>
      </c>
      <c r="Y19" s="11">
        <f>SUMIFS('Base TKU'!Z:Z,'Base TKU'!$A:$A,$B19,'Base TKU'!$B:$B,"Total Operação")/1000000</f>
        <v>96.33475</v>
      </c>
      <c r="Z19" s="11">
        <f>SUMIFS('Base TKU'!AA:AA,'Base TKU'!$A:$A,$B19,'Base TKU'!$B:$B,"Total Operação")/1000000</f>
        <v>121.526374</v>
      </c>
      <c r="AA19" s="11">
        <f>SUMIFS('Base TKU'!AB:AB,'Base TKU'!$A:$A,$B19,'Base TKU'!$B:$B,"Total Operação")/1000000</f>
        <v>150.15562199999999</v>
      </c>
      <c r="AB19" s="11">
        <f>SUMIFS('Base TKU'!AC:AC,'Base TKU'!$A:$A,$B19,'Base TKU'!$B:$B,"Total Operação")/1000000</f>
        <v>173.271929</v>
      </c>
      <c r="AD19" s="11">
        <f>SUMIFS('Base TKU'!AE:AE,'Base TKU'!$A:$A,$B19,'Base TKU'!$B:$B,"Total Operação")/1000000</f>
        <v>162.08110500000001</v>
      </c>
      <c r="AE19" s="11">
        <f>SUMIFS('Base TKU'!AF:AF,'Base TKU'!$A:$A,$B19,'Base TKU'!$B:$B,"Total Operação")/1000000</f>
        <v>153.46985599999999</v>
      </c>
      <c r="AF19" s="11">
        <f>SUMIFS('Base TKU'!AG:AG,'Base TKU'!$A:$A,$B19,'Base TKU'!$B:$B,"Total Operação")/1000000</f>
        <v>151.655644</v>
      </c>
      <c r="AG19" s="11">
        <f>SUMIFS('Base TKU'!AH:AH,'Base TKU'!$A:$A,$B19,'Base TKU'!$B:$B,"Total Operação")/1000000</f>
        <v>130.45853099999999</v>
      </c>
      <c r="AH19" s="11">
        <f>SUMIFS('Base TKU'!AI:AI,'Base TKU'!$A:$A,$B19,'Base TKU'!$B:$B,"Total Operação")/1000000</f>
        <v>140.73136299999999</v>
      </c>
      <c r="AI19" s="11">
        <f>SUMIFS('Base TKU'!AJ:AJ,'Base TKU'!$A:$A,$B19,'Base TKU'!$B:$B,"Total Operação")/1000000</f>
        <v>190.28760600000001</v>
      </c>
      <c r="AJ19" s="11">
        <f>SUMIFS('Base TKU'!AK:AK,'Base TKU'!$A:$A,$B19,'Base TKU'!$B:$B,"Total Operação")/1000000</f>
        <v>179.95953399999999</v>
      </c>
      <c r="AK19" s="11">
        <f>SUMIFS('Base TKU'!AL:AL,'Base TKU'!$A:$A,$B19,'Base TKU'!$B:$B,"Total Operação")/1000000</f>
        <v>223.792225</v>
      </c>
      <c r="AL19" s="11">
        <f>SUMIFS('Base TKU'!AM:AM,'Base TKU'!$A:$A,$B19,'Base TKU'!$B:$B,"Total Operação")/1000000</f>
        <v>199.13561799999999</v>
      </c>
      <c r="AM19" s="11">
        <f>SUMIFS('Base TKU'!AN:AN,'Base TKU'!$A:$A,$B19,'Base TKU'!$B:$B,"Total Operação")/1000000</f>
        <v>221.55706599999999</v>
      </c>
      <c r="AN19" s="11">
        <f>SUMIFS('Base TKU'!AO:AO,'Base TKU'!$A:$A,$B19,'Base TKU'!$B:$B,"Total Operação")/1000000</f>
        <v>209.92206400000001</v>
      </c>
      <c r="AO19" s="11">
        <f>SUMIFS('Base TKU'!AP:AP,'Base TKU'!$A:$A,$B19,'Base TKU'!$B:$B,"Total Operação")/1000000</f>
        <v>215.90257800000001</v>
      </c>
      <c r="AQ19" s="11">
        <f>SUMIFS('Base TKU'!AR:AR,'Base TKU'!$A:$A,$B19,'Base TKU'!$B:$B,"Total Operação")/1000000</f>
        <v>205.204474</v>
      </c>
      <c r="AR19" s="11">
        <f>SUMIFS('Base TKU'!AS:AS,'Base TKU'!$A:$A,$B19,'Base TKU'!$B:$B,"Total Operação")/1000000</f>
        <v>162.20054500000001</v>
      </c>
      <c r="AS19" s="11">
        <f>SUMIFS('Base TKU'!AT:AT,'Base TKU'!$A:$A,$B19,'Base TKU'!$B:$B,"Total Operação")/1000000</f>
        <v>204.809718</v>
      </c>
      <c r="AT19" s="11">
        <f>SUMIFS('Base TKU'!AU:AU,'Base TKU'!$A:$A,$B19,'Base TKU'!$B:$B,"Total Operação")/1000000</f>
        <v>198.715056</v>
      </c>
      <c r="AU19" s="11">
        <f>SUMIFS('Base TKU'!AV:AV,'Base TKU'!$A:$A,$B19,'Base TKU'!$B:$B,"Total Operação")/1000000</f>
        <v>199.98194599999999</v>
      </c>
      <c r="AV19" s="11">
        <f>SUMIFS('Base TKU'!AW:AW,'Base TKU'!$A:$A,$B19,'Base TKU'!$B:$B,"Total Operação")/1000000</f>
        <v>194.433325</v>
      </c>
      <c r="AW19" s="11">
        <f>SUMIFS('Base TKU'!AX:AX,'Base TKU'!$A:$A,$B19,'Base TKU'!$B:$B,"Total Operação")/1000000</f>
        <v>192.61517599999999</v>
      </c>
      <c r="AX19" s="11">
        <f>SUMIFS('Base TKU'!AY:AY,'Base TKU'!$A:$A,$B19,'Base TKU'!$B:$B,"Total Operação")/1000000</f>
        <v>200.06072499999999</v>
      </c>
      <c r="AY19" s="11">
        <f>SUMIFS('Base TKU'!AZ:AZ,'Base TKU'!$A:$A,$B19,'Base TKU'!$B:$B,"Total Operação")/1000000</f>
        <v>211.58550299999999</v>
      </c>
      <c r="AZ19" s="11">
        <f>SUMIFS('Base TKU'!BA:BA,'Base TKU'!$A:$A,$B19,'Base TKU'!$B:$B,"Total Operação")/1000000</f>
        <v>227.075549</v>
      </c>
      <c r="BA19" s="11">
        <f>SUMIFS('Base TKU'!BB:BB,'Base TKU'!$A:$A,$B19,'Base TKU'!$B:$B,"Total Operação")/1000000</f>
        <v>218.87440699999999</v>
      </c>
      <c r="BB19" s="11">
        <f>SUMIFS('Base TKU'!BC:BC,'Base TKU'!$A:$A,$B19,'Base TKU'!$B:$B,"Total Operação")/1000000</f>
        <v>225.428674</v>
      </c>
      <c r="BD19" s="11">
        <f>SUMIFS('Base TKU'!BE:BE,'Base TKU'!$A:$A,$B19,'Base TKU'!$B:$B,"Total Operação")/1000000</f>
        <v>221.46524199999999</v>
      </c>
      <c r="BE19" s="11">
        <f>SUMIFS('Base TKU'!BF:BF,'Base TKU'!$A:$A,$B19,'Base TKU'!$B:$B,"Total Operação")/1000000</f>
        <v>175.57527899999999</v>
      </c>
      <c r="BF19" s="11">
        <f>SUMIFS('Base TKU'!BG:BG,'Base TKU'!$A:$A,$B19,'Base TKU'!$B:$B,"Total Operação")/1000000</f>
        <v>162.755064</v>
      </c>
      <c r="BG19" s="11">
        <f>SUMIFS('Base TKU'!BH:BH,'Base TKU'!$A:$A,$B19,'Base TKU'!$B:$B,"Total Operação")/1000000</f>
        <v>165.610028</v>
      </c>
      <c r="BH19" s="11">
        <f>SUMIFS('Base TKU'!BI:BI,'Base TKU'!$A:$A,$B19,'Base TKU'!$B:$B,"Total Operação")/1000000</f>
        <v>201.26526699999999</v>
      </c>
      <c r="BI19" s="11">
        <f>SUMIFS('Base TKU'!BJ:BJ,'Base TKU'!$A:$A,$B19,'Base TKU'!$B:$B,"Total Operação")/1000000</f>
        <v>198.20855</v>
      </c>
      <c r="BJ19" s="11">
        <f>SUMIFS('Base TKU'!BK:BK,'Base TKU'!$A:$A,$B19,'Base TKU'!$B:$B,"Total Operação")/1000000</f>
        <v>229.47214600000001</v>
      </c>
      <c r="BK19" s="11">
        <f>SUMIFS('Base TKU'!BL:BL,'Base TKU'!$A:$A,$B19,'Base TKU'!$B:$B,"Total Operação")/1000000</f>
        <v>236.64035100000001</v>
      </c>
      <c r="BL19" s="11">
        <f>SUMIFS('Base TKU'!BM:BM,'Base TKU'!$A:$A,$B19,'Base TKU'!$B:$B,"Total Operação")/1000000</f>
        <v>246.48908</v>
      </c>
      <c r="BM19" s="11">
        <f>SUMIFS('Base TKU'!BN:BN,'Base TKU'!$A:$A,$B19,'Base TKU'!$B:$B,"Total Operação")/1000000</f>
        <v>244.84748300000001</v>
      </c>
      <c r="BN19" s="11">
        <f>SUMIFS('Base TKU'!BO:BO,'Base TKU'!$A:$A,$B19,'Base TKU'!$B:$B,"Total Operação")/1000000</f>
        <v>247.891368</v>
      </c>
      <c r="BO19" s="11">
        <f>SUMIFS('Base TKU'!BP:BP,'Base TKU'!$A:$A,$B19,'Base TKU'!$B:$B,"Total Operação")/1000000</f>
        <v>158.18536700000001</v>
      </c>
      <c r="BQ19" s="11">
        <f>'Volume TKU Norte'!BQ19+'Volume TKU Sul'!BQ19</f>
        <v>215.921055</v>
      </c>
      <c r="BR19" s="11">
        <f>'Volume TKU Norte'!BR19+'Volume TKU Sul'!BR19</f>
        <v>0</v>
      </c>
      <c r="BS19" s="11">
        <f>'Volume TKU Norte'!BS19+'Volume TKU Sul'!BS19</f>
        <v>0</v>
      </c>
      <c r="BT19" s="11">
        <f>'Volume TKU Norte'!BT19+'Volume TKU Sul'!BT19</f>
        <v>0</v>
      </c>
      <c r="BU19" s="11">
        <f>'Volume TKU Norte'!BU19+'Volume TKU Sul'!BU19</f>
        <v>0</v>
      </c>
      <c r="BV19" s="11">
        <f>'Volume TKU Norte'!BV19+'Volume TKU Sul'!BV19</f>
        <v>0</v>
      </c>
      <c r="BW19" s="11">
        <f>'Volume TKU Norte'!BW19+'Volume TKU Sul'!BW19</f>
        <v>0</v>
      </c>
      <c r="BX19" s="11">
        <f>'Volume TKU Norte'!BX19+'Volume TKU Sul'!BX19</f>
        <v>0</v>
      </c>
      <c r="BY19" s="11">
        <f>'Volume TKU Norte'!BY19+'Volume TKU Sul'!BY19</f>
        <v>0</v>
      </c>
      <c r="BZ19" s="11">
        <f>'Volume TKU Norte'!BZ19+'Volume TKU Sul'!BZ19</f>
        <v>0</v>
      </c>
      <c r="CA19" s="11">
        <f>'Volume TKU Norte'!CA19+'Volume TKU Sul'!CA19</f>
        <v>0</v>
      </c>
      <c r="CB19" s="11">
        <f>'Volume TKU Norte'!CB19+'Volume TKU Sul'!CB19</f>
        <v>0</v>
      </c>
    </row>
    <row r="20" spans="2:80" ht="15.5" hidden="1" x14ac:dyDescent="0.35">
      <c r="B20" s="10" t="s">
        <v>15</v>
      </c>
      <c r="D20" s="11">
        <f>SUMIFS('Base TKU'!E:E,'Base TKU'!$A:$A,$B20,'Base TKU'!$B:$B,"Total Operação")/1000000</f>
        <v>36.146979999999999</v>
      </c>
      <c r="E20" s="11">
        <f>SUMIFS('Base TKU'!F:F,'Base TKU'!$A:$A,$B20,'Base TKU'!$B:$B,"Total Operação")/1000000</f>
        <v>45.827058999999998</v>
      </c>
      <c r="F20" s="11">
        <f>SUMIFS('Base TKU'!G:G,'Base TKU'!$A:$A,$B20,'Base TKU'!$B:$B,"Total Operação")/1000000</f>
        <v>51.114310000000003</v>
      </c>
      <c r="G20" s="11">
        <f>SUMIFS('Base TKU'!H:H,'Base TKU'!$A:$A,$B20,'Base TKU'!$B:$B,"Total Operação")/1000000</f>
        <v>52.249645000000001</v>
      </c>
      <c r="H20" s="11">
        <f>SUMIFS('Base TKU'!I:I,'Base TKU'!$A:$A,$B20,'Base TKU'!$B:$B,"Total Operação")/1000000</f>
        <v>49.190775000000002</v>
      </c>
      <c r="I20" s="11">
        <f>SUMIFS('Base TKU'!J:J,'Base TKU'!$A:$A,$B20,'Base TKU'!$B:$B,"Total Operação")/1000000</f>
        <v>60.071762</v>
      </c>
      <c r="J20" s="11">
        <f>SUMIFS('Base TKU'!K:K,'Base TKU'!$A:$A,$B20,'Base TKU'!$B:$B,"Total Operação")/1000000</f>
        <v>64.777552</v>
      </c>
      <c r="K20" s="11">
        <f>SUMIFS('Base TKU'!L:L,'Base TKU'!$A:$A,$B20,'Base TKU'!$B:$B,"Total Operação")/1000000</f>
        <v>69.127803999999998</v>
      </c>
      <c r="L20" s="11">
        <f>SUMIFS('Base TKU'!M:M,'Base TKU'!$A:$A,$B20,'Base TKU'!$B:$B,"Total Operação")/1000000</f>
        <v>65.878789999999995</v>
      </c>
      <c r="M20" s="11">
        <f>SUMIFS('Base TKU'!N:N,'Base TKU'!$A:$A,$B20,'Base TKU'!$B:$B,"Total Operação")/1000000</f>
        <v>61.566234999999999</v>
      </c>
      <c r="N20" s="11">
        <f>SUMIFS('Base TKU'!O:O,'Base TKU'!$A:$A,$B20,'Base TKU'!$B:$B,"Total Operação")/1000000</f>
        <v>61.028593000000001</v>
      </c>
      <c r="O20" s="11">
        <f>SUMIFS('Base TKU'!P:P,'Base TKU'!$A:$A,$B20,'Base TKU'!$B:$B,"Total Operação")/1000000</f>
        <v>57.386997999999998</v>
      </c>
      <c r="Q20" s="11">
        <f>SUMIFS('Base TKU'!R:R,'Base TKU'!$A:$A,$B20,'Base TKU'!$B:$B,"Total Operação")/1000000</f>
        <v>65.66601</v>
      </c>
      <c r="R20" s="11">
        <f>SUMIFS('Base TKU'!S:S,'Base TKU'!$A:$A,$B20,'Base TKU'!$B:$B,"Total Operação")/1000000</f>
        <v>55.575082000000002</v>
      </c>
      <c r="S20" s="11">
        <f>SUMIFS('Base TKU'!T:T,'Base TKU'!$A:$A,$B20,'Base TKU'!$B:$B,"Total Operação")/1000000</f>
        <v>59.600560999999999</v>
      </c>
      <c r="T20" s="11">
        <f>SUMIFS('Base TKU'!U:U,'Base TKU'!$A:$A,$B20,'Base TKU'!$B:$B,"Total Operação")/1000000</f>
        <v>56.194758</v>
      </c>
      <c r="U20" s="11">
        <f>SUMIFS('Base TKU'!V:V,'Base TKU'!$A:$A,$B20,'Base TKU'!$B:$B,"Total Operação")/1000000</f>
        <v>65.604108999999994</v>
      </c>
      <c r="V20" s="11">
        <f>SUMIFS('Base TKU'!W:W,'Base TKU'!$A:$A,$B20,'Base TKU'!$B:$B,"Total Operação")/1000000</f>
        <v>50.665117000000002</v>
      </c>
      <c r="W20" s="11">
        <f>SUMIFS('Base TKU'!X:X,'Base TKU'!$A:$A,$B20,'Base TKU'!$B:$B,"Total Operação")/1000000</f>
        <v>63.763026000000004</v>
      </c>
      <c r="X20" s="11">
        <f>SUMIFS('Base TKU'!Y:Y,'Base TKU'!$A:$A,$B20,'Base TKU'!$B:$B,"Total Operação")/1000000</f>
        <v>62.402293999999998</v>
      </c>
      <c r="Y20" s="11">
        <f>SUMIFS('Base TKU'!Z:Z,'Base TKU'!$A:$A,$B20,'Base TKU'!$B:$B,"Total Operação")/1000000</f>
        <v>60.580528999999999</v>
      </c>
      <c r="Z20" s="11">
        <f>SUMIFS('Base TKU'!AA:AA,'Base TKU'!$A:$A,$B20,'Base TKU'!$B:$B,"Total Operação")/1000000</f>
        <v>64.152682999999996</v>
      </c>
      <c r="AA20" s="11">
        <f>SUMIFS('Base TKU'!AB:AB,'Base TKU'!$A:$A,$B20,'Base TKU'!$B:$B,"Total Operação")/1000000</f>
        <v>51.531522000000002</v>
      </c>
      <c r="AB20" s="11">
        <f>SUMIFS('Base TKU'!AC:AC,'Base TKU'!$A:$A,$B20,'Base TKU'!$B:$B,"Total Operação")/1000000</f>
        <v>55.288829</v>
      </c>
      <c r="AD20" s="11">
        <f>SUMIFS('Base TKU'!AE:AE,'Base TKU'!$A:$A,$B20,'Base TKU'!$B:$B,"Total Operação")/1000000</f>
        <v>52.730674999999998</v>
      </c>
      <c r="AE20" s="11">
        <f>SUMIFS('Base TKU'!AF:AF,'Base TKU'!$A:$A,$B20,'Base TKU'!$B:$B,"Total Operação")/1000000</f>
        <v>48.090178999999999</v>
      </c>
      <c r="AF20" s="11">
        <f>SUMIFS('Base TKU'!AG:AG,'Base TKU'!$A:$A,$B20,'Base TKU'!$B:$B,"Total Operação")/1000000</f>
        <v>56.033644000000002</v>
      </c>
      <c r="AG20" s="11">
        <f>SUMIFS('Base TKU'!AH:AH,'Base TKU'!$A:$A,$B20,'Base TKU'!$B:$B,"Total Operação")/1000000</f>
        <v>50.322405000000003</v>
      </c>
      <c r="AH20" s="11">
        <f>SUMIFS('Base TKU'!AI:AI,'Base TKU'!$A:$A,$B20,'Base TKU'!$B:$B,"Total Operação")/1000000</f>
        <v>51.599339000000001</v>
      </c>
      <c r="AI20" s="11">
        <f>SUMIFS('Base TKU'!AJ:AJ,'Base TKU'!$A:$A,$B20,'Base TKU'!$B:$B,"Total Operação")/1000000</f>
        <v>52.036932</v>
      </c>
      <c r="AJ20" s="11">
        <f>SUMIFS('Base TKU'!AK:AK,'Base TKU'!$A:$A,$B20,'Base TKU'!$B:$B,"Total Operação")/1000000</f>
        <v>49.466149999999999</v>
      </c>
      <c r="AK20" s="11">
        <f>SUMIFS('Base TKU'!AL:AL,'Base TKU'!$A:$A,$B20,'Base TKU'!$B:$B,"Total Operação")/1000000</f>
        <v>46.488675999999998</v>
      </c>
      <c r="AL20" s="11">
        <f>SUMIFS('Base TKU'!AM:AM,'Base TKU'!$A:$A,$B20,'Base TKU'!$B:$B,"Total Operação")/1000000</f>
        <v>54.157528999999997</v>
      </c>
      <c r="AM20" s="11">
        <f>SUMIFS('Base TKU'!AN:AN,'Base TKU'!$A:$A,$B20,'Base TKU'!$B:$B,"Total Operação")/1000000</f>
        <v>61.839779</v>
      </c>
      <c r="AN20" s="11">
        <f>SUMIFS('Base TKU'!AO:AO,'Base TKU'!$A:$A,$B20,'Base TKU'!$B:$B,"Total Operação")/1000000</f>
        <v>59.668979999999998</v>
      </c>
      <c r="AO20" s="11">
        <f>SUMIFS('Base TKU'!AP:AP,'Base TKU'!$A:$A,$B20,'Base TKU'!$B:$B,"Total Operação")/1000000</f>
        <v>42.025801999999999</v>
      </c>
      <c r="AQ20" s="11">
        <f>SUMIFS('Base TKU'!AR:AR,'Base TKU'!$A:$A,$B20,'Base TKU'!$B:$B,"Total Operação")/1000000</f>
        <v>54.429172000000001</v>
      </c>
      <c r="AR20" s="11">
        <f>SUMIFS('Base TKU'!AS:AS,'Base TKU'!$A:$A,$B20,'Base TKU'!$B:$B,"Total Operação")/1000000</f>
        <v>51.728222000000002</v>
      </c>
      <c r="AS20" s="11">
        <f>SUMIFS('Base TKU'!AT:AT,'Base TKU'!$A:$A,$B20,'Base TKU'!$B:$B,"Total Operação")/1000000</f>
        <v>53.895175000000002</v>
      </c>
      <c r="AT20" s="11">
        <f>SUMIFS('Base TKU'!AU:AU,'Base TKU'!$A:$A,$B20,'Base TKU'!$B:$B,"Total Operação")/1000000</f>
        <v>43.234752999999998</v>
      </c>
      <c r="AU20" s="11">
        <f>SUMIFS('Base TKU'!AV:AV,'Base TKU'!$A:$A,$B20,'Base TKU'!$B:$B,"Total Operação")/1000000</f>
        <v>52.935913999999997</v>
      </c>
      <c r="AV20" s="11">
        <f>SUMIFS('Base TKU'!AW:AW,'Base TKU'!$A:$A,$B20,'Base TKU'!$B:$B,"Total Operação")/1000000</f>
        <v>57.029544999999999</v>
      </c>
      <c r="AW20" s="11">
        <f>SUMIFS('Base TKU'!AX:AX,'Base TKU'!$A:$A,$B20,'Base TKU'!$B:$B,"Total Operação")/1000000</f>
        <v>56.869478000000001</v>
      </c>
      <c r="AX20" s="11">
        <f>SUMIFS('Base TKU'!AY:AY,'Base TKU'!$A:$A,$B20,'Base TKU'!$B:$B,"Total Operação")/1000000</f>
        <v>62.587448999999999</v>
      </c>
      <c r="AY20" s="11">
        <f>SUMIFS('Base TKU'!AZ:AZ,'Base TKU'!$A:$A,$B20,'Base TKU'!$B:$B,"Total Operação")/1000000</f>
        <v>56.165497999999999</v>
      </c>
      <c r="AZ20" s="11">
        <f>SUMIFS('Base TKU'!BA:BA,'Base TKU'!$A:$A,$B20,'Base TKU'!$B:$B,"Total Operação")/1000000</f>
        <v>59.440604</v>
      </c>
      <c r="BA20" s="11">
        <f>SUMIFS('Base TKU'!BB:BB,'Base TKU'!$A:$A,$B20,'Base TKU'!$B:$B,"Total Operação")/1000000</f>
        <v>48.727550999999998</v>
      </c>
      <c r="BB20" s="11">
        <f>SUMIFS('Base TKU'!BC:BC,'Base TKU'!$A:$A,$B20,'Base TKU'!$B:$B,"Total Operação")/1000000</f>
        <v>47.119295999999999</v>
      </c>
      <c r="BD20" s="11">
        <f>SUMIFS('Base TKU'!BE:BE,'Base TKU'!$A:$A,$B20,'Base TKU'!$B:$B,"Total Operação")/1000000</f>
        <v>52.785445000000003</v>
      </c>
      <c r="BE20" s="11">
        <f>SUMIFS('Base TKU'!BF:BF,'Base TKU'!$A:$A,$B20,'Base TKU'!$B:$B,"Total Operação")/1000000</f>
        <v>55.624032</v>
      </c>
      <c r="BF20" s="11">
        <f>SUMIFS('Base TKU'!BG:BG,'Base TKU'!$A:$A,$B20,'Base TKU'!$B:$B,"Total Operação")/1000000</f>
        <v>40.774196000000003</v>
      </c>
      <c r="BG20" s="11">
        <f>SUMIFS('Base TKU'!BH:BH,'Base TKU'!$A:$A,$B20,'Base TKU'!$B:$B,"Total Operação")/1000000</f>
        <v>52.201680000000003</v>
      </c>
      <c r="BH20" s="11">
        <f>SUMIFS('Base TKU'!BI:BI,'Base TKU'!$A:$A,$B20,'Base TKU'!$B:$B,"Total Operação")/1000000</f>
        <v>63.436933000000003</v>
      </c>
      <c r="BI20" s="11">
        <f>SUMIFS('Base TKU'!BJ:BJ,'Base TKU'!$A:$A,$B20,'Base TKU'!$B:$B,"Total Operação")/1000000</f>
        <v>54.593823</v>
      </c>
      <c r="BJ20" s="11">
        <f>SUMIFS('Base TKU'!BK:BK,'Base TKU'!$A:$A,$B20,'Base TKU'!$B:$B,"Total Operação")/1000000</f>
        <v>51.830165999999998</v>
      </c>
      <c r="BK20" s="11">
        <f>SUMIFS('Base TKU'!BL:BL,'Base TKU'!$A:$A,$B20,'Base TKU'!$B:$B,"Total Operação")/1000000</f>
        <v>58.609205000000003</v>
      </c>
      <c r="BL20" s="11">
        <f>SUMIFS('Base TKU'!BM:BM,'Base TKU'!$A:$A,$B20,'Base TKU'!$B:$B,"Total Operação")/1000000</f>
        <v>56.657111999999998</v>
      </c>
      <c r="BM20" s="11">
        <f>SUMIFS('Base TKU'!BN:BN,'Base TKU'!$A:$A,$B20,'Base TKU'!$B:$B,"Total Operação")/1000000</f>
        <v>70.559619999999995</v>
      </c>
      <c r="BN20" s="11">
        <f>SUMIFS('Base TKU'!BO:BO,'Base TKU'!$A:$A,$B20,'Base TKU'!$B:$B,"Total Operação")/1000000</f>
        <v>61.878512999999998</v>
      </c>
      <c r="BO20" s="11">
        <f>SUMIFS('Base TKU'!BP:BP,'Base TKU'!$A:$A,$B20,'Base TKU'!$B:$B,"Total Operação")/1000000</f>
        <v>54.786934000000002</v>
      </c>
      <c r="BQ20" s="11">
        <f>'Volume TKU Norte'!BQ20+'Volume TKU Sul'!BQ20</f>
        <v>57.909204000000003</v>
      </c>
      <c r="BR20" s="11">
        <f>'Volume TKU Norte'!BR20+'Volume TKU Sul'!BR20</f>
        <v>0</v>
      </c>
      <c r="BS20" s="11">
        <f>'Volume TKU Norte'!BS20+'Volume TKU Sul'!BS20</f>
        <v>0</v>
      </c>
      <c r="BT20" s="11">
        <f>'Volume TKU Norte'!BT20+'Volume TKU Sul'!BT20</f>
        <v>0</v>
      </c>
      <c r="BU20" s="11">
        <f>'Volume TKU Norte'!BU20+'Volume TKU Sul'!BU20</f>
        <v>0</v>
      </c>
      <c r="BV20" s="11">
        <f>'Volume TKU Norte'!BV20+'Volume TKU Sul'!BV20</f>
        <v>0</v>
      </c>
      <c r="BW20" s="11">
        <f>'Volume TKU Norte'!BW20+'Volume TKU Sul'!BW20</f>
        <v>0</v>
      </c>
      <c r="BX20" s="11">
        <f>'Volume TKU Norte'!BX20+'Volume TKU Sul'!BX20</f>
        <v>0</v>
      </c>
      <c r="BY20" s="11">
        <f>'Volume TKU Norte'!BY20+'Volume TKU Sul'!BY20</f>
        <v>0</v>
      </c>
      <c r="BZ20" s="11">
        <f>'Volume TKU Norte'!BZ20+'Volume TKU Sul'!BZ20</f>
        <v>0</v>
      </c>
      <c r="CA20" s="11">
        <f>'Volume TKU Norte'!CA20+'Volume TKU Sul'!CA20</f>
        <v>0</v>
      </c>
      <c r="CB20" s="11">
        <f>'Volume TKU Norte'!CB20+'Volume TKU Sul'!CB20</f>
        <v>0</v>
      </c>
    </row>
    <row r="21" spans="2:80" ht="15.5" x14ac:dyDescent="0.35">
      <c r="B21" s="10" t="s">
        <v>16</v>
      </c>
      <c r="D21" s="11">
        <f>SUMIFS('Base TKU'!E:E,'Base TKU'!$A:$A,$B21,'Base TKU'!$B:$B,"Total Operação")/1000000</f>
        <v>11.981683</v>
      </c>
      <c r="E21" s="11">
        <f>SUMIFS('Base TKU'!F:F,'Base TKU'!$A:$A,$B21,'Base TKU'!$B:$B,"Total Operação")/1000000</f>
        <v>12.98298</v>
      </c>
      <c r="F21" s="11">
        <f>SUMIFS('Base TKU'!G:G,'Base TKU'!$A:$A,$B21,'Base TKU'!$B:$B,"Total Operação")/1000000</f>
        <v>12.189249</v>
      </c>
      <c r="G21" s="11">
        <f>SUMIFS('Base TKU'!H:H,'Base TKU'!$A:$A,$B21,'Base TKU'!$B:$B,"Total Operação")/1000000</f>
        <v>12.998548</v>
      </c>
      <c r="H21" s="11">
        <f>SUMIFS('Base TKU'!I:I,'Base TKU'!$A:$A,$B21,'Base TKU'!$B:$B,"Total Operação")/1000000</f>
        <v>11.963343</v>
      </c>
      <c r="I21" s="11">
        <f>SUMIFS('Base TKU'!J:J,'Base TKU'!$A:$A,$B21,'Base TKU'!$B:$B,"Total Operação")/1000000</f>
        <v>12.065405999999999</v>
      </c>
      <c r="J21" s="11">
        <f>SUMIFS('Base TKU'!K:K,'Base TKU'!$A:$A,$B21,'Base TKU'!$B:$B,"Total Operação")/1000000</f>
        <v>16.838166999999999</v>
      </c>
      <c r="K21" s="11">
        <f>SUMIFS('Base TKU'!L:L,'Base TKU'!$A:$A,$B21,'Base TKU'!$B:$B,"Total Operação")/1000000</f>
        <v>16.863712</v>
      </c>
      <c r="L21" s="11">
        <f>SUMIFS('Base TKU'!M:M,'Base TKU'!$A:$A,$B21,'Base TKU'!$B:$B,"Total Operação")/1000000</f>
        <v>13.094033</v>
      </c>
      <c r="M21" s="11">
        <f>SUMIFS('Base TKU'!N:N,'Base TKU'!$A:$A,$B21,'Base TKU'!$B:$B,"Total Operação")/1000000</f>
        <v>15.568657</v>
      </c>
      <c r="N21" s="11">
        <f>SUMIFS('Base TKU'!O:O,'Base TKU'!$A:$A,$B21,'Base TKU'!$B:$B,"Total Operação")/1000000</f>
        <v>12.042374000000001</v>
      </c>
      <c r="O21" s="11">
        <f>SUMIFS('Base TKU'!P:P,'Base TKU'!$A:$A,$B21,'Base TKU'!$B:$B,"Total Operação")/1000000</f>
        <v>11.348100000000001</v>
      </c>
      <c r="Q21" s="11">
        <f>SUMIFS('Base TKU'!R:R,'Base TKU'!$A:$A,$B21,'Base TKU'!$B:$B,"Total Operação")/1000000</f>
        <v>11.604011</v>
      </c>
      <c r="R21" s="11">
        <f>SUMIFS('Base TKU'!S:S,'Base TKU'!$A:$A,$B21,'Base TKU'!$B:$B,"Total Operação")/1000000</f>
        <v>13.648709999999999</v>
      </c>
      <c r="S21" s="11">
        <f>SUMIFS('Base TKU'!T:T,'Base TKU'!$A:$A,$B21,'Base TKU'!$B:$B,"Total Operação")/1000000</f>
        <v>15.980219</v>
      </c>
      <c r="T21" s="11">
        <f>SUMIFS('Base TKU'!U:U,'Base TKU'!$A:$A,$B21,'Base TKU'!$B:$B,"Total Operação")/1000000</f>
        <v>17.622260000000001</v>
      </c>
      <c r="U21" s="11">
        <f>SUMIFS('Base TKU'!V:V,'Base TKU'!$A:$A,$B21,'Base TKU'!$B:$B,"Total Operação")/1000000</f>
        <v>21.545950000000001</v>
      </c>
      <c r="V21" s="11">
        <f>SUMIFS('Base TKU'!W:W,'Base TKU'!$A:$A,$B21,'Base TKU'!$B:$B,"Total Operação")/1000000</f>
        <v>22.723616</v>
      </c>
      <c r="W21" s="11">
        <f>SUMIFS('Base TKU'!X:X,'Base TKU'!$A:$A,$B21,'Base TKU'!$B:$B,"Total Operação")/1000000</f>
        <v>22.212719</v>
      </c>
      <c r="X21" s="11">
        <f>SUMIFS('Base TKU'!Y:Y,'Base TKU'!$A:$A,$B21,'Base TKU'!$B:$B,"Total Operação")/1000000</f>
        <v>23.889932999999999</v>
      </c>
      <c r="Y21" s="11">
        <f>SUMIFS('Base TKU'!Z:Z,'Base TKU'!$A:$A,$B21,'Base TKU'!$B:$B,"Total Operação")/1000000</f>
        <v>23.593302000000001</v>
      </c>
      <c r="Z21" s="11">
        <f>SUMIFS('Base TKU'!AA:AA,'Base TKU'!$A:$A,$B21,'Base TKU'!$B:$B,"Total Operação")/1000000</f>
        <v>23.063084</v>
      </c>
      <c r="AA21" s="11">
        <f>SUMIFS('Base TKU'!AB:AB,'Base TKU'!$A:$A,$B21,'Base TKU'!$B:$B,"Total Operação")/1000000</f>
        <v>21.506063999999999</v>
      </c>
      <c r="AB21" s="11">
        <f>SUMIFS('Base TKU'!AC:AC,'Base TKU'!$A:$A,$B21,'Base TKU'!$B:$B,"Total Operação")/1000000</f>
        <v>20.553889000000002</v>
      </c>
      <c r="AD21" s="11">
        <f>SUMIFS('Base TKU'!AE:AE,'Base TKU'!$A:$A,$B21,'Base TKU'!$B:$B,"Total Operação")/1000000</f>
        <v>21.448964</v>
      </c>
      <c r="AE21" s="11">
        <f>SUMIFS('Base TKU'!AF:AF,'Base TKU'!$A:$A,$B21,'Base TKU'!$B:$B,"Total Operação")/1000000</f>
        <v>16.945052</v>
      </c>
      <c r="AF21" s="11">
        <f>SUMIFS('Base TKU'!AG:AG,'Base TKU'!$A:$A,$B21,'Base TKU'!$B:$B,"Total Operação")/1000000</f>
        <v>20.470600999999998</v>
      </c>
      <c r="AG21" s="11">
        <f>SUMIFS('Base TKU'!AH:AH,'Base TKU'!$A:$A,$B21,'Base TKU'!$B:$B,"Total Operação")/1000000</f>
        <v>21.040122</v>
      </c>
      <c r="AH21" s="11">
        <f>SUMIFS('Base TKU'!AI:AI,'Base TKU'!$A:$A,$B21,'Base TKU'!$B:$B,"Total Operação")/1000000</f>
        <v>26.387533999999999</v>
      </c>
      <c r="AI21" s="11">
        <f>SUMIFS('Base TKU'!AJ:AJ,'Base TKU'!$A:$A,$B21,'Base TKU'!$B:$B,"Total Operação")/1000000</f>
        <v>24.203327999999999</v>
      </c>
      <c r="AJ21" s="11">
        <f>SUMIFS('Base TKU'!AK:AK,'Base TKU'!$A:$A,$B21,'Base TKU'!$B:$B,"Total Operação")/1000000</f>
        <v>27.219797</v>
      </c>
      <c r="AK21" s="11">
        <f>SUMIFS('Base TKU'!AL:AL,'Base TKU'!$A:$A,$B21,'Base TKU'!$B:$B,"Total Operação")/1000000</f>
        <v>26.170072000000001</v>
      </c>
      <c r="AL21" s="11">
        <f>SUMIFS('Base TKU'!AM:AM,'Base TKU'!$A:$A,$B21,'Base TKU'!$B:$B,"Total Operação")/1000000</f>
        <v>20.432697999999998</v>
      </c>
      <c r="AM21" s="11">
        <f>SUMIFS('Base TKU'!AN:AN,'Base TKU'!$A:$A,$B21,'Base TKU'!$B:$B,"Total Operação")/1000000</f>
        <v>19.776364000000001</v>
      </c>
      <c r="AN21" s="11">
        <f>SUMIFS('Base TKU'!AO:AO,'Base TKU'!$A:$A,$B21,'Base TKU'!$B:$B,"Total Operação")/1000000</f>
        <v>20.611857000000001</v>
      </c>
      <c r="AO21" s="11">
        <f>SUMIFS('Base TKU'!AP:AP,'Base TKU'!$A:$A,$B21,'Base TKU'!$B:$B,"Total Operação")/1000000</f>
        <v>22.459655999999999</v>
      </c>
      <c r="AQ21" s="11">
        <f>SUMIFS('Base TKU'!AR:AR,'Base TKU'!$A:$A,$B21,'Base TKU'!$B:$B,"Total Operação")/1000000</f>
        <v>17.056806999999999</v>
      </c>
      <c r="AR21" s="11">
        <f>SUMIFS('Base TKU'!AS:AS,'Base TKU'!$A:$A,$B21,'Base TKU'!$B:$B,"Total Operação")/1000000</f>
        <v>15.786092999999999</v>
      </c>
      <c r="AS21" s="11">
        <f>SUMIFS('Base TKU'!AT:AT,'Base TKU'!$A:$A,$B21,'Base TKU'!$B:$B,"Total Operação")/1000000</f>
        <v>11.671239999999999</v>
      </c>
      <c r="AT21" s="11">
        <f>SUMIFS('Base TKU'!AU:AU,'Base TKU'!$A:$A,$B21,'Base TKU'!$B:$B,"Total Operação")/1000000</f>
        <v>18.287856000000001</v>
      </c>
      <c r="AU21" s="11">
        <f>SUMIFS('Base TKU'!AV:AV,'Base TKU'!$A:$A,$B21,'Base TKU'!$B:$B,"Total Operação")/1000000</f>
        <v>19.837268000000002</v>
      </c>
      <c r="AV21" s="11">
        <f>SUMIFS('Base TKU'!AW:AW,'Base TKU'!$A:$A,$B21,'Base TKU'!$B:$B,"Total Operação")/1000000</f>
        <v>25.195105999999999</v>
      </c>
      <c r="AW21" s="11">
        <f>SUMIFS('Base TKU'!AX:AX,'Base TKU'!$A:$A,$B21,'Base TKU'!$B:$B,"Total Operação")/1000000</f>
        <v>24.060924</v>
      </c>
      <c r="AX21" s="11">
        <f>SUMIFS('Base TKU'!AY:AY,'Base TKU'!$A:$A,$B21,'Base TKU'!$B:$B,"Total Operação")/1000000</f>
        <v>25.036956</v>
      </c>
      <c r="AY21" s="11">
        <f>SUMIFS('Base TKU'!AZ:AZ,'Base TKU'!$A:$A,$B21,'Base TKU'!$B:$B,"Total Operação")/1000000</f>
        <v>22.139714999999999</v>
      </c>
      <c r="AZ21" s="11">
        <f>SUMIFS('Base TKU'!BA:BA,'Base TKU'!$A:$A,$B21,'Base TKU'!$B:$B,"Total Operação")/1000000</f>
        <v>24.122623000000001</v>
      </c>
      <c r="BA21" s="11">
        <f>SUMIFS('Base TKU'!BB:BB,'Base TKU'!$A:$A,$B21,'Base TKU'!$B:$B,"Total Operação")/1000000</f>
        <v>16.098082999999999</v>
      </c>
      <c r="BB21" s="11">
        <f>SUMIFS('Base TKU'!BC:BC,'Base TKU'!$A:$A,$B21,'Base TKU'!$B:$B,"Total Operação")/1000000</f>
        <v>4.415597</v>
      </c>
      <c r="BD21" s="11">
        <f>SUMIFS('Base TKU'!BE:BE,'Base TKU'!$A:$A,$B21,'Base TKU'!$B:$B,"Total Operação")/1000000</f>
        <v>13.600244999999999</v>
      </c>
      <c r="BE21" s="11">
        <f>SUMIFS('Base TKU'!BF:BF,'Base TKU'!$A:$A,$B21,'Base TKU'!$B:$B,"Total Operação")/1000000</f>
        <v>10.164129000000001</v>
      </c>
      <c r="BF21" s="11">
        <f>SUMIFS('Base TKU'!BG:BG,'Base TKU'!$A:$A,$B21,'Base TKU'!$B:$B,"Total Operação")/1000000</f>
        <v>17.197227000000002</v>
      </c>
      <c r="BG21" s="11">
        <f>SUMIFS('Base TKU'!BH:BH,'Base TKU'!$A:$A,$B21,'Base TKU'!$B:$B,"Total Operação")/1000000</f>
        <v>21.039431</v>
      </c>
      <c r="BH21" s="11">
        <f>SUMIFS('Base TKU'!BI:BI,'Base TKU'!$A:$A,$B21,'Base TKU'!$B:$B,"Total Operação")/1000000</f>
        <v>10.697236999999999</v>
      </c>
      <c r="BI21" s="11">
        <f>SUMIFS('Base TKU'!BJ:BJ,'Base TKU'!$A:$A,$B21,'Base TKU'!$B:$B,"Total Operação")/1000000</f>
        <v>11.269447</v>
      </c>
      <c r="BJ21" s="11">
        <f>SUMIFS('Base TKU'!BK:BK,'Base TKU'!$A:$A,$B21,'Base TKU'!$B:$B,"Total Operação")/1000000</f>
        <v>15.664167000000001</v>
      </c>
      <c r="BK21" s="11">
        <f>SUMIFS('Base TKU'!BL:BL,'Base TKU'!$A:$A,$B21,'Base TKU'!$B:$B,"Total Operação")/1000000</f>
        <v>13.159974999999999</v>
      </c>
      <c r="BL21" s="11">
        <f>SUMIFS('Base TKU'!BM:BM,'Base TKU'!$A:$A,$B21,'Base TKU'!$B:$B,"Total Operação")/1000000</f>
        <v>13.545102</v>
      </c>
      <c r="BM21" s="11">
        <f>SUMIFS('Base TKU'!BN:BN,'Base TKU'!$A:$A,$B21,'Base TKU'!$B:$B,"Total Operação")/1000000</f>
        <v>1.2199359999999999</v>
      </c>
      <c r="BN21" s="11">
        <f>SUMIFS('Base TKU'!BO:BO,'Base TKU'!$A:$A,$B21,'Base TKU'!$B:$B,"Total Operação")/1000000</f>
        <v>4.6880480000000002</v>
      </c>
      <c r="BO21" s="11">
        <f>SUMIFS('Base TKU'!BP:BP,'Base TKU'!$A:$A,$B21,'Base TKU'!$B:$B,"Total Operação")/1000000</f>
        <v>10.358955</v>
      </c>
      <c r="BQ21" s="11">
        <f>'Volume TKU Norte'!BQ21+'Volume TKU Sul'!BQ21</f>
        <v>8.832452</v>
      </c>
      <c r="BR21" s="11">
        <f>'Volume TKU Norte'!BR21+'Volume TKU Sul'!BR21</f>
        <v>0</v>
      </c>
      <c r="BS21" s="11">
        <f>'Volume TKU Norte'!BS21+'Volume TKU Sul'!BS21</f>
        <v>0</v>
      </c>
      <c r="BT21" s="11">
        <f>'Volume TKU Norte'!BT21+'Volume TKU Sul'!BT21</f>
        <v>0</v>
      </c>
      <c r="BU21" s="11">
        <f>'Volume TKU Norte'!BU21+'Volume TKU Sul'!BU21</f>
        <v>0</v>
      </c>
      <c r="BV21" s="11">
        <f>'Volume TKU Norte'!BV21+'Volume TKU Sul'!BV21</f>
        <v>0</v>
      </c>
      <c r="BW21" s="11">
        <f>'Volume TKU Norte'!BW21+'Volume TKU Sul'!BW21</f>
        <v>0</v>
      </c>
      <c r="BX21" s="11">
        <f>'Volume TKU Norte'!BX21+'Volume TKU Sul'!BX21</f>
        <v>0</v>
      </c>
      <c r="BY21" s="11">
        <f>'Volume TKU Norte'!BY21+'Volume TKU Sul'!BY21</f>
        <v>0</v>
      </c>
      <c r="BZ21" s="11">
        <f>'Volume TKU Norte'!BZ21+'Volume TKU Sul'!BZ21</f>
        <v>0</v>
      </c>
      <c r="CA21" s="11">
        <f>'Volume TKU Norte'!CA21+'Volume TKU Sul'!CA21</f>
        <v>0</v>
      </c>
      <c r="CB21" s="11">
        <f>'Volume TKU Norte'!CB21+'Volume TKU Sul'!CB21</f>
        <v>0</v>
      </c>
    </row>
    <row r="23" spans="2:80" x14ac:dyDescent="0.35">
      <c r="BQ23" s="50"/>
    </row>
  </sheetData>
  <mergeCells count="73">
    <mergeCell ref="AE4:AE5"/>
    <mergeCell ref="AF4:AF5"/>
    <mergeCell ref="AQ4:AQ5"/>
    <mergeCell ref="AI4:AI5"/>
    <mergeCell ref="AJ4:AJ5"/>
    <mergeCell ref="AG4:AG5"/>
    <mergeCell ref="AH4:AH5"/>
    <mergeCell ref="AM4:AM5"/>
    <mergeCell ref="AO4:AO5"/>
    <mergeCell ref="AN4:AN5"/>
    <mergeCell ref="AL4:AL5"/>
    <mergeCell ref="AV4:AV5"/>
    <mergeCell ref="AA4:AA5"/>
    <mergeCell ref="AK4:AK5"/>
    <mergeCell ref="Z4:Z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D4:AD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D4:BD5"/>
    <mergeCell ref="BE4:BE5"/>
    <mergeCell ref="BF4:BF5"/>
    <mergeCell ref="BG4:BG5"/>
    <mergeCell ref="N4:N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BM4:BM5"/>
    <mergeCell ref="BN4:BN5"/>
    <mergeCell ref="BO4:BO5"/>
    <mergeCell ref="BH4:BH5"/>
    <mergeCell ref="BI4:BI5"/>
    <mergeCell ref="BJ4:BJ5"/>
    <mergeCell ref="BK4:BK5"/>
    <mergeCell ref="BL4:BL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1"/>
  <sheetViews>
    <sheetView showGridLines="0" zoomScale="85" zoomScaleNormal="85" workbookViewId="0">
      <pane xSplit="2" ySplit="3" topLeftCell="BJ4" activePane="bottomRight" state="frozen"/>
      <selection activeCell="BQ6" sqref="BQ6"/>
      <selection pane="topRight" activeCell="BQ6" sqref="BQ6"/>
      <selection pane="bottomLeft" activeCell="BQ6" sqref="BQ6"/>
      <selection pane="bottomRight" activeCell="BS6" sqref="BS6"/>
    </sheetView>
  </sheetViews>
  <sheetFormatPr defaultRowHeight="14.5" x14ac:dyDescent="0.35"/>
  <cols>
    <col min="2" max="2" width="48" customWidth="1"/>
    <col min="3" max="3" width="1.7265625" customWidth="1"/>
    <col min="4" max="15" width="8.81640625" customWidth="1"/>
    <col min="16" max="16" width="1.7265625" customWidth="1"/>
    <col min="17" max="28" width="8.81640625" customWidth="1"/>
    <col min="29" max="29" width="1.7265625" customWidth="1"/>
    <col min="30" max="41" width="8.81640625" customWidth="1"/>
    <col min="42" max="42" width="1.7265625" customWidth="1"/>
    <col min="43" max="54" width="8.81640625" customWidth="1"/>
    <col min="55" max="55" width="1.7265625" customWidth="1"/>
    <col min="56" max="67" width="8.81640625" customWidth="1"/>
    <col min="68" max="68" width="1.7265625" customWidth="1"/>
  </cols>
  <sheetData>
    <row r="2" spans="1:80" ht="23" x14ac:dyDescent="0.5">
      <c r="B2" s="1" t="s">
        <v>18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5" x14ac:dyDescent="0.3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ht="15" customHeight="1" x14ac:dyDescent="0.35">
      <c r="B4" s="46"/>
      <c r="D4" s="45">
        <v>42370</v>
      </c>
      <c r="E4" s="45">
        <v>42401</v>
      </c>
      <c r="F4" s="45">
        <v>42430</v>
      </c>
      <c r="G4" s="45">
        <v>42461</v>
      </c>
      <c r="H4" s="45">
        <v>42491</v>
      </c>
      <c r="I4" s="45">
        <v>42522</v>
      </c>
      <c r="J4" s="45">
        <v>42552</v>
      </c>
      <c r="K4" s="45">
        <v>42583</v>
      </c>
      <c r="L4" s="45">
        <v>42614</v>
      </c>
      <c r="M4" s="45">
        <v>42644</v>
      </c>
      <c r="N4" s="45">
        <v>42675</v>
      </c>
      <c r="O4" s="45">
        <v>42705</v>
      </c>
      <c r="Q4" s="45">
        <v>42736</v>
      </c>
      <c r="R4" s="45">
        <v>42767</v>
      </c>
      <c r="S4" s="45">
        <v>42795</v>
      </c>
      <c r="T4" s="45">
        <v>42826</v>
      </c>
      <c r="U4" s="45">
        <v>42856</v>
      </c>
      <c r="V4" s="45">
        <v>42887</v>
      </c>
      <c r="W4" s="45">
        <v>42917</v>
      </c>
      <c r="X4" s="45">
        <v>42948</v>
      </c>
      <c r="Y4" s="45">
        <v>42979</v>
      </c>
      <c r="Z4" s="45">
        <v>43009</v>
      </c>
      <c r="AA4" s="45">
        <v>43040</v>
      </c>
      <c r="AB4" s="45">
        <v>43070</v>
      </c>
      <c r="AD4" s="45">
        <v>43101</v>
      </c>
      <c r="AE4" s="45">
        <v>43132</v>
      </c>
      <c r="AF4" s="45">
        <v>43160</v>
      </c>
      <c r="AG4" s="45">
        <v>43191</v>
      </c>
      <c r="AH4" s="45">
        <v>43221</v>
      </c>
      <c r="AI4" s="45">
        <v>43252</v>
      </c>
      <c r="AJ4" s="45">
        <v>43282</v>
      </c>
      <c r="AK4" s="45">
        <v>43313</v>
      </c>
      <c r="AL4" s="45">
        <v>43344</v>
      </c>
      <c r="AM4" s="45">
        <v>43374</v>
      </c>
      <c r="AN4" s="45">
        <v>43405</v>
      </c>
      <c r="AO4" s="45">
        <v>43435</v>
      </c>
      <c r="AQ4" s="45">
        <v>43466</v>
      </c>
      <c r="AR4" s="45">
        <v>43497</v>
      </c>
      <c r="AS4" s="45">
        <v>43525</v>
      </c>
      <c r="AT4" s="45">
        <v>43556</v>
      </c>
      <c r="AU4" s="45">
        <v>43586</v>
      </c>
      <c r="AV4" s="45">
        <v>43617</v>
      </c>
      <c r="AW4" s="45">
        <v>43647</v>
      </c>
      <c r="AX4" s="45">
        <v>43678</v>
      </c>
      <c r="AY4" s="45">
        <v>43709</v>
      </c>
      <c r="AZ4" s="45">
        <v>43739</v>
      </c>
      <c r="BA4" s="45">
        <v>43770</v>
      </c>
      <c r="BB4" s="45">
        <v>43800</v>
      </c>
      <c r="BD4" s="45">
        <v>43831</v>
      </c>
      <c r="BE4" s="45">
        <v>43862</v>
      </c>
      <c r="BF4" s="45">
        <v>43891</v>
      </c>
      <c r="BG4" s="45">
        <v>43922</v>
      </c>
      <c r="BH4" s="45">
        <v>43952</v>
      </c>
      <c r="BI4" s="45">
        <v>43983</v>
      </c>
      <c r="BJ4" s="45">
        <v>44013</v>
      </c>
      <c r="BK4" s="45">
        <v>44044</v>
      </c>
      <c r="BL4" s="45">
        <v>44075</v>
      </c>
      <c r="BM4" s="45">
        <v>44105</v>
      </c>
      <c r="BN4" s="45">
        <v>44136</v>
      </c>
      <c r="BO4" s="45">
        <v>44166</v>
      </c>
      <c r="BQ4" s="45">
        <v>44197</v>
      </c>
      <c r="BR4" s="45">
        <v>44228</v>
      </c>
      <c r="BS4" s="45">
        <v>44256</v>
      </c>
      <c r="BT4" s="45">
        <v>44287</v>
      </c>
      <c r="BU4" s="45">
        <v>44317</v>
      </c>
      <c r="BV4" s="45">
        <v>44348</v>
      </c>
      <c r="BW4" s="45">
        <v>44378</v>
      </c>
      <c r="BX4" s="45">
        <v>44409</v>
      </c>
      <c r="BY4" s="45">
        <v>44440</v>
      </c>
      <c r="BZ4" s="45">
        <v>44470</v>
      </c>
      <c r="CA4" s="45">
        <v>44501</v>
      </c>
      <c r="CB4" s="45">
        <v>44531</v>
      </c>
    </row>
    <row r="5" spans="1:80" ht="15" customHeight="1" x14ac:dyDescent="0.35">
      <c r="B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5.5" x14ac:dyDescent="0.35">
      <c r="A6" s="5"/>
      <c r="B6" s="6" t="s">
        <v>107</v>
      </c>
      <c r="D6" s="7">
        <f>SUM(D7,D17,D16)</f>
        <v>2153.2597410000003</v>
      </c>
      <c r="E6" s="7">
        <f t="shared" ref="E6:BO6" si="0">SUM(E7,E17,E16)</f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si="0"/>
        <v>1690.3732889999999</v>
      </c>
      <c r="R6" s="7">
        <f t="shared" si="0"/>
        <v>2584.2935419999999</v>
      </c>
      <c r="S6" s="7">
        <f t="shared" si="0"/>
        <v>3009.7357240000001</v>
      </c>
      <c r="T6" s="7">
        <f t="shared" si="0"/>
        <v>2840.6555800000001</v>
      </c>
      <c r="U6" s="7">
        <f t="shared" si="0"/>
        <v>2943.3247959999999</v>
      </c>
      <c r="V6" s="7">
        <f t="shared" si="0"/>
        <v>2864.6879039999999</v>
      </c>
      <c r="W6" s="7">
        <f t="shared" si="0"/>
        <v>3147.1161349999993</v>
      </c>
      <c r="X6" s="7">
        <f t="shared" si="0"/>
        <v>3349.9960609999998</v>
      </c>
      <c r="Y6" s="7">
        <f t="shared" si="0"/>
        <v>3112.0614660000006</v>
      </c>
      <c r="Z6" s="7">
        <f t="shared" si="0"/>
        <v>3444.5590069999998</v>
      </c>
      <c r="AA6" s="7">
        <f t="shared" si="0"/>
        <v>3200.1285750000002</v>
      </c>
      <c r="AB6" s="7">
        <f t="shared" si="0"/>
        <v>3032.5401810000003</v>
      </c>
      <c r="AC6">
        <f t="shared" si="0"/>
        <v>0</v>
      </c>
      <c r="AD6" s="7">
        <f t="shared" si="0"/>
        <v>2087.322682</v>
      </c>
      <c r="AE6" s="7">
        <f t="shared" si="0"/>
        <v>3069.7362420000004</v>
      </c>
      <c r="AF6" s="7">
        <f t="shared" si="0"/>
        <v>3470.7769099999996</v>
      </c>
      <c r="AG6" s="7">
        <f t="shared" si="0"/>
        <v>3296.2378039999999</v>
      </c>
      <c r="AH6" s="7">
        <f t="shared" si="0"/>
        <v>2854.7567249999997</v>
      </c>
      <c r="AI6" s="7">
        <f t="shared" si="0"/>
        <v>3366.1068649999997</v>
      </c>
      <c r="AJ6" s="7">
        <f t="shared" si="0"/>
        <v>3870.4532640000002</v>
      </c>
      <c r="AK6" s="7">
        <f t="shared" si="0"/>
        <v>4043.3095069999995</v>
      </c>
      <c r="AL6" s="7">
        <f t="shared" si="0"/>
        <v>3866.4661539999997</v>
      </c>
      <c r="AM6" s="7">
        <f t="shared" si="0"/>
        <v>3480.6124499999996</v>
      </c>
      <c r="AN6" s="7">
        <f t="shared" si="0"/>
        <v>3949.6267570000005</v>
      </c>
      <c r="AO6" s="7">
        <f t="shared" si="0"/>
        <v>3684.7206339899994</v>
      </c>
      <c r="AQ6" s="7">
        <f t="shared" si="0"/>
        <v>3120.2743340000002</v>
      </c>
      <c r="AR6" s="7">
        <f t="shared" si="0"/>
        <v>2913.6432100000002</v>
      </c>
      <c r="AS6" s="7">
        <f t="shared" si="0"/>
        <v>3840.4992560000005</v>
      </c>
      <c r="AT6" s="7">
        <f t="shared" si="0"/>
        <v>3471.8644850000001</v>
      </c>
      <c r="AU6" s="7">
        <f t="shared" si="0"/>
        <v>3130.5428929999998</v>
      </c>
      <c r="AV6" s="7">
        <f t="shared" si="0"/>
        <v>4266.6862169999995</v>
      </c>
      <c r="AW6" s="7">
        <f t="shared" si="0"/>
        <v>4665.4515289999999</v>
      </c>
      <c r="AX6" s="7">
        <f t="shared" si="0"/>
        <v>4317.7268060000006</v>
      </c>
      <c r="AY6" s="7">
        <f t="shared" si="0"/>
        <v>3948.703438</v>
      </c>
      <c r="AZ6" s="7">
        <f t="shared" si="0"/>
        <v>4132.442121</v>
      </c>
      <c r="BA6" s="7">
        <f t="shared" si="0"/>
        <v>4209.9676259999997</v>
      </c>
      <c r="BB6" s="7">
        <f t="shared" si="0"/>
        <v>2875.5360449999998</v>
      </c>
      <c r="BD6" s="7">
        <f t="shared" si="0"/>
        <v>2814.419793</v>
      </c>
      <c r="BE6" s="7">
        <f t="shared" si="0"/>
        <v>4001.24118</v>
      </c>
      <c r="BF6" s="7">
        <f t="shared" si="0"/>
        <v>2764.8310059999999</v>
      </c>
      <c r="BG6" s="7">
        <f t="shared" si="0"/>
        <v>4040.1705120000001</v>
      </c>
      <c r="BH6" s="7">
        <f t="shared" si="0"/>
        <v>4331.1768350000002</v>
      </c>
      <c r="BI6" s="7">
        <f t="shared" si="0"/>
        <v>4152.1604009999992</v>
      </c>
      <c r="BJ6" s="7">
        <f t="shared" si="0"/>
        <v>4750.059679</v>
      </c>
      <c r="BK6" s="7">
        <f t="shared" si="0"/>
        <v>4337.3507689999997</v>
      </c>
      <c r="BL6" s="7">
        <f t="shared" si="0"/>
        <v>4220.2480500000001</v>
      </c>
      <c r="BM6" s="7">
        <f t="shared" si="0"/>
        <v>4380.91032</v>
      </c>
      <c r="BN6" s="7">
        <f t="shared" si="0"/>
        <v>4057.7655119999999</v>
      </c>
      <c r="BO6" s="7">
        <f t="shared" si="0"/>
        <v>4077.6237440000004</v>
      </c>
      <c r="BQ6" s="7">
        <f t="shared" ref="BQ6:CB6" si="1">SUM(BQ7,BQ17,BQ16)</f>
        <v>2161.4189589500002</v>
      </c>
      <c r="BR6" s="7">
        <f t="shared" si="1"/>
        <v>0</v>
      </c>
      <c r="BS6" s="7">
        <f t="shared" si="1"/>
        <v>0</v>
      </c>
      <c r="BT6" s="7">
        <f t="shared" si="1"/>
        <v>0</v>
      </c>
      <c r="BU6" s="7">
        <f t="shared" si="1"/>
        <v>0</v>
      </c>
      <c r="BV6" s="7">
        <f t="shared" si="1"/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5" x14ac:dyDescent="0.35">
      <c r="B7" s="8" t="s">
        <v>2</v>
      </c>
      <c r="D7" s="9">
        <f>SUM(D8:D15)</f>
        <v>1895.6128650000001</v>
      </c>
      <c r="E7" s="9">
        <f t="shared" ref="E7:BO7" si="2">SUM(E8:E15)</f>
        <v>2030.7339099999999</v>
      </c>
      <c r="F7" s="9">
        <f t="shared" si="2"/>
        <v>2548.8154669999999</v>
      </c>
      <c r="G7" s="9">
        <f t="shared" si="2"/>
        <v>2646.3661580000003</v>
      </c>
      <c r="H7" s="9">
        <f t="shared" si="2"/>
        <v>2282.2718319999999</v>
      </c>
      <c r="I7" s="9">
        <f t="shared" si="2"/>
        <v>1644.342169</v>
      </c>
      <c r="J7" s="9">
        <f t="shared" si="2"/>
        <v>2464.0009909999999</v>
      </c>
      <c r="K7" s="9">
        <f t="shared" si="2"/>
        <v>2513.9683169999998</v>
      </c>
      <c r="L7" s="9">
        <f t="shared" si="2"/>
        <v>2344.033199</v>
      </c>
      <c r="M7" s="9">
        <f t="shared" si="2"/>
        <v>1349.895853</v>
      </c>
      <c r="N7" s="9">
        <f t="shared" si="2"/>
        <v>1179.3272919999999</v>
      </c>
      <c r="O7" s="9">
        <f t="shared" si="2"/>
        <v>1340.5976609999998</v>
      </c>
      <c r="Q7" s="9">
        <f t="shared" si="2"/>
        <v>1386.617534</v>
      </c>
      <c r="R7" s="9">
        <f t="shared" si="2"/>
        <v>2320.6683210000001</v>
      </c>
      <c r="S7" s="9">
        <f t="shared" si="2"/>
        <v>2734.2613999999999</v>
      </c>
      <c r="T7" s="9">
        <f t="shared" si="2"/>
        <v>2578.1866230000001</v>
      </c>
      <c r="U7" s="9">
        <f t="shared" si="2"/>
        <v>2640.1428129999999</v>
      </c>
      <c r="V7" s="9">
        <f t="shared" si="2"/>
        <v>2527.191699</v>
      </c>
      <c r="W7" s="9">
        <f t="shared" si="2"/>
        <v>2805.2040259999994</v>
      </c>
      <c r="X7" s="9">
        <f t="shared" si="2"/>
        <v>2991.072866</v>
      </c>
      <c r="Y7" s="9">
        <f t="shared" si="2"/>
        <v>2794.4698780000003</v>
      </c>
      <c r="Z7" s="9">
        <f t="shared" si="2"/>
        <v>3048.8224869999999</v>
      </c>
      <c r="AA7" s="9">
        <f t="shared" si="2"/>
        <v>2855.4784100000002</v>
      </c>
      <c r="AB7" s="9">
        <f t="shared" si="2"/>
        <v>2686.0054720000003</v>
      </c>
      <c r="AD7" s="9">
        <f t="shared" si="2"/>
        <v>1790.1399739999999</v>
      </c>
      <c r="AE7" s="9">
        <f t="shared" si="2"/>
        <v>2641.3770780000004</v>
      </c>
      <c r="AF7" s="9">
        <f t="shared" si="2"/>
        <v>3018.4941289999997</v>
      </c>
      <c r="AG7" s="9">
        <f t="shared" si="2"/>
        <v>2905.66005</v>
      </c>
      <c r="AH7" s="9">
        <f t="shared" si="2"/>
        <v>2464.1723969999998</v>
      </c>
      <c r="AI7" s="9">
        <f t="shared" si="2"/>
        <v>2891.4166769999997</v>
      </c>
      <c r="AJ7" s="9">
        <f t="shared" si="2"/>
        <v>3351.5748130000002</v>
      </c>
      <c r="AK7" s="9">
        <f t="shared" si="2"/>
        <v>3524.1956939999995</v>
      </c>
      <c r="AL7" s="9">
        <f t="shared" si="2"/>
        <v>3373.6437779999997</v>
      </c>
      <c r="AM7" s="9">
        <f t="shared" si="2"/>
        <v>3001.0604079999998</v>
      </c>
      <c r="AN7" s="9">
        <f t="shared" si="2"/>
        <v>3482.2305630000005</v>
      </c>
      <c r="AO7" s="9">
        <f t="shared" si="2"/>
        <v>3213.4202609899994</v>
      </c>
      <c r="AQ7" s="9">
        <f t="shared" si="2"/>
        <v>2654.061897</v>
      </c>
      <c r="AR7" s="9">
        <f t="shared" si="2"/>
        <v>2514.2137149999999</v>
      </c>
      <c r="AS7" s="9">
        <f t="shared" si="2"/>
        <v>3353.4530600000003</v>
      </c>
      <c r="AT7" s="9">
        <f t="shared" si="2"/>
        <v>3007.9293259999999</v>
      </c>
      <c r="AU7" s="9">
        <f t="shared" si="2"/>
        <v>2648.7715370000001</v>
      </c>
      <c r="AV7" s="9">
        <f t="shared" si="2"/>
        <v>3797.5421349999997</v>
      </c>
      <c r="AW7" s="9">
        <f t="shared" si="2"/>
        <v>4147.181799</v>
      </c>
      <c r="AX7" s="9">
        <f t="shared" si="2"/>
        <v>3796.2378060000005</v>
      </c>
      <c r="AY7" s="9">
        <f t="shared" si="2"/>
        <v>3422.7870830000002</v>
      </c>
      <c r="AZ7" s="9">
        <f t="shared" si="2"/>
        <v>3597.4223739999998</v>
      </c>
      <c r="BA7" s="9">
        <f t="shared" si="2"/>
        <v>3683.1564020000001</v>
      </c>
      <c r="BB7" s="9">
        <f t="shared" si="2"/>
        <v>2370.3783119999998</v>
      </c>
      <c r="BD7" s="9">
        <f t="shared" si="2"/>
        <v>2310.3390509999999</v>
      </c>
      <c r="BE7" s="9">
        <f t="shared" si="2"/>
        <v>3496.572357</v>
      </c>
      <c r="BF7" s="9">
        <f t="shared" si="2"/>
        <v>2284.4553980000001</v>
      </c>
      <c r="BG7" s="9">
        <f t="shared" si="2"/>
        <v>3679.4593380000001</v>
      </c>
      <c r="BH7" s="9">
        <f t="shared" si="2"/>
        <v>3840.7134749999996</v>
      </c>
      <c r="BI7" s="9">
        <f t="shared" si="2"/>
        <v>3622.5879119999995</v>
      </c>
      <c r="BJ7" s="9">
        <f t="shared" si="2"/>
        <v>4175.9010779999999</v>
      </c>
      <c r="BK7" s="9">
        <f t="shared" si="2"/>
        <v>3769.7763519999999</v>
      </c>
      <c r="BL7" s="9">
        <f t="shared" si="2"/>
        <v>3598.045161</v>
      </c>
      <c r="BM7" s="9">
        <f t="shared" si="2"/>
        <v>3735.3033970000001</v>
      </c>
      <c r="BN7" s="9">
        <f t="shared" si="2"/>
        <v>3409.8297439999997</v>
      </c>
      <c r="BO7" s="9">
        <f t="shared" si="2"/>
        <v>3513.2462210000003</v>
      </c>
      <c r="BQ7" s="9">
        <f t="shared" ref="BQ7:CB7" si="3">SUM(BQ8:BQ15)</f>
        <v>1598.3613209500002</v>
      </c>
      <c r="BR7" s="9">
        <f t="shared" si="3"/>
        <v>0</v>
      </c>
      <c r="BS7" s="9">
        <f t="shared" si="3"/>
        <v>0</v>
      </c>
      <c r="BT7" s="9">
        <f t="shared" si="3"/>
        <v>0</v>
      </c>
      <c r="BU7" s="9">
        <f t="shared" si="3"/>
        <v>0</v>
      </c>
      <c r="BV7" s="9">
        <f t="shared" si="3"/>
        <v>0</v>
      </c>
      <c r="BW7" s="9">
        <f t="shared" si="3"/>
        <v>0</v>
      </c>
      <c r="BX7" s="9">
        <f t="shared" si="3"/>
        <v>0</v>
      </c>
      <c r="BY7" s="9">
        <f t="shared" si="3"/>
        <v>0</v>
      </c>
      <c r="BZ7" s="9">
        <f t="shared" si="3"/>
        <v>0</v>
      </c>
      <c r="CA7" s="9">
        <f t="shared" si="3"/>
        <v>0</v>
      </c>
      <c r="CB7" s="9">
        <f t="shared" si="3"/>
        <v>0</v>
      </c>
    </row>
    <row r="8" spans="1:80" ht="15.5" x14ac:dyDescent="0.35">
      <c r="B8" s="10" t="s">
        <v>3</v>
      </c>
      <c r="D8" s="11">
        <f>SUMIFS('Base TKU'!E:E,'Base TKU'!$A:$A,$B8,'Base TKU'!$B:$B,"NORTE")/1000000</f>
        <v>120.222678</v>
      </c>
      <c r="E8" s="11">
        <f>SUMIFS('Base TKU'!F:F,'Base TKU'!$A:$A,$B8,'Base TKU'!$B:$B,"NORTE")/1000000</f>
        <v>1448.88618</v>
      </c>
      <c r="F8" s="11">
        <f>SUMIFS('Base TKU'!G:G,'Base TKU'!$A:$A,$B8,'Base TKU'!$B:$B,"NORTE")/1000000</f>
        <v>1997.122848</v>
      </c>
      <c r="G8" s="11">
        <f>SUMIFS('Base TKU'!H:H,'Base TKU'!$A:$A,$B8,'Base TKU'!$B:$B,"NORTE")/1000000</f>
        <v>2066.705168</v>
      </c>
      <c r="H8" s="11">
        <f>SUMIFS('Base TKU'!I:I,'Base TKU'!$A:$A,$B8,'Base TKU'!$B:$B,"NORTE")/1000000</f>
        <v>1550.4311319999999</v>
      </c>
      <c r="I8" s="11">
        <f>SUMIFS('Base TKU'!J:J,'Base TKU'!$A:$A,$B8,'Base TKU'!$B:$B,"NORTE")/1000000</f>
        <v>513.51546599999995</v>
      </c>
      <c r="J8" s="11">
        <f>SUMIFS('Base TKU'!K:K,'Base TKU'!$A:$A,$B8,'Base TKU'!$B:$B,"NORTE")/1000000</f>
        <v>44.264498000000003</v>
      </c>
      <c r="K8" s="11">
        <f>SUMIFS('Base TKU'!L:L,'Base TKU'!$A:$A,$B8,'Base TKU'!$B:$B,"NORTE")/1000000</f>
        <v>0</v>
      </c>
      <c r="L8" s="11">
        <f>SUMIFS('Base TKU'!M:M,'Base TKU'!$A:$A,$B8,'Base TKU'!$B:$B,"NORTE")/1000000</f>
        <v>0</v>
      </c>
      <c r="M8" s="11">
        <f>SUMIFS('Base TKU'!N:N,'Base TKU'!$A:$A,$B8,'Base TKU'!$B:$B,"NORTE")/1000000</f>
        <v>0</v>
      </c>
      <c r="N8" s="11">
        <f>SUMIFS('Base TKU'!O:O,'Base TKU'!$A:$A,$B8,'Base TKU'!$B:$B,"NORTE")/1000000</f>
        <v>22.267163</v>
      </c>
      <c r="O8" s="11">
        <f>SUMIFS('Base TKU'!P:P,'Base TKU'!$A:$A,$B8,'Base TKU'!$B:$B,"NORTE")/1000000</f>
        <v>120.153471</v>
      </c>
      <c r="Q8" s="11">
        <f>SUMIFS('Base TKU'!R:R,'Base TKU'!$A:$A,$B8,'Base TKU'!$B:$B,"NORTE")/1000000</f>
        <v>736.99816799999996</v>
      </c>
      <c r="R8" s="11">
        <f>SUMIFS('Base TKU'!S:S,'Base TKU'!$A:$A,$B8,'Base TKU'!$B:$B,"NORTE")/1000000</f>
        <v>1866.6842819999999</v>
      </c>
      <c r="S8" s="11">
        <f>SUMIFS('Base TKU'!T:T,'Base TKU'!$A:$A,$B8,'Base TKU'!$B:$B,"NORTE")/1000000</f>
        <v>2207.9027209999999</v>
      </c>
      <c r="T8" s="11">
        <f>SUMIFS('Base TKU'!U:U,'Base TKU'!$A:$A,$B8,'Base TKU'!$B:$B,"NORTE")/1000000</f>
        <v>1937.3872249999999</v>
      </c>
      <c r="U8" s="11">
        <f>SUMIFS('Base TKU'!V:V,'Base TKU'!$A:$A,$B8,'Base TKU'!$B:$B,"NORTE")/1000000</f>
        <v>1866.7562680000001</v>
      </c>
      <c r="V8" s="11">
        <f>SUMIFS('Base TKU'!W:W,'Base TKU'!$A:$A,$B8,'Base TKU'!$B:$B,"NORTE")/1000000</f>
        <v>726.641436</v>
      </c>
      <c r="W8" s="11">
        <f>SUMIFS('Base TKU'!X:X,'Base TKU'!$A:$A,$B8,'Base TKU'!$B:$B,"NORTE")/1000000</f>
        <v>156.56585899999999</v>
      </c>
      <c r="X8" s="11">
        <f>SUMIFS('Base TKU'!Y:Y,'Base TKU'!$A:$A,$B8,'Base TKU'!$B:$B,"NORTE")/1000000</f>
        <v>121.00682500000001</v>
      </c>
      <c r="Y8" s="11">
        <f>SUMIFS('Base TKU'!Z:Z,'Base TKU'!$A:$A,$B8,'Base TKU'!$B:$B,"NORTE")/1000000</f>
        <v>0</v>
      </c>
      <c r="Z8" s="11">
        <f>SUMIFS('Base TKU'!AA:AA,'Base TKU'!$A:$A,$B8,'Base TKU'!$B:$B,"NORTE")/1000000</f>
        <v>0</v>
      </c>
      <c r="AA8" s="11">
        <f>SUMIFS('Base TKU'!AB:AB,'Base TKU'!$A:$A,$B8,'Base TKU'!$B:$B,"NORTE")/1000000</f>
        <v>0</v>
      </c>
      <c r="AB8" s="11">
        <f>SUMIFS('Base TKU'!AC:AC,'Base TKU'!$A:$A,$B8,'Base TKU'!$B:$B,"NORTE")/1000000</f>
        <v>0</v>
      </c>
      <c r="AD8" s="11">
        <f>SUMIFS('Base TKU'!AE:AE,'Base TKU'!$A:$A,$B8,'Base TKU'!$B:$B,"NORTE")/1000000</f>
        <v>694.83746799999994</v>
      </c>
      <c r="AE8" s="11">
        <f>SUMIFS('Base TKU'!AF:AF,'Base TKU'!$A:$A,$B8,'Base TKU'!$B:$B,"NORTE")/1000000</f>
        <v>1964.1760220000001</v>
      </c>
      <c r="AF8" s="11">
        <f>SUMIFS('Base TKU'!AG:AG,'Base TKU'!$A:$A,$B8,'Base TKU'!$B:$B,"NORTE")/1000000</f>
        <v>2375.602179</v>
      </c>
      <c r="AG8" s="11">
        <f>SUMIFS('Base TKU'!AH:AH,'Base TKU'!$A:$A,$B8,'Base TKU'!$B:$B,"NORTE")/1000000</f>
        <v>2240.421112</v>
      </c>
      <c r="AH8" s="11">
        <f>SUMIFS('Base TKU'!AI:AI,'Base TKU'!$A:$A,$B8,'Base TKU'!$B:$B,"NORTE")/1000000</f>
        <v>1693.7376409999999</v>
      </c>
      <c r="AI8" s="11">
        <f>SUMIFS('Base TKU'!AJ:AJ,'Base TKU'!$A:$A,$B8,'Base TKU'!$B:$B,"NORTE")/1000000</f>
        <v>1727.7406129999999</v>
      </c>
      <c r="AJ8" s="11">
        <f>SUMIFS('Base TKU'!AK:AK,'Base TKU'!$A:$A,$B8,'Base TKU'!$B:$B,"NORTE")/1000000</f>
        <v>259.04943500000002</v>
      </c>
      <c r="AK8" s="11">
        <f>SUMIFS('Base TKU'!AL:AL,'Base TKU'!$A:$A,$B8,'Base TKU'!$B:$B,"NORTE")/1000000</f>
        <v>69.389781999999997</v>
      </c>
      <c r="AL8" s="11">
        <f>SUMIFS('Base TKU'!AM:AM,'Base TKU'!$A:$A,$B8,'Base TKU'!$B:$B,"NORTE")/1000000</f>
        <v>20.492066000000001</v>
      </c>
      <c r="AM8" s="11">
        <f>SUMIFS('Base TKU'!AN:AN,'Base TKU'!$A:$A,$B8,'Base TKU'!$B:$B,"NORTE")/1000000</f>
        <v>17.93694</v>
      </c>
      <c r="AN8" s="11">
        <f>SUMIFS('Base TKU'!AO:AO,'Base TKU'!$A:$A,$B8,'Base TKU'!$B:$B,"NORTE")/1000000</f>
        <v>25.441582</v>
      </c>
      <c r="AO8" s="11">
        <f>SUMIFS('Base TKU'!AP:AP,'Base TKU'!$A:$A,$B8,'Base TKU'!$B:$B,"NORTE")/1000000</f>
        <v>0</v>
      </c>
      <c r="AQ8" s="11">
        <f>SUMIFS('Base TKU'!AR:AR,'Base TKU'!$A:$A,$B8,'Base TKU'!$B:$B,"NORTE")/1000000</f>
        <v>1619.3273810000001</v>
      </c>
      <c r="AR8" s="11">
        <f>SUMIFS('Base TKU'!AS:AS,'Base TKU'!$A:$A,$B8,'Base TKU'!$B:$B,"NORTE")/1000000</f>
        <v>1925.7506040000001</v>
      </c>
      <c r="AS8" s="11">
        <f>SUMIFS('Base TKU'!AT:AT,'Base TKU'!$A:$A,$B8,'Base TKU'!$B:$B,"NORTE")/1000000</f>
        <v>2504.528491</v>
      </c>
      <c r="AT8" s="11">
        <f>SUMIFS('Base TKU'!AU:AU,'Base TKU'!$A:$A,$B8,'Base TKU'!$B:$B,"NORTE")/1000000</f>
        <v>2071.9616820000001</v>
      </c>
      <c r="AU8" s="11">
        <f>SUMIFS('Base TKU'!AV:AV,'Base TKU'!$A:$A,$B8,'Base TKU'!$B:$B,"NORTE")/1000000</f>
        <v>1560.8728940000001</v>
      </c>
      <c r="AV8" s="11">
        <f>SUMIFS('Base TKU'!AW:AW,'Base TKU'!$A:$A,$B8,'Base TKU'!$B:$B,"NORTE")/1000000</f>
        <v>448.37685099999999</v>
      </c>
      <c r="AW8" s="11">
        <f>SUMIFS('Base TKU'!AX:AX,'Base TKU'!$A:$A,$B8,'Base TKU'!$B:$B,"NORTE")/1000000</f>
        <v>157.90087399999999</v>
      </c>
      <c r="AX8" s="11">
        <f>SUMIFS('Base TKU'!AY:AY,'Base TKU'!$A:$A,$B8,'Base TKU'!$B:$B,"NORTE")/1000000</f>
        <v>149.31093200000001</v>
      </c>
      <c r="AY8" s="11">
        <f>SUMIFS('Base TKU'!AZ:AZ,'Base TKU'!$A:$A,$B8,'Base TKU'!$B:$B,"NORTE")/1000000</f>
        <v>121.168504</v>
      </c>
      <c r="AZ8" s="11">
        <f>SUMIFS('Base TKU'!BA:BA,'Base TKU'!$A:$A,$B8,'Base TKU'!$B:$B,"NORTE")/1000000</f>
        <v>262.36950300000001</v>
      </c>
      <c r="BA8" s="11">
        <f>SUMIFS('Base TKU'!BB:BB,'Base TKU'!$A:$A,$B8,'Base TKU'!$B:$B,"NORTE")/1000000</f>
        <v>434.61930100000001</v>
      </c>
      <c r="BB8" s="11">
        <f>SUMIFS('Base TKU'!BC:BC,'Base TKU'!$A:$A,$B8,'Base TKU'!$B:$B,"NORTE")/1000000</f>
        <v>72.888115999999997</v>
      </c>
      <c r="BD8" s="11">
        <f>SUMIFS('Base TKU'!BE:BE,'Base TKU'!$A:$A,$B8,'Base TKU'!$B:$B,"NORTE")/1000000</f>
        <v>1472.7739730000001</v>
      </c>
      <c r="BE8" s="11">
        <f>SUMIFS('Base TKU'!BF:BF,'Base TKU'!$A:$A,$B8,'Base TKU'!$B:$B,"NORTE")/1000000</f>
        <v>2608.6007289999998</v>
      </c>
      <c r="BF8" s="11">
        <f>SUMIFS('Base TKU'!BG:BG,'Base TKU'!$A:$A,$B8,'Base TKU'!$B:$B,"NORTE")/1000000</f>
        <v>1592.4453189999999</v>
      </c>
      <c r="BG8" s="11">
        <f>SUMIFS('Base TKU'!BH:BH,'Base TKU'!$A:$A,$B8,'Base TKU'!$B:$B,"NORTE")/1000000</f>
        <v>2621.7298230000001</v>
      </c>
      <c r="BH8" s="11">
        <f>SUMIFS('Base TKU'!BI:BI,'Base TKU'!$A:$A,$B8,'Base TKU'!$B:$B,"NORTE")/1000000</f>
        <v>2686.5821769999998</v>
      </c>
      <c r="BI8" s="11">
        <f>SUMIFS('Base TKU'!BJ:BJ,'Base TKU'!$A:$A,$B8,'Base TKU'!$B:$B,"NORTE")/1000000</f>
        <v>1073.3422129999999</v>
      </c>
      <c r="BJ8" s="11">
        <f>SUMIFS('Base TKU'!BK:BK,'Base TKU'!$A:$A,$B8,'Base TKU'!$B:$B,"NORTE")/1000000</f>
        <v>362.05814900000001</v>
      </c>
      <c r="BK8" s="11">
        <f>SUMIFS('Base TKU'!BL:BL,'Base TKU'!$A:$A,$B8,'Base TKU'!$B:$B,"NORTE")/1000000</f>
        <v>72.098883000000001</v>
      </c>
      <c r="BL8" s="11">
        <f>SUMIFS('Base TKU'!BM:BM,'Base TKU'!$A:$A,$B8,'Base TKU'!$B:$B,"NORTE")/1000000</f>
        <v>77.838616000000002</v>
      </c>
      <c r="BM8" s="11">
        <f>SUMIFS('Base TKU'!BN:BN,'Base TKU'!$A:$A,$B8,'Base TKU'!$B:$B,"NORTE")/1000000</f>
        <v>0</v>
      </c>
      <c r="BN8" s="11">
        <f>SUMIFS('Base TKU'!BO:BO,'Base TKU'!$A:$A,$B8,'Base TKU'!$B:$B,"NORTE")/1000000</f>
        <v>0</v>
      </c>
      <c r="BO8" s="11">
        <f>SUMIFS('Base TKU'!BP:BP,'Base TKU'!$A:$A,$B8,'Base TKU'!$B:$B,"NORTE")/1000000</f>
        <v>0</v>
      </c>
      <c r="BQ8" s="11">
        <f>SUMIFS('Base TKU'!BR:BR,'Base TKU'!$A:$A,$B8,'Base TKU'!$B:$B,"NORTE")/1000000</f>
        <v>377.34926139999999</v>
      </c>
      <c r="BR8" s="11">
        <f>SUMIFS('Base TKU'!BS:BS,'Base TKU'!$A:$A,$B8,'Base TKU'!$B:$B,"NORTE")/1000000</f>
        <v>0</v>
      </c>
      <c r="BS8" s="11">
        <f>SUMIFS('Base TKU'!BT:BT,'Base TKU'!$A:$A,$B8,'Base TKU'!$B:$B,"NORTE")/1000000</f>
        <v>0</v>
      </c>
      <c r="BT8" s="11">
        <f>SUMIFS('Base TKU'!BU:BU,'Base TKU'!$A:$A,$B8,'Base TKU'!$B:$B,"NORTE")/1000000</f>
        <v>0</v>
      </c>
      <c r="BU8" s="11">
        <f>SUMIFS('Base TKU'!BV:BV,'Base TKU'!$A:$A,$B8,'Base TKU'!$B:$B,"NORTE")/1000000</f>
        <v>0</v>
      </c>
      <c r="BV8" s="11">
        <f>SUMIFS('Base TKU'!BW:BW,'Base TKU'!$A:$A,$B8,'Base TKU'!$B:$B,"NORTE")/1000000</f>
        <v>0</v>
      </c>
      <c r="BW8" s="11">
        <f>SUMIFS('Base TKU'!BX:BX,'Base TKU'!$A:$A,$B8,'Base TKU'!$B:$B,"NORTE")/1000000</f>
        <v>0</v>
      </c>
      <c r="BX8" s="11">
        <f>SUMIFS('Base TKU'!BY:BY,'Base TKU'!$A:$A,$B8,'Base TKU'!$B:$B,"NORTE")/1000000</f>
        <v>0</v>
      </c>
      <c r="BY8" s="11">
        <f>SUMIFS('Base TKU'!BZ:BZ,'Base TKU'!$A:$A,$B8,'Base TKU'!$B:$B,"NORTE")/1000000</f>
        <v>0</v>
      </c>
      <c r="BZ8" s="11">
        <f>SUMIFS('Base TKU'!CA:CA,'Base TKU'!$A:$A,$B8,'Base TKU'!$B:$B,"NORTE")/1000000</f>
        <v>0</v>
      </c>
      <c r="CA8" s="11">
        <f>SUMIFS('Base TKU'!CB:CB,'Base TKU'!$A:$A,$B8,'Base TKU'!$B:$B,"NORTE")/1000000</f>
        <v>0</v>
      </c>
      <c r="CB8" s="11">
        <f>SUMIFS('Base TKU'!CC:CC,'Base TKU'!$A:$A,$B8,'Base TKU'!$B:$B,"NORTE")/1000000</f>
        <v>0</v>
      </c>
    </row>
    <row r="9" spans="1:80" ht="15.5" x14ac:dyDescent="0.35">
      <c r="B9" s="10" t="s">
        <v>4</v>
      </c>
      <c r="D9" s="11">
        <f>SUMIFS('Base TKU'!E:E,'Base TKU'!$A:$A,$B9,'Base TKU'!$B:$B,"NORTE")/1000000</f>
        <v>193.67837700000001</v>
      </c>
      <c r="E9" s="11">
        <f>SUMIFS('Base TKU'!F:F,'Base TKU'!$A:$A,$B9,'Base TKU'!$B:$B,"NORTE")/1000000</f>
        <v>367.78302000000002</v>
      </c>
      <c r="F9" s="11">
        <f>SUMIFS('Base TKU'!G:G,'Base TKU'!$A:$A,$B9,'Base TKU'!$B:$B,"NORTE")/1000000</f>
        <v>448.91655200000002</v>
      </c>
      <c r="G9" s="11">
        <f>SUMIFS('Base TKU'!H:H,'Base TKU'!$A:$A,$B9,'Base TKU'!$B:$B,"NORTE")/1000000</f>
        <v>492.66715499999998</v>
      </c>
      <c r="H9" s="11">
        <f>SUMIFS('Base TKU'!I:I,'Base TKU'!$A:$A,$B9,'Base TKU'!$B:$B,"NORTE")/1000000</f>
        <v>489.18813399999999</v>
      </c>
      <c r="I9" s="11">
        <f>SUMIFS('Base TKU'!J:J,'Base TKU'!$A:$A,$B9,'Base TKU'!$B:$B,"NORTE")/1000000</f>
        <v>430.94542300000001</v>
      </c>
      <c r="J9" s="11">
        <f>SUMIFS('Base TKU'!K:K,'Base TKU'!$A:$A,$B9,'Base TKU'!$B:$B,"NORTE")/1000000</f>
        <v>318.436351</v>
      </c>
      <c r="K9" s="11">
        <f>SUMIFS('Base TKU'!L:L,'Base TKU'!$A:$A,$B9,'Base TKU'!$B:$B,"NORTE")/1000000</f>
        <v>287.09571599999998</v>
      </c>
      <c r="L9" s="11">
        <f>SUMIFS('Base TKU'!M:M,'Base TKU'!$A:$A,$B9,'Base TKU'!$B:$B,"NORTE")/1000000</f>
        <v>288.84446700000001</v>
      </c>
      <c r="M9" s="11">
        <f>SUMIFS('Base TKU'!N:N,'Base TKU'!$A:$A,$B9,'Base TKU'!$B:$B,"NORTE")/1000000</f>
        <v>336.43077199999999</v>
      </c>
      <c r="N9" s="11">
        <f>SUMIFS('Base TKU'!O:O,'Base TKU'!$A:$A,$B9,'Base TKU'!$B:$B,"NORTE")/1000000</f>
        <v>393.09178400000002</v>
      </c>
      <c r="O9" s="11">
        <f>SUMIFS('Base TKU'!P:P,'Base TKU'!$A:$A,$B9,'Base TKU'!$B:$B,"NORTE")/1000000</f>
        <v>375.92939699999999</v>
      </c>
      <c r="Q9" s="11">
        <f>SUMIFS('Base TKU'!R:R,'Base TKU'!$A:$A,$B9,'Base TKU'!$B:$B,"NORTE")/1000000</f>
        <v>376.93612200000001</v>
      </c>
      <c r="R9" s="11">
        <f>SUMIFS('Base TKU'!S:S,'Base TKU'!$A:$A,$B9,'Base TKU'!$B:$B,"NORTE")/1000000</f>
        <v>383.87628000000001</v>
      </c>
      <c r="S9" s="11">
        <f>SUMIFS('Base TKU'!T:T,'Base TKU'!$A:$A,$B9,'Base TKU'!$B:$B,"NORTE")/1000000</f>
        <v>484.93361399999998</v>
      </c>
      <c r="T9" s="11">
        <f>SUMIFS('Base TKU'!U:U,'Base TKU'!$A:$A,$B9,'Base TKU'!$B:$B,"NORTE")/1000000</f>
        <v>552.17882899999995</v>
      </c>
      <c r="U9" s="11">
        <f>SUMIFS('Base TKU'!V:V,'Base TKU'!$A:$A,$B9,'Base TKU'!$B:$B,"NORTE")/1000000</f>
        <v>485.31778300000002</v>
      </c>
      <c r="V9" s="11">
        <f>SUMIFS('Base TKU'!W:W,'Base TKU'!$A:$A,$B9,'Base TKU'!$B:$B,"NORTE")/1000000</f>
        <v>407.73084899999998</v>
      </c>
      <c r="W9" s="11">
        <f>SUMIFS('Base TKU'!X:X,'Base TKU'!$A:$A,$B9,'Base TKU'!$B:$B,"NORTE")/1000000</f>
        <v>487.18129499999998</v>
      </c>
      <c r="X9" s="11">
        <f>SUMIFS('Base TKU'!Y:Y,'Base TKU'!$A:$A,$B9,'Base TKU'!$B:$B,"NORTE")/1000000</f>
        <v>403.70753999999999</v>
      </c>
      <c r="Y9" s="11">
        <f>SUMIFS('Base TKU'!Z:Z,'Base TKU'!$A:$A,$B9,'Base TKU'!$B:$B,"NORTE")/1000000</f>
        <v>408.60479099999998</v>
      </c>
      <c r="Z9" s="11">
        <f>SUMIFS('Base TKU'!AA:AA,'Base TKU'!$A:$A,$B9,'Base TKU'!$B:$B,"NORTE")/1000000</f>
        <v>506.95539500000001</v>
      </c>
      <c r="AA9" s="11">
        <f>SUMIFS('Base TKU'!AB:AB,'Base TKU'!$A:$A,$B9,'Base TKU'!$B:$B,"NORTE")/1000000</f>
        <v>479.734531</v>
      </c>
      <c r="AB9" s="11">
        <f>SUMIFS('Base TKU'!AC:AC,'Base TKU'!$A:$A,$B9,'Base TKU'!$B:$B,"NORTE")/1000000</f>
        <v>501.41182099999997</v>
      </c>
      <c r="AD9" s="11">
        <f>SUMIFS('Base TKU'!AE:AE,'Base TKU'!$A:$A,$B9,'Base TKU'!$B:$B,"NORTE")/1000000</f>
        <v>411.59783399999998</v>
      </c>
      <c r="AE9" s="11">
        <f>SUMIFS('Base TKU'!AF:AF,'Base TKU'!$A:$A,$B9,'Base TKU'!$B:$B,"NORTE")/1000000</f>
        <v>487.85880200000003</v>
      </c>
      <c r="AF9" s="11">
        <f>SUMIFS('Base TKU'!AG:AG,'Base TKU'!$A:$A,$B9,'Base TKU'!$B:$B,"NORTE")/1000000</f>
        <v>541.37876900000003</v>
      </c>
      <c r="AG9" s="11">
        <f>SUMIFS('Base TKU'!AH:AH,'Base TKU'!$A:$A,$B9,'Base TKU'!$B:$B,"NORTE")/1000000</f>
        <v>587.36857999999995</v>
      </c>
      <c r="AH9" s="11">
        <f>SUMIFS('Base TKU'!AI:AI,'Base TKU'!$A:$A,$B9,'Base TKU'!$B:$B,"NORTE")/1000000</f>
        <v>448.93208499999997</v>
      </c>
      <c r="AI9" s="11">
        <f>SUMIFS('Base TKU'!AJ:AJ,'Base TKU'!$A:$A,$B9,'Base TKU'!$B:$B,"NORTE")/1000000</f>
        <v>535.74023799999998</v>
      </c>
      <c r="AJ9" s="11">
        <f>SUMIFS('Base TKU'!AK:AK,'Base TKU'!$A:$A,$B9,'Base TKU'!$B:$B,"NORTE")/1000000</f>
        <v>454.51641499999999</v>
      </c>
      <c r="AK9" s="11">
        <f>SUMIFS('Base TKU'!AL:AL,'Base TKU'!$A:$A,$B9,'Base TKU'!$B:$B,"NORTE")/1000000</f>
        <v>440.809483</v>
      </c>
      <c r="AL9" s="11">
        <f>SUMIFS('Base TKU'!AM:AM,'Base TKU'!$A:$A,$B9,'Base TKU'!$B:$B,"NORTE")/1000000</f>
        <v>483.76709099999999</v>
      </c>
      <c r="AM9" s="11">
        <f>SUMIFS('Base TKU'!AN:AN,'Base TKU'!$A:$A,$B9,'Base TKU'!$B:$B,"NORTE")/1000000</f>
        <v>441.058649</v>
      </c>
      <c r="AN9" s="11">
        <f>SUMIFS('Base TKU'!AO:AO,'Base TKU'!$A:$A,$B9,'Base TKU'!$B:$B,"NORTE")/1000000</f>
        <v>462.54900600000002</v>
      </c>
      <c r="AO9" s="11">
        <f>SUMIFS('Base TKU'!AP:AP,'Base TKU'!$A:$A,$B9,'Base TKU'!$B:$B,"NORTE")/1000000</f>
        <v>547.27042499000004</v>
      </c>
      <c r="AQ9" s="11">
        <f>SUMIFS('Base TKU'!AR:AR,'Base TKU'!$A:$A,$B9,'Base TKU'!$B:$B,"NORTE")/1000000</f>
        <v>423.33864199999999</v>
      </c>
      <c r="AR9" s="11">
        <f>SUMIFS('Base TKU'!AS:AS,'Base TKU'!$A:$A,$B9,'Base TKU'!$B:$B,"NORTE")/1000000</f>
        <v>410.19902200000001</v>
      </c>
      <c r="AS9" s="11">
        <f>SUMIFS('Base TKU'!AT:AT,'Base TKU'!$A:$A,$B9,'Base TKU'!$B:$B,"NORTE")/1000000</f>
        <v>570.30151499999999</v>
      </c>
      <c r="AT9" s="11">
        <f>SUMIFS('Base TKU'!AU:AU,'Base TKU'!$A:$A,$B9,'Base TKU'!$B:$B,"NORTE")/1000000</f>
        <v>578.44816500000002</v>
      </c>
      <c r="AU9" s="11">
        <f>SUMIFS('Base TKU'!AV:AV,'Base TKU'!$A:$A,$B9,'Base TKU'!$B:$B,"NORTE")/1000000</f>
        <v>529.77073700000005</v>
      </c>
      <c r="AV9" s="11">
        <f>SUMIFS('Base TKU'!AW:AW,'Base TKU'!$A:$A,$B9,'Base TKU'!$B:$B,"NORTE")/1000000</f>
        <v>548.13636899999995</v>
      </c>
      <c r="AW9" s="11">
        <f>SUMIFS('Base TKU'!AX:AX,'Base TKU'!$A:$A,$B9,'Base TKU'!$B:$B,"NORTE")/1000000</f>
        <v>520.45323299999995</v>
      </c>
      <c r="AX9" s="11">
        <f>SUMIFS('Base TKU'!AY:AY,'Base TKU'!$A:$A,$B9,'Base TKU'!$B:$B,"NORTE")/1000000</f>
        <v>445.08103299999999</v>
      </c>
      <c r="AY9" s="11">
        <f>SUMIFS('Base TKU'!AZ:AZ,'Base TKU'!$A:$A,$B9,'Base TKU'!$B:$B,"NORTE")/1000000</f>
        <v>474.59848199999999</v>
      </c>
      <c r="AZ9" s="11">
        <f>SUMIFS('Base TKU'!BA:BA,'Base TKU'!$A:$A,$B9,'Base TKU'!$B:$B,"NORTE")/1000000</f>
        <v>510.82764300000002</v>
      </c>
      <c r="BA9" s="11">
        <f>SUMIFS('Base TKU'!BB:BB,'Base TKU'!$A:$A,$B9,'Base TKU'!$B:$B,"NORTE")/1000000</f>
        <v>590.55514000000005</v>
      </c>
      <c r="BB9" s="11">
        <f>SUMIFS('Base TKU'!BC:BC,'Base TKU'!$A:$A,$B9,'Base TKU'!$B:$B,"NORTE")/1000000</f>
        <v>543.42499999999995</v>
      </c>
      <c r="BD9" s="11">
        <f>SUMIFS('Base TKU'!BE:BE,'Base TKU'!$A:$A,$B9,'Base TKU'!$B:$B,"NORTE")/1000000</f>
        <v>363.276025</v>
      </c>
      <c r="BE9" s="11">
        <f>SUMIFS('Base TKU'!BF:BF,'Base TKU'!$A:$A,$B9,'Base TKU'!$B:$B,"NORTE")/1000000</f>
        <v>509.02979099999999</v>
      </c>
      <c r="BF9" s="11">
        <f>SUMIFS('Base TKU'!BG:BG,'Base TKU'!$A:$A,$B9,'Base TKU'!$B:$B,"NORTE")/1000000</f>
        <v>486.27729799999997</v>
      </c>
      <c r="BG9" s="11">
        <f>SUMIFS('Base TKU'!BH:BH,'Base TKU'!$A:$A,$B9,'Base TKU'!$B:$B,"NORTE")/1000000</f>
        <v>631.97957799999995</v>
      </c>
      <c r="BH9" s="11">
        <f>SUMIFS('Base TKU'!BI:BI,'Base TKU'!$A:$A,$B9,'Base TKU'!$B:$B,"NORTE")/1000000</f>
        <v>560.63737400000002</v>
      </c>
      <c r="BI9" s="11">
        <f>SUMIFS('Base TKU'!BJ:BJ,'Base TKU'!$A:$A,$B9,'Base TKU'!$B:$B,"NORTE")/1000000</f>
        <v>593.68731200000002</v>
      </c>
      <c r="BJ9" s="11">
        <f>SUMIFS('Base TKU'!BK:BK,'Base TKU'!$A:$A,$B9,'Base TKU'!$B:$B,"NORTE")/1000000</f>
        <v>634.41839900000002</v>
      </c>
      <c r="BK9" s="11">
        <f>SUMIFS('Base TKU'!BL:BL,'Base TKU'!$A:$A,$B9,'Base TKU'!$B:$B,"NORTE")/1000000</f>
        <v>648.87883999999997</v>
      </c>
      <c r="BL9" s="11">
        <f>SUMIFS('Base TKU'!BM:BM,'Base TKU'!$A:$A,$B9,'Base TKU'!$B:$B,"NORTE")/1000000</f>
        <v>589.67825100000005</v>
      </c>
      <c r="BM9" s="11">
        <f>SUMIFS('Base TKU'!BN:BN,'Base TKU'!$A:$A,$B9,'Base TKU'!$B:$B,"NORTE")/1000000</f>
        <v>650.993694</v>
      </c>
      <c r="BN9" s="11">
        <f>SUMIFS('Base TKU'!BO:BO,'Base TKU'!$A:$A,$B9,'Base TKU'!$B:$B,"NORTE")/1000000</f>
        <v>569.98105999999996</v>
      </c>
      <c r="BO9" s="11">
        <f>SUMIFS('Base TKU'!BP:BP,'Base TKU'!$A:$A,$B9,'Base TKU'!$B:$B,"NORTE")/1000000</f>
        <v>647.32175700000005</v>
      </c>
      <c r="BQ9" s="11">
        <f>SUMIFS('Base TKU'!BR:BR,'Base TKU'!$A:$A,$B9,'Base TKU'!$B:$B,"NORTE")/1000000</f>
        <v>493.06503310000005</v>
      </c>
      <c r="BR9" s="11">
        <f>SUMIFS('Base TKU'!BS:BS,'Base TKU'!$A:$A,$B9,'Base TKU'!$B:$B,"NORTE")/1000000</f>
        <v>0</v>
      </c>
      <c r="BS9" s="11">
        <f>SUMIFS('Base TKU'!BT:BT,'Base TKU'!$A:$A,$B9,'Base TKU'!$B:$B,"NORTE")/1000000</f>
        <v>0</v>
      </c>
      <c r="BT9" s="11">
        <f>SUMIFS('Base TKU'!BU:BU,'Base TKU'!$A:$A,$B9,'Base TKU'!$B:$B,"NORTE")/1000000</f>
        <v>0</v>
      </c>
      <c r="BU9" s="11">
        <f>SUMIFS('Base TKU'!BV:BV,'Base TKU'!$A:$A,$B9,'Base TKU'!$B:$B,"NORTE")/1000000</f>
        <v>0</v>
      </c>
      <c r="BV9" s="11">
        <f>SUMIFS('Base TKU'!BW:BW,'Base TKU'!$A:$A,$B9,'Base TKU'!$B:$B,"NORTE")/1000000</f>
        <v>0</v>
      </c>
      <c r="BW9" s="11">
        <f>SUMIFS('Base TKU'!BX:BX,'Base TKU'!$A:$A,$B9,'Base TKU'!$B:$B,"NORTE")/1000000</f>
        <v>0</v>
      </c>
      <c r="BX9" s="11">
        <f>SUMIFS('Base TKU'!BY:BY,'Base TKU'!$A:$A,$B9,'Base TKU'!$B:$B,"NORTE")/1000000</f>
        <v>0</v>
      </c>
      <c r="BY9" s="11">
        <f>SUMIFS('Base TKU'!BZ:BZ,'Base TKU'!$A:$A,$B9,'Base TKU'!$B:$B,"NORTE")/1000000</f>
        <v>0</v>
      </c>
      <c r="BZ9" s="11">
        <f>SUMIFS('Base TKU'!CA:CA,'Base TKU'!$A:$A,$B9,'Base TKU'!$B:$B,"NORTE")/1000000</f>
        <v>0</v>
      </c>
      <c r="CA9" s="11">
        <f>SUMIFS('Base TKU'!CB:CB,'Base TKU'!$A:$A,$B9,'Base TKU'!$B:$B,"NORTE")/1000000</f>
        <v>0</v>
      </c>
      <c r="CB9" s="11">
        <f>SUMIFS('Base TKU'!CC:CC,'Base TKU'!$A:$A,$B9,'Base TKU'!$B:$B,"NORTE")/1000000</f>
        <v>0</v>
      </c>
    </row>
    <row r="10" spans="1:80" ht="15.5" x14ac:dyDescent="0.35">
      <c r="B10" s="10" t="s">
        <v>5</v>
      </c>
      <c r="D10" s="11">
        <f>SUMIFS('Base TKU'!E:E,'Base TKU'!$A:$A,$B10,'Base TKU'!$B:$B,"NORTE")/1000000</f>
        <v>1467.549536</v>
      </c>
      <c r="E10" s="11">
        <f>SUMIFS('Base TKU'!F:F,'Base TKU'!$A:$A,$B10,'Base TKU'!$B:$B,"NORTE")/1000000</f>
        <v>83.340509999999995</v>
      </c>
      <c r="F10" s="11">
        <f>SUMIFS('Base TKU'!G:G,'Base TKU'!$A:$A,$B10,'Base TKU'!$B:$B,"NORTE")/1000000</f>
        <v>0.21591099999999999</v>
      </c>
      <c r="G10" s="11">
        <f>SUMIFS('Base TKU'!H:H,'Base TKU'!$A:$A,$B10,'Base TKU'!$B:$B,"NORTE")/1000000</f>
        <v>0</v>
      </c>
      <c r="H10" s="11">
        <f>SUMIFS('Base TKU'!I:I,'Base TKU'!$A:$A,$B10,'Base TKU'!$B:$B,"NORTE")/1000000</f>
        <v>0</v>
      </c>
      <c r="I10" s="11">
        <f>SUMIFS('Base TKU'!J:J,'Base TKU'!$A:$A,$B10,'Base TKU'!$B:$B,"NORTE")/1000000</f>
        <v>342.91962100000001</v>
      </c>
      <c r="J10" s="11">
        <f>SUMIFS('Base TKU'!K:K,'Base TKU'!$A:$A,$B10,'Base TKU'!$B:$B,"NORTE")/1000000</f>
        <v>1895.2586470000001</v>
      </c>
      <c r="K10" s="11">
        <f>SUMIFS('Base TKU'!L:L,'Base TKU'!$A:$A,$B10,'Base TKU'!$B:$B,"NORTE")/1000000</f>
        <v>1995.592447</v>
      </c>
      <c r="L10" s="11">
        <f>SUMIFS('Base TKU'!M:M,'Base TKU'!$A:$A,$B10,'Base TKU'!$B:$B,"NORTE")/1000000</f>
        <v>1814.4541569999999</v>
      </c>
      <c r="M10" s="11">
        <f>SUMIFS('Base TKU'!N:N,'Base TKU'!$A:$A,$B10,'Base TKU'!$B:$B,"NORTE")/1000000</f>
        <v>625.91037900000003</v>
      </c>
      <c r="N10" s="11">
        <f>SUMIFS('Base TKU'!O:O,'Base TKU'!$A:$A,$B10,'Base TKU'!$B:$B,"NORTE")/1000000</f>
        <v>433.792284</v>
      </c>
      <c r="O10" s="11">
        <f>SUMIFS('Base TKU'!P:P,'Base TKU'!$A:$A,$B10,'Base TKU'!$B:$B,"NORTE")/1000000</f>
        <v>620.78963699999997</v>
      </c>
      <c r="Q10" s="11">
        <f>SUMIFS('Base TKU'!R:R,'Base TKU'!$A:$A,$B10,'Base TKU'!$B:$B,"NORTE")/1000000</f>
        <v>95.217815999999999</v>
      </c>
      <c r="R10" s="11">
        <f>SUMIFS('Base TKU'!S:S,'Base TKU'!$A:$A,$B10,'Base TKU'!$B:$B,"NORTE")/1000000</f>
        <v>0.23617299999999999</v>
      </c>
      <c r="S10" s="11">
        <f>SUMIFS('Base TKU'!T:T,'Base TKU'!$A:$A,$B10,'Base TKU'!$B:$B,"NORTE")/1000000</f>
        <v>0</v>
      </c>
      <c r="T10" s="11">
        <f>SUMIFS('Base TKU'!U:U,'Base TKU'!$A:$A,$B10,'Base TKU'!$B:$B,"NORTE")/1000000</f>
        <v>0</v>
      </c>
      <c r="U10" s="11">
        <f>SUMIFS('Base TKU'!V:V,'Base TKU'!$A:$A,$B10,'Base TKU'!$B:$B,"NORTE")/1000000</f>
        <v>8.5709850000000003</v>
      </c>
      <c r="V10" s="11">
        <f>SUMIFS('Base TKU'!W:W,'Base TKU'!$A:$A,$B10,'Base TKU'!$B:$B,"NORTE")/1000000</f>
        <v>1222.6267740000001</v>
      </c>
      <c r="W10" s="11">
        <f>SUMIFS('Base TKU'!X:X,'Base TKU'!$A:$A,$B10,'Base TKU'!$B:$B,"NORTE")/1000000</f>
        <v>2076.8791879999999</v>
      </c>
      <c r="X10" s="11">
        <f>SUMIFS('Base TKU'!Y:Y,'Base TKU'!$A:$A,$B10,'Base TKU'!$B:$B,"NORTE")/1000000</f>
        <v>2358.8345250000002</v>
      </c>
      <c r="Y10" s="11">
        <f>SUMIFS('Base TKU'!Z:Z,'Base TKU'!$A:$A,$B10,'Base TKU'!$B:$B,"NORTE")/1000000</f>
        <v>2268.9066379999999</v>
      </c>
      <c r="Z10" s="11">
        <f>SUMIFS('Base TKU'!AA:AA,'Base TKU'!$A:$A,$B10,'Base TKU'!$B:$B,"NORTE")/1000000</f>
        <v>2429.8285780000001</v>
      </c>
      <c r="AA10" s="11">
        <f>SUMIFS('Base TKU'!AB:AB,'Base TKU'!$A:$A,$B10,'Base TKU'!$B:$B,"NORTE")/1000000</f>
        <v>2258.73524</v>
      </c>
      <c r="AB10" s="11">
        <f>SUMIFS('Base TKU'!AC:AC,'Base TKU'!$A:$A,$B10,'Base TKU'!$B:$B,"NORTE")/1000000</f>
        <v>2030.575034</v>
      </c>
      <c r="AD10" s="11">
        <f>SUMIFS('Base TKU'!AE:AE,'Base TKU'!$A:$A,$B10,'Base TKU'!$B:$B,"NORTE")/1000000</f>
        <v>449.72612600000002</v>
      </c>
      <c r="AE10" s="11">
        <f>SUMIFS('Base TKU'!AF:AF,'Base TKU'!$A:$A,$B10,'Base TKU'!$B:$B,"NORTE")/1000000</f>
        <v>60.345404000000002</v>
      </c>
      <c r="AF10" s="11">
        <f>SUMIFS('Base TKU'!AG:AG,'Base TKU'!$A:$A,$B10,'Base TKU'!$B:$B,"NORTE")/1000000</f>
        <v>0</v>
      </c>
      <c r="AG10" s="11">
        <f>SUMIFS('Base TKU'!AH:AH,'Base TKU'!$A:$A,$B10,'Base TKU'!$B:$B,"NORTE")/1000000</f>
        <v>0</v>
      </c>
      <c r="AH10" s="11">
        <f>SUMIFS('Base TKU'!AI:AI,'Base TKU'!$A:$A,$B10,'Base TKU'!$B:$B,"NORTE")/1000000</f>
        <v>33.263967000000001</v>
      </c>
      <c r="AI10" s="11">
        <f>SUMIFS('Base TKU'!AJ:AJ,'Base TKU'!$A:$A,$B10,'Base TKU'!$B:$B,"NORTE")/1000000</f>
        <v>327.83418499999999</v>
      </c>
      <c r="AJ10" s="11">
        <f>SUMIFS('Base TKU'!AK:AK,'Base TKU'!$A:$A,$B10,'Base TKU'!$B:$B,"NORTE")/1000000</f>
        <v>2338.2847780000002</v>
      </c>
      <c r="AK10" s="11">
        <f>SUMIFS('Base TKU'!AL:AL,'Base TKU'!$A:$A,$B10,'Base TKU'!$B:$B,"NORTE")/1000000</f>
        <v>2729.3089599999998</v>
      </c>
      <c r="AL10" s="11">
        <f>SUMIFS('Base TKU'!AM:AM,'Base TKU'!$A:$A,$B10,'Base TKU'!$B:$B,"NORTE")/1000000</f>
        <v>2633.3167319999998</v>
      </c>
      <c r="AM10" s="11">
        <f>SUMIFS('Base TKU'!AN:AN,'Base TKU'!$A:$A,$B10,'Base TKU'!$B:$B,"NORTE")/1000000</f>
        <v>2236.974232</v>
      </c>
      <c r="AN10" s="11">
        <f>SUMIFS('Base TKU'!AO:AO,'Base TKU'!$A:$A,$B10,'Base TKU'!$B:$B,"NORTE")/1000000</f>
        <v>2714.7458790000001</v>
      </c>
      <c r="AO10" s="11">
        <f>SUMIFS('Base TKU'!AP:AP,'Base TKU'!$A:$A,$B10,'Base TKU'!$B:$B,"NORTE")/1000000</f>
        <v>2303.3990549999999</v>
      </c>
      <c r="AQ10" s="11">
        <f>SUMIFS('Base TKU'!AR:AR,'Base TKU'!$A:$A,$B10,'Base TKU'!$B:$B,"NORTE")/1000000</f>
        <v>311.41548299999999</v>
      </c>
      <c r="AR10" s="11">
        <f>SUMIFS('Base TKU'!AS:AS,'Base TKU'!$A:$A,$B10,'Base TKU'!$B:$B,"NORTE")/1000000</f>
        <v>0</v>
      </c>
      <c r="AS10" s="11">
        <f>SUMIFS('Base TKU'!AT:AT,'Base TKU'!$A:$A,$B10,'Base TKU'!$B:$B,"NORTE")/1000000</f>
        <v>0</v>
      </c>
      <c r="AT10" s="11">
        <f>SUMIFS('Base TKU'!AU:AU,'Base TKU'!$A:$A,$B10,'Base TKU'!$B:$B,"NORTE")/1000000</f>
        <v>0</v>
      </c>
      <c r="AU10" s="11">
        <f>SUMIFS('Base TKU'!AV:AV,'Base TKU'!$A:$A,$B10,'Base TKU'!$B:$B,"NORTE")/1000000</f>
        <v>73.686267000000001</v>
      </c>
      <c r="AV10" s="11">
        <f>SUMIFS('Base TKU'!AW:AW,'Base TKU'!$A:$A,$B10,'Base TKU'!$B:$B,"NORTE")/1000000</f>
        <v>2404.1801599999999</v>
      </c>
      <c r="AW10" s="11">
        <f>SUMIFS('Base TKU'!AX:AX,'Base TKU'!$A:$A,$B10,'Base TKU'!$B:$B,"NORTE")/1000000</f>
        <v>3047.9433779999999</v>
      </c>
      <c r="AX10" s="11">
        <f>SUMIFS('Base TKU'!AY:AY,'Base TKU'!$A:$A,$B10,'Base TKU'!$B:$B,"NORTE")/1000000</f>
        <v>2859.489239</v>
      </c>
      <c r="AY10" s="11">
        <f>SUMIFS('Base TKU'!AZ:AZ,'Base TKU'!$A:$A,$B10,'Base TKU'!$B:$B,"NORTE")/1000000</f>
        <v>2603.795059</v>
      </c>
      <c r="AZ10" s="11">
        <f>SUMIFS('Base TKU'!BA:BA,'Base TKU'!$A:$A,$B10,'Base TKU'!$B:$B,"NORTE")/1000000</f>
        <v>2501.5744679999998</v>
      </c>
      <c r="BA10" s="11">
        <f>SUMIFS('Base TKU'!BB:BB,'Base TKU'!$A:$A,$B10,'Base TKU'!$B:$B,"NORTE")/1000000</f>
        <v>2312.3222190000001</v>
      </c>
      <c r="BB10" s="11">
        <f>SUMIFS('Base TKU'!BC:BC,'Base TKU'!$A:$A,$B10,'Base TKU'!$B:$B,"NORTE")/1000000</f>
        <v>1085.7637139999999</v>
      </c>
      <c r="BD10" s="11">
        <f>SUMIFS('Base TKU'!BE:BE,'Base TKU'!$A:$A,$B10,'Base TKU'!$B:$B,"NORTE")/1000000</f>
        <v>2.2024180000000002</v>
      </c>
      <c r="BE10" s="11">
        <f>SUMIFS('Base TKU'!BF:BF,'Base TKU'!$A:$A,$B10,'Base TKU'!$B:$B,"NORTE")/1000000</f>
        <v>0</v>
      </c>
      <c r="BF10" s="11">
        <f>SUMIFS('Base TKU'!BG:BG,'Base TKU'!$A:$A,$B10,'Base TKU'!$B:$B,"NORTE")/1000000</f>
        <v>0</v>
      </c>
      <c r="BG10" s="11">
        <f>SUMIFS('Base TKU'!BH:BH,'Base TKU'!$A:$A,$B10,'Base TKU'!$B:$B,"NORTE")/1000000</f>
        <v>0</v>
      </c>
      <c r="BH10" s="11">
        <f>SUMIFS('Base TKU'!BI:BI,'Base TKU'!$A:$A,$B10,'Base TKU'!$B:$B,"NORTE")/1000000</f>
        <v>0</v>
      </c>
      <c r="BI10" s="11">
        <f>SUMIFS('Base TKU'!BJ:BJ,'Base TKU'!$A:$A,$B10,'Base TKU'!$B:$B,"NORTE")/1000000</f>
        <v>1431.483015</v>
      </c>
      <c r="BJ10" s="11">
        <f>SUMIFS('Base TKU'!BK:BK,'Base TKU'!$A:$A,$B10,'Base TKU'!$B:$B,"NORTE")/1000000</f>
        <v>2655.9033220000001</v>
      </c>
      <c r="BK10" s="11">
        <f>SUMIFS('Base TKU'!BL:BL,'Base TKU'!$A:$A,$B10,'Base TKU'!$B:$B,"NORTE")/1000000</f>
        <v>2522.5619609999999</v>
      </c>
      <c r="BL10" s="11">
        <f>SUMIFS('Base TKU'!BM:BM,'Base TKU'!$A:$A,$B10,'Base TKU'!$B:$B,"NORTE")/1000000</f>
        <v>2287.604691</v>
      </c>
      <c r="BM10" s="11">
        <f>SUMIFS('Base TKU'!BN:BN,'Base TKU'!$A:$A,$B10,'Base TKU'!$B:$B,"NORTE")/1000000</f>
        <v>2236.4918280000002</v>
      </c>
      <c r="BN10" s="11">
        <f>SUMIFS('Base TKU'!BO:BO,'Base TKU'!$A:$A,$B10,'Base TKU'!$B:$B,"NORTE")/1000000</f>
        <v>2062.6302559999999</v>
      </c>
      <c r="BO10" s="11">
        <f>SUMIFS('Base TKU'!BP:BP,'Base TKU'!$A:$A,$B10,'Base TKU'!$B:$B,"NORTE")/1000000</f>
        <v>2178.3438249999999</v>
      </c>
      <c r="BQ10" s="11">
        <f>SUMIFS('Base TKU'!BR:BR,'Base TKU'!$A:$A,$B10,'Base TKU'!$B:$B,"NORTE")/1000000</f>
        <v>55.035797450000004</v>
      </c>
      <c r="BR10" s="11">
        <f>SUMIFS('Base TKU'!BS:BS,'Base TKU'!$A:$A,$B10,'Base TKU'!$B:$B,"NORTE")/1000000</f>
        <v>0</v>
      </c>
      <c r="BS10" s="11">
        <f>SUMIFS('Base TKU'!BT:BT,'Base TKU'!$A:$A,$B10,'Base TKU'!$B:$B,"NORTE")/1000000</f>
        <v>0</v>
      </c>
      <c r="BT10" s="11">
        <f>SUMIFS('Base TKU'!BU:BU,'Base TKU'!$A:$A,$B10,'Base TKU'!$B:$B,"NORTE")/1000000</f>
        <v>0</v>
      </c>
      <c r="BU10" s="11">
        <f>SUMIFS('Base TKU'!BV:BV,'Base TKU'!$A:$A,$B10,'Base TKU'!$B:$B,"NORTE")/1000000</f>
        <v>0</v>
      </c>
      <c r="BV10" s="11">
        <f>SUMIFS('Base TKU'!BW:BW,'Base TKU'!$A:$A,$B10,'Base TKU'!$B:$B,"NORTE")/1000000</f>
        <v>0</v>
      </c>
      <c r="BW10" s="11">
        <f>SUMIFS('Base TKU'!BX:BX,'Base TKU'!$A:$A,$B10,'Base TKU'!$B:$B,"NORTE")/1000000</f>
        <v>0</v>
      </c>
      <c r="BX10" s="11">
        <f>SUMIFS('Base TKU'!BY:BY,'Base TKU'!$A:$A,$B10,'Base TKU'!$B:$B,"NORTE")/1000000</f>
        <v>0</v>
      </c>
      <c r="BY10" s="11">
        <f>SUMIFS('Base TKU'!BZ:BZ,'Base TKU'!$A:$A,$B10,'Base TKU'!$B:$B,"NORTE")/1000000</f>
        <v>0</v>
      </c>
      <c r="BZ10" s="11">
        <f>SUMIFS('Base TKU'!CA:CA,'Base TKU'!$A:$A,$B10,'Base TKU'!$B:$B,"NORTE")/1000000</f>
        <v>0</v>
      </c>
      <c r="CA10" s="11">
        <f>SUMIFS('Base TKU'!CB:CB,'Base TKU'!$A:$A,$B10,'Base TKU'!$B:$B,"NORTE")/1000000</f>
        <v>0</v>
      </c>
      <c r="CB10" s="11">
        <f>SUMIFS('Base TKU'!CC:CC,'Base TKU'!$A:$A,$B10,'Base TKU'!$B:$B,"NORTE")/1000000</f>
        <v>0</v>
      </c>
    </row>
    <row r="11" spans="1:80" ht="15.5" x14ac:dyDescent="0.35">
      <c r="B11" s="10" t="s">
        <v>6</v>
      </c>
      <c r="D11" s="11">
        <f>SUMIFS('Base TKU'!E:E,'Base TKU'!$A:$A,$B11,'Base TKU'!$B:$B,"NORTE")/1000000</f>
        <v>114.162274</v>
      </c>
      <c r="E11" s="11">
        <f>SUMIFS('Base TKU'!F:F,'Base TKU'!$A:$A,$B11,'Base TKU'!$B:$B,"NORTE")/1000000</f>
        <v>130.7242</v>
      </c>
      <c r="F11" s="11">
        <f>SUMIFS('Base TKU'!G:G,'Base TKU'!$A:$A,$B11,'Base TKU'!$B:$B,"NORTE")/1000000</f>
        <v>102.56015600000001</v>
      </c>
      <c r="G11" s="11">
        <f>SUMIFS('Base TKU'!H:H,'Base TKU'!$A:$A,$B11,'Base TKU'!$B:$B,"NORTE")/1000000</f>
        <v>86.993835000000004</v>
      </c>
      <c r="H11" s="11">
        <f>SUMIFS('Base TKU'!I:I,'Base TKU'!$A:$A,$B11,'Base TKU'!$B:$B,"NORTE")/1000000</f>
        <v>242.65256600000001</v>
      </c>
      <c r="I11" s="11">
        <f>SUMIFS('Base TKU'!J:J,'Base TKU'!$A:$A,$B11,'Base TKU'!$B:$B,"NORTE")/1000000</f>
        <v>356.961659</v>
      </c>
      <c r="J11" s="11">
        <f>SUMIFS('Base TKU'!K:K,'Base TKU'!$A:$A,$B11,'Base TKU'!$B:$B,"NORTE")/1000000</f>
        <v>206.041495</v>
      </c>
      <c r="K11" s="11">
        <f>SUMIFS('Base TKU'!L:L,'Base TKU'!$A:$A,$B11,'Base TKU'!$B:$B,"NORTE")/1000000</f>
        <v>231.28015400000001</v>
      </c>
      <c r="L11" s="11">
        <f>SUMIFS('Base TKU'!M:M,'Base TKU'!$A:$A,$B11,'Base TKU'!$B:$B,"NORTE")/1000000</f>
        <v>240.73457500000001</v>
      </c>
      <c r="M11" s="11">
        <f>SUMIFS('Base TKU'!N:N,'Base TKU'!$A:$A,$B11,'Base TKU'!$B:$B,"NORTE")/1000000</f>
        <v>387.55470200000002</v>
      </c>
      <c r="N11" s="11">
        <f>SUMIFS('Base TKU'!O:O,'Base TKU'!$A:$A,$B11,'Base TKU'!$B:$B,"NORTE")/1000000</f>
        <v>330.176061</v>
      </c>
      <c r="O11" s="11">
        <f>SUMIFS('Base TKU'!P:P,'Base TKU'!$A:$A,$B11,'Base TKU'!$B:$B,"NORTE")/1000000</f>
        <v>223.725156</v>
      </c>
      <c r="Q11" s="11">
        <f>SUMIFS('Base TKU'!R:R,'Base TKU'!$A:$A,$B11,'Base TKU'!$B:$B,"NORTE")/1000000</f>
        <v>177.465428</v>
      </c>
      <c r="R11" s="11">
        <f>SUMIFS('Base TKU'!S:S,'Base TKU'!$A:$A,$B11,'Base TKU'!$B:$B,"NORTE")/1000000</f>
        <v>69.871585999999994</v>
      </c>
      <c r="S11" s="11">
        <f>SUMIFS('Base TKU'!T:T,'Base TKU'!$A:$A,$B11,'Base TKU'!$B:$B,"NORTE")/1000000</f>
        <v>41.425064999999996</v>
      </c>
      <c r="T11" s="11">
        <f>SUMIFS('Base TKU'!U:U,'Base TKU'!$A:$A,$B11,'Base TKU'!$B:$B,"NORTE")/1000000</f>
        <v>88.620569000000003</v>
      </c>
      <c r="U11" s="11">
        <f>SUMIFS('Base TKU'!V:V,'Base TKU'!$A:$A,$B11,'Base TKU'!$B:$B,"NORTE")/1000000</f>
        <v>279.49777699999999</v>
      </c>
      <c r="V11" s="11">
        <f>SUMIFS('Base TKU'!W:W,'Base TKU'!$A:$A,$B11,'Base TKU'!$B:$B,"NORTE")/1000000</f>
        <v>170.19264000000001</v>
      </c>
      <c r="W11" s="11">
        <f>SUMIFS('Base TKU'!X:X,'Base TKU'!$A:$A,$B11,'Base TKU'!$B:$B,"NORTE")/1000000</f>
        <v>84.577684000000005</v>
      </c>
      <c r="X11" s="11">
        <f>SUMIFS('Base TKU'!Y:Y,'Base TKU'!$A:$A,$B11,'Base TKU'!$B:$B,"NORTE")/1000000</f>
        <v>107.523976</v>
      </c>
      <c r="Y11" s="11">
        <f>SUMIFS('Base TKU'!Z:Z,'Base TKU'!$A:$A,$B11,'Base TKU'!$B:$B,"NORTE")/1000000</f>
        <v>116.958449</v>
      </c>
      <c r="Z11" s="11">
        <f>SUMIFS('Base TKU'!AA:AA,'Base TKU'!$A:$A,$B11,'Base TKU'!$B:$B,"NORTE")/1000000</f>
        <v>112.03851400000001</v>
      </c>
      <c r="AA11" s="11">
        <f>SUMIFS('Base TKU'!AB:AB,'Base TKU'!$A:$A,$B11,'Base TKU'!$B:$B,"NORTE")/1000000</f>
        <v>117.008639</v>
      </c>
      <c r="AB11" s="11">
        <f>SUMIFS('Base TKU'!AC:AC,'Base TKU'!$A:$A,$B11,'Base TKU'!$B:$B,"NORTE")/1000000</f>
        <v>154.01861700000001</v>
      </c>
      <c r="AD11" s="11">
        <f>SUMIFS('Base TKU'!AE:AE,'Base TKU'!$A:$A,$B11,'Base TKU'!$B:$B,"NORTE")/1000000</f>
        <v>233.97854599999999</v>
      </c>
      <c r="AE11" s="11">
        <f>SUMIFS('Base TKU'!AF:AF,'Base TKU'!$A:$A,$B11,'Base TKU'!$B:$B,"NORTE")/1000000</f>
        <v>128.99684999999999</v>
      </c>
      <c r="AF11" s="11">
        <f>SUMIFS('Base TKU'!AG:AG,'Base TKU'!$A:$A,$B11,'Base TKU'!$B:$B,"NORTE")/1000000</f>
        <v>101.513181</v>
      </c>
      <c r="AG11" s="11">
        <f>SUMIFS('Base TKU'!AH:AH,'Base TKU'!$A:$A,$B11,'Base TKU'!$B:$B,"NORTE")/1000000</f>
        <v>75.403311000000002</v>
      </c>
      <c r="AH11" s="11">
        <f>SUMIFS('Base TKU'!AI:AI,'Base TKU'!$A:$A,$B11,'Base TKU'!$B:$B,"NORTE")/1000000</f>
        <v>223.43597</v>
      </c>
      <c r="AI11" s="11">
        <f>SUMIFS('Base TKU'!AJ:AJ,'Base TKU'!$A:$A,$B11,'Base TKU'!$B:$B,"NORTE")/1000000</f>
        <v>224.783423</v>
      </c>
      <c r="AJ11" s="11">
        <f>SUMIFS('Base TKU'!AK:AK,'Base TKU'!$A:$A,$B11,'Base TKU'!$B:$B,"NORTE")/1000000</f>
        <v>115.66020399999999</v>
      </c>
      <c r="AK11" s="11">
        <f>SUMIFS('Base TKU'!AL:AL,'Base TKU'!$A:$A,$B11,'Base TKU'!$B:$B,"NORTE")/1000000</f>
        <v>104.16202699999999</v>
      </c>
      <c r="AL11" s="11">
        <f>SUMIFS('Base TKU'!AM:AM,'Base TKU'!$A:$A,$B11,'Base TKU'!$B:$B,"NORTE")/1000000</f>
        <v>149.05705800000001</v>
      </c>
      <c r="AM11" s="11">
        <f>SUMIFS('Base TKU'!AN:AN,'Base TKU'!$A:$A,$B11,'Base TKU'!$B:$B,"NORTE")/1000000</f>
        <v>188.45478499999999</v>
      </c>
      <c r="AN11" s="11">
        <f>SUMIFS('Base TKU'!AO:AO,'Base TKU'!$A:$A,$B11,'Base TKU'!$B:$B,"NORTE")/1000000</f>
        <v>107.391594</v>
      </c>
      <c r="AO11" s="11">
        <f>SUMIFS('Base TKU'!AP:AP,'Base TKU'!$A:$A,$B11,'Base TKU'!$B:$B,"NORTE")/1000000</f>
        <v>88.027102999999997</v>
      </c>
      <c r="AQ11" s="11">
        <f>SUMIFS('Base TKU'!AR:AR,'Base TKU'!$A:$A,$B11,'Base TKU'!$B:$B,"NORTE")/1000000</f>
        <v>122.351917</v>
      </c>
      <c r="AR11" s="11">
        <f>SUMIFS('Base TKU'!AS:AS,'Base TKU'!$A:$A,$B11,'Base TKU'!$B:$B,"NORTE")/1000000</f>
        <v>54.639006000000002</v>
      </c>
      <c r="AS11" s="11">
        <f>SUMIFS('Base TKU'!AT:AT,'Base TKU'!$A:$A,$B11,'Base TKU'!$B:$B,"NORTE")/1000000</f>
        <v>114.065594</v>
      </c>
      <c r="AT11" s="11">
        <f>SUMIFS('Base TKU'!AU:AU,'Base TKU'!$A:$A,$B11,'Base TKU'!$B:$B,"NORTE")/1000000</f>
        <v>140.667081</v>
      </c>
      <c r="AU11" s="11">
        <f>SUMIFS('Base TKU'!AV:AV,'Base TKU'!$A:$A,$B11,'Base TKU'!$B:$B,"NORTE")/1000000</f>
        <v>178.61028300000001</v>
      </c>
      <c r="AV11" s="11">
        <f>SUMIFS('Base TKU'!AW:AW,'Base TKU'!$A:$A,$B11,'Base TKU'!$B:$B,"NORTE")/1000000</f>
        <v>106.232936</v>
      </c>
      <c r="AW11" s="11">
        <f>SUMIFS('Base TKU'!AX:AX,'Base TKU'!$A:$A,$B11,'Base TKU'!$B:$B,"NORTE")/1000000</f>
        <v>85.466035000000005</v>
      </c>
      <c r="AX11" s="11">
        <f>SUMIFS('Base TKU'!AY:AY,'Base TKU'!$A:$A,$B11,'Base TKU'!$B:$B,"NORTE")/1000000</f>
        <v>75.016852</v>
      </c>
      <c r="AY11" s="11">
        <f>SUMIFS('Base TKU'!AZ:AZ,'Base TKU'!$A:$A,$B11,'Base TKU'!$B:$B,"NORTE")/1000000</f>
        <v>116.453372</v>
      </c>
      <c r="AZ11" s="11">
        <f>SUMIFS('Base TKU'!BA:BA,'Base TKU'!$A:$A,$B11,'Base TKU'!$B:$B,"NORTE")/1000000</f>
        <v>96.988007999999994</v>
      </c>
      <c r="BA11" s="11">
        <f>SUMIFS('Base TKU'!BB:BB,'Base TKU'!$A:$A,$B11,'Base TKU'!$B:$B,"NORTE")/1000000</f>
        <v>70.955100999999999</v>
      </c>
      <c r="BB11" s="11">
        <f>SUMIFS('Base TKU'!BC:BC,'Base TKU'!$A:$A,$B11,'Base TKU'!$B:$B,"NORTE")/1000000</f>
        <v>270.75035300000002</v>
      </c>
      <c r="BD11" s="11">
        <f>SUMIFS('Base TKU'!BE:BE,'Base TKU'!$A:$A,$B11,'Base TKU'!$B:$B,"NORTE")/1000000</f>
        <v>151.52940899999999</v>
      </c>
      <c r="BE11" s="11">
        <f>SUMIFS('Base TKU'!BF:BF,'Base TKU'!$A:$A,$B11,'Base TKU'!$B:$B,"NORTE")/1000000</f>
        <v>130.16320300000001</v>
      </c>
      <c r="BF11" s="11">
        <f>SUMIFS('Base TKU'!BG:BG,'Base TKU'!$A:$A,$B11,'Base TKU'!$B:$B,"NORTE")/1000000</f>
        <v>87.833973999999998</v>
      </c>
      <c r="BG11" s="11">
        <f>SUMIFS('Base TKU'!BH:BH,'Base TKU'!$A:$A,$B11,'Base TKU'!$B:$B,"NORTE")/1000000</f>
        <v>130.07638800000001</v>
      </c>
      <c r="BH11" s="11">
        <f>SUMIFS('Base TKU'!BI:BI,'Base TKU'!$A:$A,$B11,'Base TKU'!$B:$B,"NORTE")/1000000</f>
        <v>200.06483399999999</v>
      </c>
      <c r="BI11" s="11">
        <f>SUMIFS('Base TKU'!BJ:BJ,'Base TKU'!$A:$A,$B11,'Base TKU'!$B:$B,"NORTE")/1000000</f>
        <v>157.707584</v>
      </c>
      <c r="BJ11" s="11">
        <f>SUMIFS('Base TKU'!BK:BK,'Base TKU'!$A:$A,$B11,'Base TKU'!$B:$B,"NORTE")/1000000</f>
        <v>130.56483700000001</v>
      </c>
      <c r="BK11" s="11">
        <f>SUMIFS('Base TKU'!BL:BL,'Base TKU'!$A:$A,$B11,'Base TKU'!$B:$B,"NORTE")/1000000</f>
        <v>261.94402200000002</v>
      </c>
      <c r="BL11" s="11">
        <f>SUMIFS('Base TKU'!BM:BM,'Base TKU'!$A:$A,$B11,'Base TKU'!$B:$B,"NORTE")/1000000</f>
        <v>352.608901</v>
      </c>
      <c r="BM11" s="11">
        <f>SUMIFS('Base TKU'!BN:BN,'Base TKU'!$A:$A,$B11,'Base TKU'!$B:$B,"NORTE")/1000000</f>
        <v>427.832381</v>
      </c>
      <c r="BN11" s="11">
        <f>SUMIFS('Base TKU'!BO:BO,'Base TKU'!$A:$A,$B11,'Base TKU'!$B:$B,"NORTE")/1000000</f>
        <v>369.85554999999999</v>
      </c>
      <c r="BO11" s="11">
        <f>SUMIFS('Base TKU'!BP:BP,'Base TKU'!$A:$A,$B11,'Base TKU'!$B:$B,"NORTE")/1000000</f>
        <v>278.473344</v>
      </c>
      <c r="BQ11" s="11">
        <f>SUMIFS('Base TKU'!BR:BR,'Base TKU'!$A:$A,$B11,'Base TKU'!$B:$B,"NORTE")/1000000</f>
        <v>245.05044699999999</v>
      </c>
      <c r="BR11" s="11">
        <f>SUMIFS('Base TKU'!BS:BS,'Base TKU'!$A:$A,$B11,'Base TKU'!$B:$B,"NORTE")/1000000</f>
        <v>0</v>
      </c>
      <c r="BS11" s="11">
        <f>SUMIFS('Base TKU'!BT:BT,'Base TKU'!$A:$A,$B11,'Base TKU'!$B:$B,"NORTE")/1000000</f>
        <v>0</v>
      </c>
      <c r="BT11" s="11">
        <f>SUMIFS('Base TKU'!BU:BU,'Base TKU'!$A:$A,$B11,'Base TKU'!$B:$B,"NORTE")/1000000</f>
        <v>0</v>
      </c>
      <c r="BU11" s="11">
        <f>SUMIFS('Base TKU'!BV:BV,'Base TKU'!$A:$A,$B11,'Base TKU'!$B:$B,"NORTE")/1000000</f>
        <v>0</v>
      </c>
      <c r="BV11" s="11">
        <f>SUMIFS('Base TKU'!BW:BW,'Base TKU'!$A:$A,$B11,'Base TKU'!$B:$B,"NORTE")/1000000</f>
        <v>0</v>
      </c>
      <c r="BW11" s="11">
        <f>SUMIFS('Base TKU'!BX:BX,'Base TKU'!$A:$A,$B11,'Base TKU'!$B:$B,"NORTE")/1000000</f>
        <v>0</v>
      </c>
      <c r="BX11" s="11">
        <f>SUMIFS('Base TKU'!BY:BY,'Base TKU'!$A:$A,$B11,'Base TKU'!$B:$B,"NORTE")/1000000</f>
        <v>0</v>
      </c>
      <c r="BY11" s="11">
        <f>SUMIFS('Base TKU'!BZ:BZ,'Base TKU'!$A:$A,$B11,'Base TKU'!$B:$B,"NORTE")/1000000</f>
        <v>0</v>
      </c>
      <c r="BZ11" s="11">
        <f>SUMIFS('Base TKU'!CA:CA,'Base TKU'!$A:$A,$B11,'Base TKU'!$B:$B,"NORTE")/1000000</f>
        <v>0</v>
      </c>
      <c r="CA11" s="11">
        <f>SUMIFS('Base TKU'!CB:CB,'Base TKU'!$A:$A,$B11,'Base TKU'!$B:$B,"NORTE")/1000000</f>
        <v>0</v>
      </c>
      <c r="CB11" s="11">
        <f>SUMIFS('Base TKU'!CC:CC,'Base TKU'!$A:$A,$B11,'Base TKU'!$B:$B,"NORTE")/1000000</f>
        <v>0</v>
      </c>
    </row>
    <row r="12" spans="1:80" ht="15.5" x14ac:dyDescent="0.35">
      <c r="B12" s="10" t="s">
        <v>7</v>
      </c>
      <c r="D12" s="11">
        <f>SUMIFS('Base TKU'!E:E,'Base TKU'!$A:$A,$B12,'Base TKU'!$B:$B,"NORTE")/1000000</f>
        <v>0</v>
      </c>
      <c r="E12" s="11">
        <f>SUMIFS('Base TKU'!F:F,'Base TKU'!$A:$A,$B12,'Base TKU'!$B:$B,"NORTE")/1000000</f>
        <v>0</v>
      </c>
      <c r="F12" s="11">
        <f>SUMIFS('Base TKU'!G:G,'Base TKU'!$A:$A,$B12,'Base TKU'!$B:$B,"NORTE")/1000000</f>
        <v>0</v>
      </c>
      <c r="G12" s="11">
        <f>SUMIFS('Base TKU'!H:H,'Base TKU'!$A:$A,$B12,'Base TKU'!$B:$B,"NORTE")/1000000</f>
        <v>0</v>
      </c>
      <c r="H12" s="11">
        <f>SUMIFS('Base TKU'!I:I,'Base TKU'!$A:$A,$B12,'Base TKU'!$B:$B,"NORTE")/1000000</f>
        <v>0</v>
      </c>
      <c r="I12" s="11">
        <f>SUMIFS('Base TKU'!J:J,'Base TKU'!$A:$A,$B12,'Base TKU'!$B:$B,"NORTE")/1000000</f>
        <v>0</v>
      </c>
      <c r="J12" s="11">
        <f>SUMIFS('Base TKU'!K:K,'Base TKU'!$A:$A,$B12,'Base TKU'!$B:$B,"NORTE")/1000000</f>
        <v>0</v>
      </c>
      <c r="K12" s="11">
        <f>SUMIFS('Base TKU'!L:L,'Base TKU'!$A:$A,$B12,'Base TKU'!$B:$B,"NORTE")/1000000</f>
        <v>0</v>
      </c>
      <c r="L12" s="11">
        <f>SUMIFS('Base TKU'!M:M,'Base TKU'!$A:$A,$B12,'Base TKU'!$B:$B,"NORTE")/1000000</f>
        <v>0</v>
      </c>
      <c r="M12" s="11">
        <f>SUMIFS('Base TKU'!N:N,'Base TKU'!$A:$A,$B12,'Base TKU'!$B:$B,"NORTE")/1000000</f>
        <v>0</v>
      </c>
      <c r="N12" s="11">
        <f>SUMIFS('Base TKU'!O:O,'Base TKU'!$A:$A,$B12,'Base TKU'!$B:$B,"NORTE")/1000000</f>
        <v>0</v>
      </c>
      <c r="O12" s="11">
        <f>SUMIFS('Base TKU'!P:P,'Base TKU'!$A:$A,$B12,'Base TKU'!$B:$B,"NORTE")/1000000</f>
        <v>0</v>
      </c>
      <c r="Q12" s="11">
        <f>SUMIFS('Base TKU'!R:R,'Base TKU'!$A:$A,$B12,'Base TKU'!$B:$B,"NORTE")/1000000</f>
        <v>0</v>
      </c>
      <c r="R12" s="11">
        <f>SUMIFS('Base TKU'!S:S,'Base TKU'!$A:$A,$B12,'Base TKU'!$B:$B,"NORTE")/1000000</f>
        <v>0</v>
      </c>
      <c r="S12" s="11">
        <f>SUMIFS('Base TKU'!T:T,'Base TKU'!$A:$A,$B12,'Base TKU'!$B:$B,"NORTE")/1000000</f>
        <v>0</v>
      </c>
      <c r="T12" s="11">
        <f>SUMIFS('Base TKU'!U:U,'Base TKU'!$A:$A,$B12,'Base TKU'!$B:$B,"NORTE")/1000000</f>
        <v>0</v>
      </c>
      <c r="U12" s="11">
        <f>SUMIFS('Base TKU'!V:V,'Base TKU'!$A:$A,$B12,'Base TKU'!$B:$B,"NORTE")/1000000</f>
        <v>0</v>
      </c>
      <c r="V12" s="11">
        <f>SUMIFS('Base TKU'!W:W,'Base TKU'!$A:$A,$B12,'Base TKU'!$B:$B,"NORTE")/1000000</f>
        <v>0</v>
      </c>
      <c r="W12" s="11">
        <f>SUMIFS('Base TKU'!X:X,'Base TKU'!$A:$A,$B12,'Base TKU'!$B:$B,"NORTE")/1000000</f>
        <v>0</v>
      </c>
      <c r="X12" s="11">
        <f>SUMIFS('Base TKU'!Y:Y,'Base TKU'!$A:$A,$B12,'Base TKU'!$B:$B,"NORTE")/1000000</f>
        <v>0</v>
      </c>
      <c r="Y12" s="11">
        <f>SUMIFS('Base TKU'!Z:Z,'Base TKU'!$A:$A,$B12,'Base TKU'!$B:$B,"NORTE")/1000000</f>
        <v>0</v>
      </c>
      <c r="Z12" s="11">
        <f>SUMIFS('Base TKU'!AA:AA,'Base TKU'!$A:$A,$B12,'Base TKU'!$B:$B,"NORTE")/1000000</f>
        <v>0</v>
      </c>
      <c r="AA12" s="11">
        <f>SUMIFS('Base TKU'!AB:AB,'Base TKU'!$A:$A,$B12,'Base TKU'!$B:$B,"NORTE")/1000000</f>
        <v>0</v>
      </c>
      <c r="AB12" s="11">
        <f>SUMIFS('Base TKU'!AC:AC,'Base TKU'!$A:$A,$B12,'Base TKU'!$B:$B,"NORTE")/1000000</f>
        <v>0</v>
      </c>
      <c r="AD12" s="11">
        <f>SUMIFS('Base TKU'!AE:AE,'Base TKU'!$A:$A,$B12,'Base TKU'!$B:$B,"NORTE")/1000000</f>
        <v>0</v>
      </c>
      <c r="AE12" s="11">
        <f>SUMIFS('Base TKU'!AF:AF,'Base TKU'!$A:$A,$B12,'Base TKU'!$B:$B,"NORTE")/1000000</f>
        <v>0</v>
      </c>
      <c r="AF12" s="11">
        <f>SUMIFS('Base TKU'!AG:AG,'Base TKU'!$A:$A,$B12,'Base TKU'!$B:$B,"NORTE")/1000000</f>
        <v>0</v>
      </c>
      <c r="AG12" s="11">
        <f>SUMIFS('Base TKU'!AH:AH,'Base TKU'!$A:$A,$B12,'Base TKU'!$B:$B,"NORTE")/1000000</f>
        <v>2.467047</v>
      </c>
      <c r="AH12" s="11">
        <f>SUMIFS('Base TKU'!AI:AI,'Base TKU'!$A:$A,$B12,'Base TKU'!$B:$B,"NORTE")/1000000</f>
        <v>64.802734000000001</v>
      </c>
      <c r="AI12" s="11">
        <f>SUMIFS('Base TKU'!AJ:AJ,'Base TKU'!$A:$A,$B12,'Base TKU'!$B:$B,"NORTE")/1000000</f>
        <v>75.318218000000002</v>
      </c>
      <c r="AJ12" s="11">
        <f>SUMIFS('Base TKU'!AK:AK,'Base TKU'!$A:$A,$B12,'Base TKU'!$B:$B,"NORTE")/1000000</f>
        <v>184.06398100000001</v>
      </c>
      <c r="AK12" s="11">
        <f>SUMIFS('Base TKU'!AL:AL,'Base TKU'!$A:$A,$B12,'Base TKU'!$B:$B,"NORTE")/1000000</f>
        <v>180.525442</v>
      </c>
      <c r="AL12" s="11">
        <f>SUMIFS('Base TKU'!AM:AM,'Base TKU'!$A:$A,$B12,'Base TKU'!$B:$B,"NORTE")/1000000</f>
        <v>87.010830999999996</v>
      </c>
      <c r="AM12" s="11">
        <f>SUMIFS('Base TKU'!AN:AN,'Base TKU'!$A:$A,$B12,'Base TKU'!$B:$B,"NORTE")/1000000</f>
        <v>116.635802</v>
      </c>
      <c r="AN12" s="11">
        <f>SUMIFS('Base TKU'!AO:AO,'Base TKU'!$A:$A,$B12,'Base TKU'!$B:$B,"NORTE")/1000000</f>
        <v>172.10250199999999</v>
      </c>
      <c r="AO12" s="11">
        <f>SUMIFS('Base TKU'!AP:AP,'Base TKU'!$A:$A,$B12,'Base TKU'!$B:$B,"NORTE")/1000000</f>
        <v>274.72367800000001</v>
      </c>
      <c r="AQ12" s="11">
        <f>SUMIFS('Base TKU'!AR:AR,'Base TKU'!$A:$A,$B12,'Base TKU'!$B:$B,"NORTE")/1000000</f>
        <v>177.62847400000001</v>
      </c>
      <c r="AR12" s="11">
        <f>SUMIFS('Base TKU'!AS:AS,'Base TKU'!$A:$A,$B12,'Base TKU'!$B:$B,"NORTE")/1000000</f>
        <v>123.625083</v>
      </c>
      <c r="AS12" s="11">
        <f>SUMIFS('Base TKU'!AT:AT,'Base TKU'!$A:$A,$B12,'Base TKU'!$B:$B,"NORTE")/1000000</f>
        <v>164.55745999999999</v>
      </c>
      <c r="AT12" s="11">
        <f>SUMIFS('Base TKU'!AU:AU,'Base TKU'!$A:$A,$B12,'Base TKU'!$B:$B,"NORTE")/1000000</f>
        <v>216.85239799999999</v>
      </c>
      <c r="AU12" s="11">
        <f>SUMIFS('Base TKU'!AV:AV,'Base TKU'!$A:$A,$B12,'Base TKU'!$B:$B,"NORTE")/1000000</f>
        <v>305.83135600000003</v>
      </c>
      <c r="AV12" s="11">
        <f>SUMIFS('Base TKU'!AW:AW,'Base TKU'!$A:$A,$B12,'Base TKU'!$B:$B,"NORTE")/1000000</f>
        <v>290.61581899999999</v>
      </c>
      <c r="AW12" s="11">
        <f>SUMIFS('Base TKU'!AX:AX,'Base TKU'!$A:$A,$B12,'Base TKU'!$B:$B,"NORTE")/1000000</f>
        <v>335.41827899999998</v>
      </c>
      <c r="AX12" s="11">
        <f>SUMIFS('Base TKU'!AY:AY,'Base TKU'!$A:$A,$B12,'Base TKU'!$B:$B,"NORTE")/1000000</f>
        <v>267.33974999999998</v>
      </c>
      <c r="AY12" s="11">
        <f>SUMIFS('Base TKU'!AZ:AZ,'Base TKU'!$A:$A,$B12,'Base TKU'!$B:$B,"NORTE")/1000000</f>
        <v>106.771666</v>
      </c>
      <c r="AZ12" s="11">
        <f>SUMIFS('Base TKU'!BA:BA,'Base TKU'!$A:$A,$B12,'Base TKU'!$B:$B,"NORTE")/1000000</f>
        <v>225.66275200000001</v>
      </c>
      <c r="BA12" s="11">
        <f>SUMIFS('Base TKU'!BB:BB,'Base TKU'!$A:$A,$B12,'Base TKU'!$B:$B,"NORTE")/1000000</f>
        <v>274.70464099999998</v>
      </c>
      <c r="BB12" s="11">
        <f>SUMIFS('Base TKU'!BC:BC,'Base TKU'!$A:$A,$B12,'Base TKU'!$B:$B,"NORTE")/1000000</f>
        <v>376.81260900000001</v>
      </c>
      <c r="BD12" s="11">
        <f>SUMIFS('Base TKU'!BE:BE,'Base TKU'!$A:$A,$B12,'Base TKU'!$B:$B,"NORTE")/1000000</f>
        <v>302.45168699999999</v>
      </c>
      <c r="BE12" s="11">
        <f>SUMIFS('Base TKU'!BF:BF,'Base TKU'!$A:$A,$B12,'Base TKU'!$B:$B,"NORTE")/1000000</f>
        <v>248.77863400000001</v>
      </c>
      <c r="BF12" s="11">
        <f>SUMIFS('Base TKU'!BG:BG,'Base TKU'!$A:$A,$B12,'Base TKU'!$B:$B,"NORTE")/1000000</f>
        <v>117.89880700000001</v>
      </c>
      <c r="BG12" s="11">
        <f>SUMIFS('Base TKU'!BH:BH,'Base TKU'!$A:$A,$B12,'Base TKU'!$B:$B,"NORTE")/1000000</f>
        <v>295.67354899999998</v>
      </c>
      <c r="BH12" s="11">
        <f>SUMIFS('Base TKU'!BI:BI,'Base TKU'!$A:$A,$B12,'Base TKU'!$B:$B,"NORTE")/1000000</f>
        <v>393.42908999999997</v>
      </c>
      <c r="BI12" s="11">
        <f>SUMIFS('Base TKU'!BJ:BJ,'Base TKU'!$A:$A,$B12,'Base TKU'!$B:$B,"NORTE")/1000000</f>
        <v>366.36778800000002</v>
      </c>
      <c r="BJ12" s="11">
        <f>SUMIFS('Base TKU'!BK:BK,'Base TKU'!$A:$A,$B12,'Base TKU'!$B:$B,"NORTE")/1000000</f>
        <v>392.95637099999999</v>
      </c>
      <c r="BK12" s="11">
        <f>SUMIFS('Base TKU'!BL:BL,'Base TKU'!$A:$A,$B12,'Base TKU'!$B:$B,"NORTE")/1000000</f>
        <v>264.29264599999999</v>
      </c>
      <c r="BL12" s="11">
        <f>SUMIFS('Base TKU'!BM:BM,'Base TKU'!$A:$A,$B12,'Base TKU'!$B:$B,"NORTE")/1000000</f>
        <v>290.31470200000001</v>
      </c>
      <c r="BM12" s="11">
        <f>SUMIFS('Base TKU'!BN:BN,'Base TKU'!$A:$A,$B12,'Base TKU'!$B:$B,"NORTE")/1000000</f>
        <v>419.98549400000002</v>
      </c>
      <c r="BN12" s="11">
        <f>SUMIFS('Base TKU'!BO:BO,'Base TKU'!$A:$A,$B12,'Base TKU'!$B:$B,"NORTE")/1000000</f>
        <v>407.36287800000002</v>
      </c>
      <c r="BO12" s="11">
        <f>SUMIFS('Base TKU'!BP:BP,'Base TKU'!$A:$A,$B12,'Base TKU'!$B:$B,"NORTE")/1000000</f>
        <v>409.10729500000002</v>
      </c>
      <c r="BQ12" s="11">
        <f>SUMIFS('Base TKU'!BR:BR,'Base TKU'!$A:$A,$B12,'Base TKU'!$B:$B,"NORTE")/1000000</f>
        <v>427.86078199999997</v>
      </c>
      <c r="BR12" s="11">
        <f>SUMIFS('Base TKU'!BS:BS,'Base TKU'!$A:$A,$B12,'Base TKU'!$B:$B,"NORTE")/1000000</f>
        <v>0</v>
      </c>
      <c r="BS12" s="11">
        <f>SUMIFS('Base TKU'!BT:BT,'Base TKU'!$A:$A,$B12,'Base TKU'!$B:$B,"NORTE")/1000000</f>
        <v>0</v>
      </c>
      <c r="BT12" s="11">
        <f>SUMIFS('Base TKU'!BU:BU,'Base TKU'!$A:$A,$B12,'Base TKU'!$B:$B,"NORTE")/1000000</f>
        <v>0</v>
      </c>
      <c r="BU12" s="11">
        <f>SUMIFS('Base TKU'!BV:BV,'Base TKU'!$A:$A,$B12,'Base TKU'!$B:$B,"NORTE")/1000000</f>
        <v>0</v>
      </c>
      <c r="BV12" s="11">
        <f>SUMIFS('Base TKU'!BW:BW,'Base TKU'!$A:$A,$B12,'Base TKU'!$B:$B,"NORTE")/1000000</f>
        <v>0</v>
      </c>
      <c r="BW12" s="11">
        <f>SUMIFS('Base TKU'!BX:BX,'Base TKU'!$A:$A,$B12,'Base TKU'!$B:$B,"NORTE")/1000000</f>
        <v>0</v>
      </c>
      <c r="BX12" s="11">
        <f>SUMIFS('Base TKU'!BY:BY,'Base TKU'!$A:$A,$B12,'Base TKU'!$B:$B,"NORTE")/1000000</f>
        <v>0</v>
      </c>
      <c r="BY12" s="11">
        <f>SUMIFS('Base TKU'!BZ:BZ,'Base TKU'!$A:$A,$B12,'Base TKU'!$B:$B,"NORTE")/1000000</f>
        <v>0</v>
      </c>
      <c r="BZ12" s="11">
        <f>SUMIFS('Base TKU'!CA:CA,'Base TKU'!$A:$A,$B12,'Base TKU'!$B:$B,"NORTE")/1000000</f>
        <v>0</v>
      </c>
      <c r="CA12" s="11">
        <f>SUMIFS('Base TKU'!CB:CB,'Base TKU'!$A:$A,$B12,'Base TKU'!$B:$B,"NORTE")/1000000</f>
        <v>0</v>
      </c>
      <c r="CB12" s="11">
        <f>SUMIFS('Base TKU'!CC:CC,'Base TKU'!$A:$A,$B12,'Base TKU'!$B:$B,"NORTE")/1000000</f>
        <v>0</v>
      </c>
    </row>
    <row r="13" spans="1:80" ht="15.5" hidden="1" x14ac:dyDescent="0.35">
      <c r="B13" s="10" t="s">
        <v>14</v>
      </c>
      <c r="D13" s="11">
        <f>SUMIFS('Base TKU'!E:E,'Base TKU'!$A:$A,$B13,'Base TKU'!$B:$B,"NORTE")/1000000</f>
        <v>0</v>
      </c>
      <c r="E13" s="11">
        <f>SUMIFS('Base TKU'!F:F,'Base TKU'!$A:$A,$B13,'Base TKU'!$B:$B,"NORTE")/1000000</f>
        <v>0</v>
      </c>
      <c r="F13" s="11">
        <f>SUMIFS('Base TKU'!G:G,'Base TKU'!$A:$A,$B13,'Base TKU'!$B:$B,"NORTE")/1000000</f>
        <v>0</v>
      </c>
      <c r="G13" s="11">
        <f>SUMIFS('Base TKU'!H:H,'Base TKU'!$A:$A,$B13,'Base TKU'!$B:$B,"NORTE")/1000000</f>
        <v>0</v>
      </c>
      <c r="H13" s="11">
        <f>SUMIFS('Base TKU'!I:I,'Base TKU'!$A:$A,$B13,'Base TKU'!$B:$B,"NORTE")/1000000</f>
        <v>0</v>
      </c>
      <c r="I13" s="11">
        <f>SUMIFS('Base TKU'!J:J,'Base TKU'!$A:$A,$B13,'Base TKU'!$B:$B,"NORTE")/1000000</f>
        <v>0</v>
      </c>
      <c r="J13" s="11">
        <f>SUMIFS('Base TKU'!K:K,'Base TKU'!$A:$A,$B13,'Base TKU'!$B:$B,"NORTE")/1000000</f>
        <v>0</v>
      </c>
      <c r="K13" s="11">
        <f>SUMIFS('Base TKU'!L:L,'Base TKU'!$A:$A,$B13,'Base TKU'!$B:$B,"NORTE")/1000000</f>
        <v>0</v>
      </c>
      <c r="L13" s="11">
        <f>SUMIFS('Base TKU'!M:M,'Base TKU'!$A:$A,$B13,'Base TKU'!$B:$B,"NORTE")/1000000</f>
        <v>0</v>
      </c>
      <c r="M13" s="11">
        <f>SUMIFS('Base TKU'!N:N,'Base TKU'!$A:$A,$B13,'Base TKU'!$B:$B,"NORTE")/1000000</f>
        <v>0</v>
      </c>
      <c r="N13" s="11">
        <f>SUMIFS('Base TKU'!O:O,'Base TKU'!$A:$A,$B13,'Base TKU'!$B:$B,"NORTE")/1000000</f>
        <v>0</v>
      </c>
      <c r="O13" s="11">
        <f>SUMIFS('Base TKU'!P:P,'Base TKU'!$A:$A,$B13,'Base TKU'!$B:$B,"NORTE")/1000000</f>
        <v>0</v>
      </c>
      <c r="Q13" s="11">
        <f>SUMIFS('Base TKU'!R:R,'Base TKU'!$A:$A,$B13,'Base TKU'!$B:$B,"NORTE")/1000000</f>
        <v>0</v>
      </c>
      <c r="R13" s="11">
        <f>SUMIFS('Base TKU'!S:S,'Base TKU'!$A:$A,$B13,'Base TKU'!$B:$B,"NORTE")/1000000</f>
        <v>0</v>
      </c>
      <c r="S13" s="11">
        <f>SUMIFS('Base TKU'!T:T,'Base TKU'!$A:$A,$B13,'Base TKU'!$B:$B,"NORTE")/1000000</f>
        <v>0</v>
      </c>
      <c r="T13" s="11">
        <f>SUMIFS('Base TKU'!U:U,'Base TKU'!$A:$A,$B13,'Base TKU'!$B:$B,"NORTE")/1000000</f>
        <v>0</v>
      </c>
      <c r="U13" s="11">
        <f>SUMIFS('Base TKU'!V:V,'Base TKU'!$A:$A,$B13,'Base TKU'!$B:$B,"NORTE")/1000000</f>
        <v>0</v>
      </c>
      <c r="V13" s="11">
        <f>SUMIFS('Base TKU'!W:W,'Base TKU'!$A:$A,$B13,'Base TKU'!$B:$B,"NORTE")/1000000</f>
        <v>0</v>
      </c>
      <c r="W13" s="11">
        <f>SUMIFS('Base TKU'!X:X,'Base TKU'!$A:$A,$B13,'Base TKU'!$B:$B,"NORTE")/1000000</f>
        <v>0</v>
      </c>
      <c r="X13" s="11">
        <f>SUMIFS('Base TKU'!Y:Y,'Base TKU'!$A:$A,$B13,'Base TKU'!$B:$B,"NORTE")/1000000</f>
        <v>0</v>
      </c>
      <c r="Y13" s="11">
        <f>SUMIFS('Base TKU'!Z:Z,'Base TKU'!$A:$A,$B13,'Base TKU'!$B:$B,"NORTE")/1000000</f>
        <v>0</v>
      </c>
      <c r="Z13" s="11">
        <f>SUMIFS('Base TKU'!AA:AA,'Base TKU'!$A:$A,$B13,'Base TKU'!$B:$B,"NORTE")/1000000</f>
        <v>0</v>
      </c>
      <c r="AA13" s="11">
        <f>SUMIFS('Base TKU'!AB:AB,'Base TKU'!$A:$A,$B13,'Base TKU'!$B:$B,"NORTE")/1000000</f>
        <v>0</v>
      </c>
      <c r="AB13" s="11">
        <f>SUMIFS('Base TKU'!AC:AC,'Base TKU'!$A:$A,$B13,'Base TKU'!$B:$B,"NORTE")/1000000</f>
        <v>0</v>
      </c>
      <c r="AD13" s="11">
        <f>SUMIFS('Base TKU'!AE:AE,'Base TKU'!$A:$A,$B13,'Base TKU'!$B:$B,"NORTE")/1000000</f>
        <v>0</v>
      </c>
      <c r="AE13" s="11">
        <f>SUMIFS('Base TKU'!AF:AF,'Base TKU'!$A:$A,$B13,'Base TKU'!$B:$B,"NORTE")/1000000</f>
        <v>0</v>
      </c>
      <c r="AF13" s="11">
        <f>SUMIFS('Base TKU'!AG:AG,'Base TKU'!$A:$A,$B13,'Base TKU'!$B:$B,"NORTE")/1000000</f>
        <v>0</v>
      </c>
      <c r="AG13" s="11">
        <f>SUMIFS('Base TKU'!AH:AH,'Base TKU'!$A:$A,$B13,'Base TKU'!$B:$B,"NORTE")/1000000</f>
        <v>0</v>
      </c>
      <c r="AH13" s="11">
        <f>SUMIFS('Base TKU'!AI:AI,'Base TKU'!$A:$A,$B13,'Base TKU'!$B:$B,"NORTE")/1000000</f>
        <v>0</v>
      </c>
      <c r="AI13" s="11">
        <f>SUMIFS('Base TKU'!AJ:AJ,'Base TKU'!$A:$A,$B13,'Base TKU'!$B:$B,"NORTE")/1000000</f>
        <v>0</v>
      </c>
      <c r="AJ13" s="11">
        <f>SUMIFS('Base TKU'!AK:AK,'Base TKU'!$A:$A,$B13,'Base TKU'!$B:$B,"NORTE")/1000000</f>
        <v>0</v>
      </c>
      <c r="AK13" s="11">
        <f>SUMIFS('Base TKU'!AL:AL,'Base TKU'!$A:$A,$B13,'Base TKU'!$B:$B,"NORTE")/1000000</f>
        <v>0</v>
      </c>
      <c r="AL13" s="11">
        <f>SUMIFS('Base TKU'!AM:AM,'Base TKU'!$A:$A,$B13,'Base TKU'!$B:$B,"NORTE")/1000000</f>
        <v>0</v>
      </c>
      <c r="AM13" s="11">
        <f>SUMIFS('Base TKU'!AN:AN,'Base TKU'!$A:$A,$B13,'Base TKU'!$B:$B,"NORTE")/1000000</f>
        <v>0</v>
      </c>
      <c r="AN13" s="11">
        <f>SUMIFS('Base TKU'!AO:AO,'Base TKU'!$A:$A,$B13,'Base TKU'!$B:$B,"NORTE")/1000000</f>
        <v>0</v>
      </c>
      <c r="AO13" s="11">
        <f>SUMIFS('Base TKU'!AP:AP,'Base TKU'!$A:$A,$B13,'Base TKU'!$B:$B,"NORTE")/1000000</f>
        <v>0</v>
      </c>
      <c r="AQ13" s="11">
        <f>SUMIFS('Base TKU'!AR:AR,'Base TKU'!$A:$A,$B13,'Base TKU'!$B:$B,"NORTE")/1000000</f>
        <v>0</v>
      </c>
      <c r="AR13" s="11">
        <f>SUMIFS('Base TKU'!AS:AS,'Base TKU'!$A:$A,$B13,'Base TKU'!$B:$B,"NORTE")/1000000</f>
        <v>0</v>
      </c>
      <c r="AS13" s="11">
        <f>SUMIFS('Base TKU'!AT:AT,'Base TKU'!$A:$A,$B13,'Base TKU'!$B:$B,"NORTE")/1000000</f>
        <v>0</v>
      </c>
      <c r="AT13" s="11">
        <f>SUMIFS('Base TKU'!AU:AU,'Base TKU'!$A:$A,$B13,'Base TKU'!$B:$B,"NORTE")/1000000</f>
        <v>0</v>
      </c>
      <c r="AU13" s="11">
        <f>SUMIFS('Base TKU'!AV:AV,'Base TKU'!$A:$A,$B13,'Base TKU'!$B:$B,"NORTE")/1000000</f>
        <v>0</v>
      </c>
      <c r="AV13" s="11">
        <f>SUMIFS('Base TKU'!AW:AW,'Base TKU'!$A:$A,$B13,'Base TKU'!$B:$B,"NORTE")/1000000</f>
        <v>0</v>
      </c>
      <c r="AW13" s="11">
        <f>SUMIFS('Base TKU'!AX:AX,'Base TKU'!$A:$A,$B13,'Base TKU'!$B:$B,"NORTE")/1000000</f>
        <v>0</v>
      </c>
      <c r="AX13" s="11">
        <f>SUMIFS('Base TKU'!AY:AY,'Base TKU'!$A:$A,$B13,'Base TKU'!$B:$B,"NORTE")/1000000</f>
        <v>0</v>
      </c>
      <c r="AY13" s="11">
        <f>SUMIFS('Base TKU'!AZ:AZ,'Base TKU'!$A:$A,$B13,'Base TKU'!$B:$B,"NORTE")/1000000</f>
        <v>0</v>
      </c>
      <c r="AZ13" s="11">
        <f>SUMIFS('Base TKU'!BA:BA,'Base TKU'!$A:$A,$B13,'Base TKU'!$B:$B,"NORTE")/1000000</f>
        <v>0</v>
      </c>
      <c r="BA13" s="11">
        <f>SUMIFS('Base TKU'!BB:BB,'Base TKU'!$A:$A,$B13,'Base TKU'!$B:$B,"NORTE")/1000000</f>
        <v>0</v>
      </c>
      <c r="BB13" s="11">
        <f>SUMIFS('Base TKU'!BC:BC,'Base TKU'!$A:$A,$B13,'Base TKU'!$B:$B,"NORTE")/1000000</f>
        <v>0</v>
      </c>
      <c r="BD13" s="11">
        <f>SUMIFS('Base TKU'!BE:BE,'Base TKU'!$A:$A,$B13,'Base TKU'!$B:$B,"NORTE")/1000000</f>
        <v>0</v>
      </c>
      <c r="BE13" s="11">
        <f>SUMIFS('Base TKU'!BF:BF,'Base TKU'!$A:$A,$B13,'Base TKU'!$B:$B,"NORTE")/1000000</f>
        <v>0</v>
      </c>
      <c r="BF13" s="11">
        <f>SUMIFS('Base TKU'!BG:BG,'Base TKU'!$A:$A,$B13,'Base TKU'!$B:$B,"NORTE")/1000000</f>
        <v>0</v>
      </c>
      <c r="BG13" s="11">
        <f>SUMIFS('Base TKU'!BH:BH,'Base TKU'!$A:$A,$B13,'Base TKU'!$B:$B,"NORTE")/1000000</f>
        <v>0</v>
      </c>
      <c r="BH13" s="11">
        <f>SUMIFS('Base TKU'!BI:BI,'Base TKU'!$A:$A,$B13,'Base TKU'!$B:$B,"NORTE")/1000000</f>
        <v>0</v>
      </c>
      <c r="BI13" s="11">
        <f>SUMIFS('Base TKU'!BJ:BJ,'Base TKU'!$A:$A,$B13,'Base TKU'!$B:$B,"NORTE")/1000000</f>
        <v>0</v>
      </c>
      <c r="BJ13" s="11">
        <f>SUMIFS('Base TKU'!BK:BK,'Base TKU'!$A:$A,$B13,'Base TKU'!$B:$B,"NORTE")/1000000</f>
        <v>0</v>
      </c>
      <c r="BK13" s="11">
        <f>SUMIFS('Base TKU'!BL:BL,'Base TKU'!$A:$A,$B13,'Base TKU'!$B:$B,"NORTE")/1000000</f>
        <v>0</v>
      </c>
      <c r="BL13" s="11">
        <f>SUMIFS('Base TKU'!BM:BM,'Base TKU'!$A:$A,$B13,'Base TKU'!$B:$B,"NORTE")/1000000</f>
        <v>0</v>
      </c>
      <c r="BM13" s="11">
        <f>SUMIFS('Base TKU'!BN:BN,'Base TKU'!$A:$A,$B13,'Base TKU'!$B:$B,"NORTE")/1000000</f>
        <v>0</v>
      </c>
      <c r="BN13" s="11">
        <f>SUMIFS('Base TKU'!BO:BO,'Base TKU'!$A:$A,$B13,'Base TKU'!$B:$B,"NORTE")/1000000</f>
        <v>0</v>
      </c>
      <c r="BO13" s="11">
        <f>SUMIFS('Base TKU'!BP:BP,'Base TKU'!$A:$A,$B13,'Base TKU'!$B:$B,"NORTE")/1000000</f>
        <v>0</v>
      </c>
      <c r="BQ13" s="11">
        <f>SUMIFS('Base TKU'!BR:BR,'Base TKU'!$A:$A,$B13,'Base TKU'!$B:$B,"NORTE")/1000000</f>
        <v>0</v>
      </c>
      <c r="BR13" s="11">
        <f>SUMIFS('Base TKU'!BS:BS,'Base TKU'!$A:$A,$B13,'Base TKU'!$B:$B,"NORTE")/1000000</f>
        <v>0</v>
      </c>
      <c r="BS13" s="11">
        <f>SUMIFS('Base TKU'!BT:BT,'Base TKU'!$A:$A,$B13,'Base TKU'!$B:$B,"NORTE")/1000000</f>
        <v>0</v>
      </c>
      <c r="BT13" s="11">
        <f>SUMIFS('Base TKU'!BU:BU,'Base TKU'!$A:$A,$B13,'Base TKU'!$B:$B,"NORTE")/1000000</f>
        <v>0</v>
      </c>
      <c r="BU13" s="11">
        <f>SUMIFS('Base TKU'!BV:BV,'Base TKU'!$A:$A,$B13,'Base TKU'!$B:$B,"NORTE")/1000000</f>
        <v>0</v>
      </c>
      <c r="BV13" s="11">
        <f>SUMIFS('Base TKU'!BW:BW,'Base TKU'!$A:$A,$B13,'Base TKU'!$B:$B,"NORTE")/1000000</f>
        <v>0</v>
      </c>
      <c r="BW13" s="11">
        <f>SUMIFS('Base TKU'!BX:BX,'Base TKU'!$A:$A,$B13,'Base TKU'!$B:$B,"NORTE")/1000000</f>
        <v>0</v>
      </c>
      <c r="BX13" s="11">
        <f>SUMIFS('Base TKU'!BY:BY,'Base TKU'!$A:$A,$B13,'Base TKU'!$B:$B,"NORTE")/1000000</f>
        <v>0</v>
      </c>
      <c r="BY13" s="11">
        <f>SUMIFS('Base TKU'!BZ:BZ,'Base TKU'!$A:$A,$B13,'Base TKU'!$B:$B,"NORTE")/1000000</f>
        <v>0</v>
      </c>
      <c r="BZ13" s="11">
        <f>SUMIFS('Base TKU'!CA:CA,'Base TKU'!$A:$A,$B13,'Base TKU'!$B:$B,"NORTE")/1000000</f>
        <v>0</v>
      </c>
      <c r="CA13" s="11">
        <f>SUMIFS('Base TKU'!CB:CB,'Base TKU'!$A:$A,$B13,'Base TKU'!$B:$B,"NORTE")/1000000</f>
        <v>0</v>
      </c>
      <c r="CB13" s="11">
        <f>SUMIFS('Base TKU'!CC:CC,'Base TKU'!$A:$A,$B13,'Base TKU'!$B:$B,"NORTE")/1000000</f>
        <v>0</v>
      </c>
    </row>
    <row r="14" spans="1:80" ht="15.5" hidden="1" x14ac:dyDescent="0.35">
      <c r="B14" s="10" t="s">
        <v>103</v>
      </c>
      <c r="D14" s="11">
        <f>SUMIFS('Base TKU'!E:E,'Base TKU'!$A:$A,$B14,'Base TKU'!$B:$B,"NORTE")/1000000</f>
        <v>0</v>
      </c>
      <c r="E14" s="11">
        <f>SUMIFS('Base TKU'!F:F,'Base TKU'!$A:$A,$B14,'Base TKU'!$B:$B,"NORTE")/1000000</f>
        <v>0</v>
      </c>
      <c r="F14" s="11">
        <f>SUMIFS('Base TKU'!G:G,'Base TKU'!$A:$A,$B14,'Base TKU'!$B:$B,"NORTE")/1000000</f>
        <v>0</v>
      </c>
      <c r="G14" s="11">
        <f>SUMIFS('Base TKU'!H:H,'Base TKU'!$A:$A,$B14,'Base TKU'!$B:$B,"NORTE")/1000000</f>
        <v>0</v>
      </c>
      <c r="H14" s="11">
        <f>SUMIFS('Base TKU'!I:I,'Base TKU'!$A:$A,$B14,'Base TKU'!$B:$B,"NORTE")/1000000</f>
        <v>0</v>
      </c>
      <c r="I14" s="11">
        <f>SUMIFS('Base TKU'!J:J,'Base TKU'!$A:$A,$B14,'Base TKU'!$B:$B,"NORTE")/1000000</f>
        <v>0</v>
      </c>
      <c r="J14" s="11">
        <f>SUMIFS('Base TKU'!K:K,'Base TKU'!$A:$A,$B14,'Base TKU'!$B:$B,"NORTE")/1000000</f>
        <v>0</v>
      </c>
      <c r="K14" s="11">
        <f>SUMIFS('Base TKU'!L:L,'Base TKU'!$A:$A,$B14,'Base TKU'!$B:$B,"NORTE")/1000000</f>
        <v>0</v>
      </c>
      <c r="L14" s="11">
        <f>SUMIFS('Base TKU'!M:M,'Base TKU'!$A:$A,$B14,'Base TKU'!$B:$B,"NORTE")/1000000</f>
        <v>0</v>
      </c>
      <c r="M14" s="11">
        <f>SUMIFS('Base TKU'!N:N,'Base TKU'!$A:$A,$B14,'Base TKU'!$B:$B,"NORTE")/1000000</f>
        <v>0</v>
      </c>
      <c r="N14" s="11">
        <f>SUMIFS('Base TKU'!O:O,'Base TKU'!$A:$A,$B14,'Base TKU'!$B:$B,"NORTE")/1000000</f>
        <v>0</v>
      </c>
      <c r="O14" s="11">
        <f>SUMIFS('Base TKU'!P:P,'Base TKU'!$A:$A,$B14,'Base TKU'!$B:$B,"NORTE")/1000000</f>
        <v>0</v>
      </c>
      <c r="Q14" s="11">
        <f>SUMIFS('Base TKU'!R:R,'Base TKU'!$A:$A,$B14,'Base TKU'!$B:$B,"NORTE")/1000000</f>
        <v>0</v>
      </c>
      <c r="R14" s="11">
        <f>SUMIFS('Base TKU'!S:S,'Base TKU'!$A:$A,$B14,'Base TKU'!$B:$B,"NORTE")/1000000</f>
        <v>0</v>
      </c>
      <c r="S14" s="11">
        <f>SUMIFS('Base TKU'!T:T,'Base TKU'!$A:$A,$B14,'Base TKU'!$B:$B,"NORTE")/1000000</f>
        <v>0</v>
      </c>
      <c r="T14" s="11">
        <f>SUMIFS('Base TKU'!U:U,'Base TKU'!$A:$A,$B14,'Base TKU'!$B:$B,"NORTE")/1000000</f>
        <v>0</v>
      </c>
      <c r="U14" s="11">
        <f>SUMIFS('Base TKU'!V:V,'Base TKU'!$A:$A,$B14,'Base TKU'!$B:$B,"NORTE")/1000000</f>
        <v>0</v>
      </c>
      <c r="V14" s="11">
        <f>SUMIFS('Base TKU'!W:W,'Base TKU'!$A:$A,$B14,'Base TKU'!$B:$B,"NORTE")/1000000</f>
        <v>0</v>
      </c>
      <c r="W14" s="11">
        <f>SUMIFS('Base TKU'!X:X,'Base TKU'!$A:$A,$B14,'Base TKU'!$B:$B,"NORTE")/1000000</f>
        <v>0</v>
      </c>
      <c r="X14" s="11">
        <f>SUMIFS('Base TKU'!Y:Y,'Base TKU'!$A:$A,$B14,'Base TKU'!$B:$B,"NORTE")/1000000</f>
        <v>0</v>
      </c>
      <c r="Y14" s="11">
        <f>SUMIFS('Base TKU'!Z:Z,'Base TKU'!$A:$A,$B14,'Base TKU'!$B:$B,"NORTE")/1000000</f>
        <v>0</v>
      </c>
      <c r="Z14" s="11">
        <f>SUMIFS('Base TKU'!AA:AA,'Base TKU'!$A:$A,$B14,'Base TKU'!$B:$B,"NORTE")/1000000</f>
        <v>0</v>
      </c>
      <c r="AA14" s="11">
        <f>SUMIFS('Base TKU'!AB:AB,'Base TKU'!$A:$A,$B14,'Base TKU'!$B:$B,"NORTE")/1000000</f>
        <v>0</v>
      </c>
      <c r="AB14" s="11">
        <f>SUMIFS('Base TKU'!AC:AC,'Base TKU'!$A:$A,$B14,'Base TKU'!$B:$B,"NORTE")/1000000</f>
        <v>0</v>
      </c>
      <c r="AD14" s="11">
        <f>SUMIFS('Base TKU'!AE:AE,'Base TKU'!$A:$A,$B14,'Base TKU'!$B:$B,"NORTE")/1000000</f>
        <v>0</v>
      </c>
      <c r="AE14" s="11">
        <f>SUMIFS('Base TKU'!AF:AF,'Base TKU'!$A:$A,$B14,'Base TKU'!$B:$B,"NORTE")/1000000</f>
        <v>0</v>
      </c>
      <c r="AF14" s="11">
        <f>SUMIFS('Base TKU'!AG:AG,'Base TKU'!$A:$A,$B14,'Base TKU'!$B:$B,"NORTE")/1000000</f>
        <v>0</v>
      </c>
      <c r="AG14" s="11">
        <f>SUMIFS('Base TKU'!AH:AH,'Base TKU'!$A:$A,$B14,'Base TKU'!$B:$B,"NORTE")/1000000</f>
        <v>0</v>
      </c>
      <c r="AH14" s="11">
        <f>SUMIFS('Base TKU'!AI:AI,'Base TKU'!$A:$A,$B14,'Base TKU'!$B:$B,"NORTE")/1000000</f>
        <v>0</v>
      </c>
      <c r="AI14" s="11">
        <f>SUMIFS('Base TKU'!AJ:AJ,'Base TKU'!$A:$A,$B14,'Base TKU'!$B:$B,"NORTE")/1000000</f>
        <v>0</v>
      </c>
      <c r="AJ14" s="11">
        <f>SUMIFS('Base TKU'!AK:AK,'Base TKU'!$A:$A,$B14,'Base TKU'!$B:$B,"NORTE")/1000000</f>
        <v>0</v>
      </c>
      <c r="AK14" s="11">
        <f>SUMIFS('Base TKU'!AL:AL,'Base TKU'!$A:$A,$B14,'Base TKU'!$B:$B,"NORTE")/1000000</f>
        <v>0</v>
      </c>
      <c r="AL14" s="11">
        <f>SUMIFS('Base TKU'!AM:AM,'Base TKU'!$A:$A,$B14,'Base TKU'!$B:$B,"NORTE")/1000000</f>
        <v>0</v>
      </c>
      <c r="AM14" s="11">
        <f>SUMIFS('Base TKU'!AN:AN,'Base TKU'!$A:$A,$B14,'Base TKU'!$B:$B,"NORTE")/1000000</f>
        <v>0</v>
      </c>
      <c r="AN14" s="11">
        <f>SUMIFS('Base TKU'!AO:AO,'Base TKU'!$A:$A,$B14,'Base TKU'!$B:$B,"NORTE")/1000000</f>
        <v>0</v>
      </c>
      <c r="AO14" s="11">
        <f>SUMIFS('Base TKU'!AP:AP,'Base TKU'!$A:$A,$B14,'Base TKU'!$B:$B,"NORTE")/1000000</f>
        <v>0</v>
      </c>
      <c r="AQ14" s="11">
        <f>SUMIFS('Base TKU'!AR:AR,'Base TKU'!$A:$A,$B14,'Base TKU'!$B:$B,"NORTE")/1000000</f>
        <v>0</v>
      </c>
      <c r="AR14" s="11">
        <f>SUMIFS('Base TKU'!AS:AS,'Base TKU'!$A:$A,$B14,'Base TKU'!$B:$B,"NORTE")/1000000</f>
        <v>0</v>
      </c>
      <c r="AS14" s="11">
        <f>SUMIFS('Base TKU'!AT:AT,'Base TKU'!$A:$A,$B14,'Base TKU'!$B:$B,"NORTE")/1000000</f>
        <v>0</v>
      </c>
      <c r="AT14" s="11">
        <f>SUMIFS('Base TKU'!AU:AU,'Base TKU'!$A:$A,$B14,'Base TKU'!$B:$B,"NORTE")/1000000</f>
        <v>0</v>
      </c>
      <c r="AU14" s="11">
        <f>SUMIFS('Base TKU'!AV:AV,'Base TKU'!$A:$A,$B14,'Base TKU'!$B:$B,"NORTE")/1000000</f>
        <v>0</v>
      </c>
      <c r="AV14" s="11">
        <f>SUMIFS('Base TKU'!AW:AW,'Base TKU'!$A:$A,$B14,'Base TKU'!$B:$B,"NORTE")/1000000</f>
        <v>0</v>
      </c>
      <c r="AW14" s="11">
        <f>SUMIFS('Base TKU'!AX:AX,'Base TKU'!$A:$A,$B14,'Base TKU'!$B:$B,"NORTE")/1000000</f>
        <v>0</v>
      </c>
      <c r="AX14" s="11">
        <f>SUMIFS('Base TKU'!AY:AY,'Base TKU'!$A:$A,$B14,'Base TKU'!$B:$B,"NORTE")/1000000</f>
        <v>0</v>
      </c>
      <c r="AY14" s="11">
        <f>SUMIFS('Base TKU'!AZ:AZ,'Base TKU'!$A:$A,$B14,'Base TKU'!$B:$B,"NORTE")/1000000</f>
        <v>0</v>
      </c>
      <c r="AZ14" s="11">
        <f>SUMIFS('Base TKU'!BA:BA,'Base TKU'!$A:$A,$B14,'Base TKU'!$B:$B,"NORTE")/1000000</f>
        <v>0</v>
      </c>
      <c r="BA14" s="11">
        <f>SUMIFS('Base TKU'!BB:BB,'Base TKU'!$A:$A,$B14,'Base TKU'!$B:$B,"NORTE")/1000000</f>
        <v>0</v>
      </c>
      <c r="BB14" s="11">
        <f>SUMIFS('Base TKU'!BC:BC,'Base TKU'!$A:$A,$B14,'Base TKU'!$B:$B,"NORTE")/1000000</f>
        <v>0</v>
      </c>
      <c r="BD14" s="11">
        <f>SUMIFS('Base TKU'!BE:BE,'Base TKU'!$A:$A,$B14,'Base TKU'!$B:$B,"NORTE")/1000000</f>
        <v>0</v>
      </c>
      <c r="BE14" s="11">
        <f>SUMIFS('Base TKU'!BF:BF,'Base TKU'!$A:$A,$B14,'Base TKU'!$B:$B,"NORTE")/1000000</f>
        <v>0</v>
      </c>
      <c r="BF14" s="11">
        <f>SUMIFS('Base TKU'!BG:BG,'Base TKU'!$A:$A,$B14,'Base TKU'!$B:$B,"NORTE")/1000000</f>
        <v>0</v>
      </c>
      <c r="BG14" s="11">
        <f>SUMIFS('Base TKU'!BH:BH,'Base TKU'!$A:$A,$B14,'Base TKU'!$B:$B,"NORTE")/1000000</f>
        <v>0</v>
      </c>
      <c r="BH14" s="11">
        <f>SUMIFS('Base TKU'!BI:BI,'Base TKU'!$A:$A,$B14,'Base TKU'!$B:$B,"NORTE")/1000000</f>
        <v>0</v>
      </c>
      <c r="BI14" s="11">
        <f>SUMIFS('Base TKU'!BJ:BJ,'Base TKU'!$A:$A,$B14,'Base TKU'!$B:$B,"NORTE")/1000000</f>
        <v>0</v>
      </c>
      <c r="BJ14" s="11">
        <f>SUMIFS('Base TKU'!BK:BK,'Base TKU'!$A:$A,$B14,'Base TKU'!$B:$B,"NORTE")/1000000</f>
        <v>0</v>
      </c>
      <c r="BK14" s="11">
        <f>SUMIFS('Base TKU'!BL:BL,'Base TKU'!$A:$A,$B14,'Base TKU'!$B:$B,"NORTE")/1000000</f>
        <v>0</v>
      </c>
      <c r="BL14" s="11">
        <f>SUMIFS('Base TKU'!BM:BM,'Base TKU'!$A:$A,$B14,'Base TKU'!$B:$B,"NORTE")/1000000</f>
        <v>0</v>
      </c>
      <c r="BM14" s="11">
        <f>SUMIFS('Base TKU'!BN:BN,'Base TKU'!$A:$A,$B14,'Base TKU'!$B:$B,"NORTE")/1000000</f>
        <v>0</v>
      </c>
      <c r="BN14" s="11">
        <f>SUMIFS('Base TKU'!BO:BO,'Base TKU'!$A:$A,$B14,'Base TKU'!$B:$B,"NORTE")/1000000</f>
        <v>0</v>
      </c>
      <c r="BO14" s="11">
        <f>SUMIFS('Base TKU'!BP:BP,'Base TKU'!$A:$A,$B14,'Base TKU'!$B:$B,"NORTE")/1000000</f>
        <v>0</v>
      </c>
      <c r="BQ14" s="11">
        <f>SUMIFS('Base TKU'!BR:BR,'Base TKU'!$A:$A,$B14,'Base TKU'!$B:$B,"NORTE")/1000000</f>
        <v>0</v>
      </c>
      <c r="BR14" s="11">
        <f>SUMIFS('Base TKU'!BS:BS,'Base TKU'!$A:$A,$B14,'Base TKU'!$B:$B,"NORTE")/1000000</f>
        <v>0</v>
      </c>
      <c r="BS14" s="11">
        <f>SUMIFS('Base TKU'!BT:BT,'Base TKU'!$A:$A,$B14,'Base TKU'!$B:$B,"NORTE")/1000000</f>
        <v>0</v>
      </c>
      <c r="BT14" s="11">
        <f>SUMIFS('Base TKU'!BU:BU,'Base TKU'!$A:$A,$B14,'Base TKU'!$B:$B,"NORTE")/1000000</f>
        <v>0</v>
      </c>
      <c r="BU14" s="11">
        <f>SUMIFS('Base TKU'!BV:BV,'Base TKU'!$A:$A,$B14,'Base TKU'!$B:$B,"NORTE")/1000000</f>
        <v>0</v>
      </c>
      <c r="BV14" s="11">
        <f>SUMIFS('Base TKU'!BW:BW,'Base TKU'!$A:$A,$B14,'Base TKU'!$B:$B,"NORTE")/1000000</f>
        <v>0</v>
      </c>
      <c r="BW14" s="11">
        <f>SUMIFS('Base TKU'!BX:BX,'Base TKU'!$A:$A,$B14,'Base TKU'!$B:$B,"NORTE")/1000000</f>
        <v>0</v>
      </c>
      <c r="BX14" s="11">
        <f>SUMIFS('Base TKU'!BY:BY,'Base TKU'!$A:$A,$B14,'Base TKU'!$B:$B,"NORTE")/1000000</f>
        <v>0</v>
      </c>
      <c r="BY14" s="11">
        <f>SUMIFS('Base TKU'!BZ:BZ,'Base TKU'!$A:$A,$B14,'Base TKU'!$B:$B,"NORTE")/1000000</f>
        <v>0</v>
      </c>
      <c r="BZ14" s="11">
        <f>SUMIFS('Base TKU'!CA:CA,'Base TKU'!$A:$A,$B14,'Base TKU'!$B:$B,"NORTE")/1000000</f>
        <v>0</v>
      </c>
      <c r="CA14" s="11">
        <f>SUMIFS('Base TKU'!CB:CB,'Base TKU'!$A:$A,$B14,'Base TKU'!$B:$B,"NORTE")/1000000</f>
        <v>0</v>
      </c>
      <c r="CB14" s="11">
        <f>SUMIFS('Base TKU'!CC:CC,'Base TKU'!$A:$A,$B14,'Base TKU'!$B:$B,"NORTE")/1000000</f>
        <v>0</v>
      </c>
    </row>
    <row r="15" spans="1:80" ht="15.5" x14ac:dyDescent="0.35">
      <c r="B15" s="10" t="s">
        <v>105</v>
      </c>
      <c r="D15" s="11">
        <f>SUMIFS('Base TKU'!E:E,'Base TKU'!$A:$A,$B15,'Base TKU'!$B:$B,"NORTE")/1000000</f>
        <v>0</v>
      </c>
      <c r="E15" s="11">
        <f>SUMIFS('Base TKU'!F:F,'Base TKU'!$A:$A,$B15,'Base TKU'!$B:$B,"NORTE")/1000000</f>
        <v>0</v>
      </c>
      <c r="F15" s="11">
        <f>SUMIFS('Base TKU'!G:G,'Base TKU'!$A:$A,$B15,'Base TKU'!$B:$B,"NORTE")/1000000</f>
        <v>0</v>
      </c>
      <c r="G15" s="11">
        <f>SUMIFS('Base TKU'!H:H,'Base TKU'!$A:$A,$B15,'Base TKU'!$B:$B,"NORTE")/1000000</f>
        <v>0</v>
      </c>
      <c r="H15" s="11">
        <f>SUMIFS('Base TKU'!I:I,'Base TKU'!$A:$A,$B15,'Base TKU'!$B:$B,"NORTE")/1000000</f>
        <v>0</v>
      </c>
      <c r="I15" s="11">
        <f>SUMIFS('Base TKU'!J:J,'Base TKU'!$A:$A,$B15,'Base TKU'!$B:$B,"NORTE")/1000000</f>
        <v>0</v>
      </c>
      <c r="J15" s="11">
        <f>SUMIFS('Base TKU'!K:K,'Base TKU'!$A:$A,$B15,'Base TKU'!$B:$B,"NORTE")/1000000</f>
        <v>0</v>
      </c>
      <c r="K15" s="11">
        <f>SUMIFS('Base TKU'!L:L,'Base TKU'!$A:$A,$B15,'Base TKU'!$B:$B,"NORTE")/1000000</f>
        <v>0</v>
      </c>
      <c r="L15" s="11">
        <f>SUMIFS('Base TKU'!M:M,'Base TKU'!$A:$A,$B15,'Base TKU'!$B:$B,"NORTE")/1000000</f>
        <v>0</v>
      </c>
      <c r="M15" s="11">
        <f>SUMIFS('Base TKU'!N:N,'Base TKU'!$A:$A,$B15,'Base TKU'!$B:$B,"NORTE")/1000000</f>
        <v>0</v>
      </c>
      <c r="N15" s="11">
        <f>SUMIFS('Base TKU'!O:O,'Base TKU'!$A:$A,$B15,'Base TKU'!$B:$B,"NORTE")/1000000</f>
        <v>0</v>
      </c>
      <c r="O15" s="11">
        <f>SUMIFS('Base TKU'!P:P,'Base TKU'!$A:$A,$B15,'Base TKU'!$B:$B,"NORTE")/1000000</f>
        <v>0</v>
      </c>
      <c r="Q15" s="11">
        <f>SUMIFS('Base TKU'!R:R,'Base TKU'!$A:$A,$B15,'Base TKU'!$B:$B,"NORTE")/1000000</f>
        <v>0</v>
      </c>
      <c r="R15" s="11">
        <f>SUMIFS('Base TKU'!S:S,'Base TKU'!$A:$A,$B15,'Base TKU'!$B:$B,"NORTE")/1000000</f>
        <v>0</v>
      </c>
      <c r="S15" s="11">
        <f>SUMIFS('Base TKU'!T:T,'Base TKU'!$A:$A,$B15,'Base TKU'!$B:$B,"NORTE")/1000000</f>
        <v>0</v>
      </c>
      <c r="T15" s="11">
        <f>SUMIFS('Base TKU'!U:U,'Base TKU'!$A:$A,$B15,'Base TKU'!$B:$B,"NORTE")/1000000</f>
        <v>0</v>
      </c>
      <c r="U15" s="11">
        <f>SUMIFS('Base TKU'!V:V,'Base TKU'!$A:$A,$B15,'Base TKU'!$B:$B,"NORTE")/1000000</f>
        <v>0</v>
      </c>
      <c r="V15" s="11">
        <f>SUMIFS('Base TKU'!W:W,'Base TKU'!$A:$A,$B15,'Base TKU'!$B:$B,"NORTE")/1000000</f>
        <v>0</v>
      </c>
      <c r="W15" s="11">
        <f>SUMIFS('Base TKU'!X:X,'Base TKU'!$A:$A,$B15,'Base TKU'!$B:$B,"NORTE")/1000000</f>
        <v>0</v>
      </c>
      <c r="X15" s="11">
        <f>SUMIFS('Base TKU'!Y:Y,'Base TKU'!$A:$A,$B15,'Base TKU'!$B:$B,"NORTE")/1000000</f>
        <v>0</v>
      </c>
      <c r="Y15" s="11">
        <f>SUMIFS('Base TKU'!Z:Z,'Base TKU'!$A:$A,$B15,'Base TKU'!$B:$B,"NORTE")/1000000</f>
        <v>0</v>
      </c>
      <c r="Z15" s="11">
        <f>SUMIFS('Base TKU'!AA:AA,'Base TKU'!$A:$A,$B15,'Base TKU'!$B:$B,"NORTE")/1000000</f>
        <v>0</v>
      </c>
      <c r="AA15" s="11">
        <f>SUMIFS('Base TKU'!AB:AB,'Base TKU'!$A:$A,$B15,'Base TKU'!$B:$B,"NORTE")/1000000</f>
        <v>0</v>
      </c>
      <c r="AB15" s="11">
        <f>SUMIFS('Base TKU'!AC:AC,'Base TKU'!$A:$A,$B15,'Base TKU'!$B:$B,"NORTE")/1000000</f>
        <v>0</v>
      </c>
      <c r="AD15" s="11">
        <f>SUMIFS('Base TKU'!AE:AE,'Base TKU'!$A:$A,$B15,'Base TKU'!$B:$B,"NORTE")/1000000</f>
        <v>0</v>
      </c>
      <c r="AE15" s="11">
        <f>SUMIFS('Base TKU'!AF:AF,'Base TKU'!$A:$A,$B15,'Base TKU'!$B:$B,"NORTE")/1000000</f>
        <v>0</v>
      </c>
      <c r="AF15" s="11">
        <f>SUMIFS('Base TKU'!AG:AG,'Base TKU'!$A:$A,$B15,'Base TKU'!$B:$B,"NORTE")/1000000</f>
        <v>0</v>
      </c>
      <c r="AG15" s="11">
        <f>SUMIFS('Base TKU'!AH:AH,'Base TKU'!$A:$A,$B15,'Base TKU'!$B:$B,"NORTE")/1000000</f>
        <v>0</v>
      </c>
      <c r="AH15" s="11">
        <f>SUMIFS('Base TKU'!AI:AI,'Base TKU'!$A:$A,$B15,'Base TKU'!$B:$B,"NORTE")/1000000</f>
        <v>0</v>
      </c>
      <c r="AI15" s="11">
        <f>SUMIFS('Base TKU'!AJ:AJ,'Base TKU'!$A:$A,$B15,'Base TKU'!$B:$B,"NORTE")/1000000</f>
        <v>0</v>
      </c>
      <c r="AJ15" s="11">
        <f>SUMIFS('Base TKU'!AK:AK,'Base TKU'!$A:$A,$B15,'Base TKU'!$B:$B,"NORTE")/1000000</f>
        <v>0</v>
      </c>
      <c r="AK15" s="11">
        <f>SUMIFS('Base TKU'!AL:AL,'Base TKU'!$A:$A,$B15,'Base TKU'!$B:$B,"NORTE")/1000000</f>
        <v>0</v>
      </c>
      <c r="AL15" s="11">
        <f>SUMIFS('Base TKU'!AM:AM,'Base TKU'!$A:$A,$B15,'Base TKU'!$B:$B,"NORTE")/1000000</f>
        <v>0</v>
      </c>
      <c r="AM15" s="11">
        <f>SUMIFS('Base TKU'!AN:AN,'Base TKU'!$A:$A,$B15,'Base TKU'!$B:$B,"NORTE")/1000000</f>
        <v>0</v>
      </c>
      <c r="AN15" s="11">
        <f>SUMIFS('Base TKU'!AO:AO,'Base TKU'!$A:$A,$B15,'Base TKU'!$B:$B,"NORTE")/1000000</f>
        <v>0</v>
      </c>
      <c r="AO15" s="11">
        <f>SUMIFS('Base TKU'!AP:AP,'Base TKU'!$A:$A,$B15,'Base TKU'!$B:$B,"NORTE")/1000000</f>
        <v>0</v>
      </c>
      <c r="AQ15" s="11">
        <f>SUMIFS('Base TKU'!AR:AR,'Base TKU'!$A:$A,$B15,'Base TKU'!$B:$B,"NORTE")/1000000</f>
        <v>0</v>
      </c>
      <c r="AR15" s="11">
        <f>SUMIFS('Base TKU'!AS:AS,'Base TKU'!$A:$A,$B15,'Base TKU'!$B:$B,"NORTE")/1000000</f>
        <v>0</v>
      </c>
      <c r="AS15" s="11">
        <f>SUMIFS('Base TKU'!AT:AT,'Base TKU'!$A:$A,$B15,'Base TKU'!$B:$B,"NORTE")/1000000</f>
        <v>0</v>
      </c>
      <c r="AT15" s="11">
        <f>SUMIFS('Base TKU'!AU:AU,'Base TKU'!$A:$A,$B15,'Base TKU'!$B:$B,"NORTE")/1000000</f>
        <v>0</v>
      </c>
      <c r="AU15" s="11">
        <f>SUMIFS('Base TKU'!AV:AV,'Base TKU'!$A:$A,$B15,'Base TKU'!$B:$B,"NORTE")/1000000</f>
        <v>0</v>
      </c>
      <c r="AV15" s="11">
        <f>SUMIFS('Base TKU'!AW:AW,'Base TKU'!$A:$A,$B15,'Base TKU'!$B:$B,"NORTE")/1000000</f>
        <v>0</v>
      </c>
      <c r="AW15" s="11">
        <f>SUMIFS('Base TKU'!AX:AX,'Base TKU'!$A:$A,$B15,'Base TKU'!$B:$B,"NORTE")/1000000</f>
        <v>0</v>
      </c>
      <c r="AX15" s="11">
        <f>SUMIFS('Base TKU'!AY:AY,'Base TKU'!$A:$A,$B15,'Base TKU'!$B:$B,"NORTE")/1000000</f>
        <v>0</v>
      </c>
      <c r="AY15" s="11">
        <f>SUMIFS('Base TKU'!AZ:AZ,'Base TKU'!$A:$A,$B15,'Base TKU'!$B:$B,"NORTE")/1000000</f>
        <v>0</v>
      </c>
      <c r="AZ15" s="11">
        <f>SUMIFS('Base TKU'!BA:BA,'Base TKU'!$A:$A,$B15,'Base TKU'!$B:$B,"NORTE")/1000000</f>
        <v>0</v>
      </c>
      <c r="BA15" s="11">
        <f>SUMIFS('Base TKU'!BB:BB,'Base TKU'!$A:$A,$B15,'Base TKU'!$B:$B,"NORTE")/1000000</f>
        <v>0</v>
      </c>
      <c r="BB15" s="11">
        <f>SUMIFS('Base TKU'!BC:BC,'Base TKU'!$A:$A,$B15,'Base TKU'!$B:$B,"NORTE")/1000000</f>
        <v>20.738520000000001</v>
      </c>
      <c r="BD15" s="11">
        <f>SUMIFS('Base TKU'!BE:BE,'Base TKU'!$A:$A,$B15,'Base TKU'!$B:$B,"NORTE")/1000000</f>
        <v>18.105539</v>
      </c>
      <c r="BE15" s="11">
        <f>SUMIFS('Base TKU'!BF:BF,'Base TKU'!$A:$A,$B15,'Base TKU'!$B:$B,"NORTE")/1000000</f>
        <v>0</v>
      </c>
      <c r="BF15" s="11">
        <f>SUMIFS('Base TKU'!BG:BG,'Base TKU'!$A:$A,$B15,'Base TKU'!$B:$B,"NORTE")/1000000</f>
        <v>0</v>
      </c>
      <c r="BG15" s="11">
        <f>SUMIFS('Base TKU'!BH:BH,'Base TKU'!$A:$A,$B15,'Base TKU'!$B:$B,"NORTE")/1000000</f>
        <v>0</v>
      </c>
      <c r="BH15" s="11">
        <f>SUMIFS('Base TKU'!BI:BI,'Base TKU'!$A:$A,$B15,'Base TKU'!$B:$B,"NORTE")/1000000</f>
        <v>0</v>
      </c>
      <c r="BI15" s="11">
        <f>SUMIFS('Base TKU'!BJ:BJ,'Base TKU'!$A:$A,$B15,'Base TKU'!$B:$B,"NORTE")/1000000</f>
        <v>0</v>
      </c>
      <c r="BJ15" s="11">
        <f>SUMIFS('Base TKU'!BK:BK,'Base TKU'!$A:$A,$B15,'Base TKU'!$B:$B,"NORTE")/1000000</f>
        <v>0</v>
      </c>
      <c r="BK15" s="11">
        <f>SUMIFS('Base TKU'!BL:BL,'Base TKU'!$A:$A,$B15,'Base TKU'!$B:$B,"NORTE")/1000000</f>
        <v>0</v>
      </c>
      <c r="BL15" s="11">
        <f>SUMIFS('Base TKU'!BM:BM,'Base TKU'!$A:$A,$B15,'Base TKU'!$B:$B,"NORTE")/1000000</f>
        <v>0</v>
      </c>
      <c r="BM15" s="11">
        <f>SUMIFS('Base TKU'!BN:BN,'Base TKU'!$A:$A,$B15,'Base TKU'!$B:$B,"NORTE")/1000000</f>
        <v>0</v>
      </c>
      <c r="BN15" s="11">
        <f>SUMIFS('Base TKU'!BO:BO,'Base TKU'!$A:$A,$B15,'Base TKU'!$B:$B,"NORTE")/1000000</f>
        <v>0</v>
      </c>
      <c r="BO15" s="11">
        <f>SUMIFS('Base TKU'!BP:BP,'Base TKU'!$A:$A,$B15,'Base TKU'!$B:$B,"NORTE")/1000000</f>
        <v>0</v>
      </c>
      <c r="BQ15" s="11">
        <f>SUMIFS('Base TKU'!BR:BR,'Base TKU'!$A:$A,$B15,'Base TKU'!$B:$B,"NORTE")/1000000</f>
        <v>0</v>
      </c>
      <c r="BR15" s="11">
        <f>SUMIFS('Base TKU'!BS:BS,'Base TKU'!$A:$A,$B15,'Base TKU'!$B:$B,"NORTE")/1000000</f>
        <v>0</v>
      </c>
      <c r="BS15" s="11">
        <f>SUMIFS('Base TKU'!BT:BT,'Base TKU'!$A:$A,$B15,'Base TKU'!$B:$B,"NORTE")/1000000</f>
        <v>0</v>
      </c>
      <c r="BT15" s="11">
        <f>SUMIFS('Base TKU'!BU:BU,'Base TKU'!$A:$A,$B15,'Base TKU'!$B:$B,"NORTE")/1000000</f>
        <v>0</v>
      </c>
      <c r="BU15" s="11">
        <f>SUMIFS('Base TKU'!BV:BV,'Base TKU'!$A:$A,$B15,'Base TKU'!$B:$B,"NORTE")/1000000</f>
        <v>0</v>
      </c>
      <c r="BV15" s="11">
        <f>SUMIFS('Base TKU'!BW:BW,'Base TKU'!$A:$A,$B15,'Base TKU'!$B:$B,"NORTE")/1000000</f>
        <v>0</v>
      </c>
      <c r="BW15" s="11">
        <f>SUMIFS('Base TKU'!BX:BX,'Base TKU'!$A:$A,$B15,'Base TKU'!$B:$B,"NORTE")/1000000</f>
        <v>0</v>
      </c>
      <c r="BX15" s="11">
        <f>SUMIFS('Base TKU'!BY:BY,'Base TKU'!$A:$A,$B15,'Base TKU'!$B:$B,"NORTE")/1000000</f>
        <v>0</v>
      </c>
      <c r="BY15" s="11">
        <f>SUMIFS('Base TKU'!BZ:BZ,'Base TKU'!$A:$A,$B15,'Base TKU'!$B:$B,"NORTE")/1000000</f>
        <v>0</v>
      </c>
      <c r="BZ15" s="11">
        <f>SUMIFS('Base TKU'!CA:CA,'Base TKU'!$A:$A,$B15,'Base TKU'!$B:$B,"NORTE")/1000000</f>
        <v>0</v>
      </c>
      <c r="CA15" s="11">
        <f>SUMIFS('Base TKU'!CB:CB,'Base TKU'!$A:$A,$B15,'Base TKU'!$B:$B,"NORTE")/1000000</f>
        <v>0</v>
      </c>
      <c r="CB15" s="11">
        <f>SUMIFS('Base TKU'!CC:CC,'Base TKU'!$A:$A,$B15,'Base TKU'!$B:$B,"NORTE")/1000000</f>
        <v>0</v>
      </c>
    </row>
    <row r="16" spans="1:80" ht="15.5" x14ac:dyDescent="0.35">
      <c r="B16" s="8" t="s">
        <v>21</v>
      </c>
      <c r="D16" s="9">
        <f>SUMIFS('Base TKU'!E:E,'Base TKU'!$A:$A,$B16,'Base TKU'!$B:$B,"NORTE")/1000000</f>
        <v>80.313918999999999</v>
      </c>
      <c r="E16" s="9">
        <f>SUMIFS('Base TKU'!F:F,'Base TKU'!$A:$A,$B16,'Base TKU'!$B:$B,"NORTE")/1000000</f>
        <v>89.996015999999997</v>
      </c>
      <c r="F16" s="9">
        <f>SUMIFS('Base TKU'!G:G,'Base TKU'!$A:$A,$B16,'Base TKU'!$B:$B,"NORTE")/1000000</f>
        <v>100.31127499999999</v>
      </c>
      <c r="G16" s="9">
        <f>SUMIFS('Base TKU'!H:H,'Base TKU'!$A:$A,$B16,'Base TKU'!$B:$B,"NORTE")/1000000</f>
        <v>91.571785000000006</v>
      </c>
      <c r="H16" s="9">
        <f>SUMIFS('Base TKU'!I:I,'Base TKU'!$A:$A,$B16,'Base TKU'!$B:$B,"NORTE")/1000000</f>
        <v>97.752009999999999</v>
      </c>
      <c r="I16" s="9">
        <f>SUMIFS('Base TKU'!J:J,'Base TKU'!$A:$A,$B16,'Base TKU'!$B:$B,"NORTE")/1000000</f>
        <v>83.559245000000004</v>
      </c>
      <c r="J16" s="9">
        <f>SUMIFS('Base TKU'!K:K,'Base TKU'!$A:$A,$B16,'Base TKU'!$B:$B,"NORTE")/1000000</f>
        <v>89.412357</v>
      </c>
      <c r="K16" s="9">
        <f>SUMIFS('Base TKU'!L:L,'Base TKU'!$A:$A,$B16,'Base TKU'!$B:$B,"NORTE")/1000000</f>
        <v>75.172216000000006</v>
      </c>
      <c r="L16" s="9">
        <f>SUMIFS('Base TKU'!M:M,'Base TKU'!$A:$A,$B16,'Base TKU'!$B:$B,"NORTE")/1000000</f>
        <v>69.164680000000004</v>
      </c>
      <c r="M16" s="9">
        <f>SUMIFS('Base TKU'!N:N,'Base TKU'!$A:$A,$B16,'Base TKU'!$B:$B,"NORTE")/1000000</f>
        <v>75.906739000000002</v>
      </c>
      <c r="N16" s="9">
        <f>SUMIFS('Base TKU'!O:O,'Base TKU'!$A:$A,$B16,'Base TKU'!$B:$B,"NORTE")/1000000</f>
        <v>80.897017000000005</v>
      </c>
      <c r="O16" s="9">
        <f>SUMIFS('Base TKU'!P:P,'Base TKU'!$A:$A,$B16,'Base TKU'!$B:$B,"NORTE")/1000000</f>
        <v>72.590843000000007</v>
      </c>
      <c r="Q16" s="9">
        <f>SUMIFS('Base TKU'!R:R,'Base TKU'!$A:$A,$B16,'Base TKU'!$B:$B,"NORTE")/1000000</f>
        <v>87.411944000000005</v>
      </c>
      <c r="R16" s="9">
        <f>SUMIFS('Base TKU'!S:S,'Base TKU'!$A:$A,$B16,'Base TKU'!$B:$B,"NORTE")/1000000</f>
        <v>63.344560999999999</v>
      </c>
      <c r="S16" s="9">
        <f>SUMIFS('Base TKU'!T:T,'Base TKU'!$A:$A,$B16,'Base TKU'!$B:$B,"NORTE")/1000000</f>
        <v>65.941494000000006</v>
      </c>
      <c r="T16" s="9">
        <f>SUMIFS('Base TKU'!U:U,'Base TKU'!$A:$A,$B16,'Base TKU'!$B:$B,"NORTE")/1000000</f>
        <v>89.891549999999995</v>
      </c>
      <c r="U16" s="9">
        <f>SUMIFS('Base TKU'!V:V,'Base TKU'!$A:$A,$B16,'Base TKU'!$B:$B,"NORTE")/1000000</f>
        <v>115.268207</v>
      </c>
      <c r="V16" s="9">
        <f>SUMIFS('Base TKU'!W:W,'Base TKU'!$A:$A,$B16,'Base TKU'!$B:$B,"NORTE")/1000000</f>
        <v>123.953</v>
      </c>
      <c r="W16" s="9">
        <f>SUMIFS('Base TKU'!X:X,'Base TKU'!$A:$A,$B16,'Base TKU'!$B:$B,"NORTE")/1000000</f>
        <v>128.02637100000001</v>
      </c>
      <c r="X16" s="9">
        <f>SUMIFS('Base TKU'!Y:Y,'Base TKU'!$A:$A,$B16,'Base TKU'!$B:$B,"NORTE")/1000000</f>
        <v>145.190832</v>
      </c>
      <c r="Y16" s="9">
        <f>SUMIFS('Base TKU'!Z:Z,'Base TKU'!$A:$A,$B16,'Base TKU'!$B:$B,"NORTE")/1000000</f>
        <v>130.634109</v>
      </c>
      <c r="Z16" s="9">
        <f>SUMIFS('Base TKU'!AA:AA,'Base TKU'!$A:$A,$B16,'Base TKU'!$B:$B,"NORTE")/1000000</f>
        <v>135.36413099999999</v>
      </c>
      <c r="AA16" s="9">
        <f>SUMIFS('Base TKU'!AB:AB,'Base TKU'!$A:$A,$B16,'Base TKU'!$B:$B,"NORTE")/1000000</f>
        <v>110.149416</v>
      </c>
      <c r="AB16" s="9">
        <f>SUMIFS('Base TKU'!AC:AC,'Base TKU'!$A:$A,$B16,'Base TKU'!$B:$B,"NORTE")/1000000</f>
        <v>95.406892999999997</v>
      </c>
      <c r="AD16" s="9">
        <f>SUMIFS('Base TKU'!AE:AE,'Base TKU'!$A:$A,$B16,'Base TKU'!$B:$B,"NORTE")/1000000</f>
        <v>44.228946000000001</v>
      </c>
      <c r="AE16" s="9">
        <f>SUMIFS('Base TKU'!AF:AF,'Base TKU'!$A:$A,$B16,'Base TKU'!$B:$B,"NORTE")/1000000</f>
        <v>163.76929100000001</v>
      </c>
      <c r="AF16" s="9">
        <f>SUMIFS('Base TKU'!AG:AG,'Base TKU'!$A:$A,$B16,'Base TKU'!$B:$B,"NORTE")/1000000</f>
        <v>157.47645199999999</v>
      </c>
      <c r="AG16" s="9">
        <f>SUMIFS('Base TKU'!AH:AH,'Base TKU'!$A:$A,$B16,'Base TKU'!$B:$B,"NORTE")/1000000</f>
        <v>163.118955</v>
      </c>
      <c r="AH16" s="9">
        <f>SUMIFS('Base TKU'!AI:AI,'Base TKU'!$A:$A,$B16,'Base TKU'!$B:$B,"NORTE")/1000000</f>
        <v>127.68886500000001</v>
      </c>
      <c r="AI16" s="9">
        <f>SUMIFS('Base TKU'!AJ:AJ,'Base TKU'!$A:$A,$B16,'Base TKU'!$B:$B,"NORTE")/1000000</f>
        <v>128.94168500000001</v>
      </c>
      <c r="AJ16" s="9">
        <f>SUMIFS('Base TKU'!AK:AK,'Base TKU'!$A:$A,$B16,'Base TKU'!$B:$B,"NORTE")/1000000</f>
        <v>176.46661800000001</v>
      </c>
      <c r="AK16" s="9">
        <f>SUMIFS('Base TKU'!AL:AL,'Base TKU'!$A:$A,$B16,'Base TKU'!$B:$B,"NORTE")/1000000</f>
        <v>179.56003100000001</v>
      </c>
      <c r="AL16" s="9">
        <f>SUMIFS('Base TKU'!AM:AM,'Base TKU'!$A:$A,$B16,'Base TKU'!$B:$B,"NORTE")/1000000</f>
        <v>159.88930300000001</v>
      </c>
      <c r="AM16" s="9">
        <f>SUMIFS('Base TKU'!AN:AN,'Base TKU'!$A:$A,$B16,'Base TKU'!$B:$B,"NORTE")/1000000</f>
        <v>147.09750600000001</v>
      </c>
      <c r="AN16" s="9">
        <f>SUMIFS('Base TKU'!AO:AO,'Base TKU'!$A:$A,$B16,'Base TKU'!$B:$B,"NORTE")/1000000</f>
        <v>139.53465499999999</v>
      </c>
      <c r="AO16" s="9">
        <f>SUMIFS('Base TKU'!AP:AP,'Base TKU'!$A:$A,$B16,'Base TKU'!$B:$B,"NORTE")/1000000</f>
        <v>144.369145</v>
      </c>
      <c r="AQ16" s="9">
        <f>SUMIFS('Base TKU'!AR:AR,'Base TKU'!$A:$A,$B16,'Base TKU'!$B:$B,"NORTE")/1000000</f>
        <v>133.64774600000001</v>
      </c>
      <c r="AR16" s="9">
        <f>SUMIFS('Base TKU'!AS:AS,'Base TKU'!$A:$A,$B16,'Base TKU'!$B:$B,"NORTE")/1000000</f>
        <v>120.81084</v>
      </c>
      <c r="AS16" s="9">
        <f>SUMIFS('Base TKU'!AT:AT,'Base TKU'!$A:$A,$B16,'Base TKU'!$B:$B,"NORTE")/1000000</f>
        <v>180.56366199999999</v>
      </c>
      <c r="AT16" s="9">
        <f>SUMIFS('Base TKU'!AU:AU,'Base TKU'!$A:$A,$B16,'Base TKU'!$B:$B,"NORTE")/1000000</f>
        <v>174.52824100000001</v>
      </c>
      <c r="AU16" s="9">
        <f>SUMIFS('Base TKU'!AV:AV,'Base TKU'!$A:$A,$B16,'Base TKU'!$B:$B,"NORTE")/1000000</f>
        <v>169.21150700000001</v>
      </c>
      <c r="AV16" s="9">
        <f>SUMIFS('Base TKU'!AW:AW,'Base TKU'!$A:$A,$B16,'Base TKU'!$B:$B,"NORTE")/1000000</f>
        <v>150.20623399999999</v>
      </c>
      <c r="AW16" s="9">
        <f>SUMIFS('Base TKU'!AX:AX,'Base TKU'!$A:$A,$B16,'Base TKU'!$B:$B,"NORTE")/1000000</f>
        <v>176.77675500000001</v>
      </c>
      <c r="AX16" s="9">
        <f>SUMIFS('Base TKU'!AY:AY,'Base TKU'!$A:$A,$B16,'Base TKU'!$B:$B,"NORTE")/1000000</f>
        <v>192.41224299999999</v>
      </c>
      <c r="AY16" s="9">
        <f>SUMIFS('Base TKU'!AZ:AZ,'Base TKU'!$A:$A,$B16,'Base TKU'!$B:$B,"NORTE")/1000000</f>
        <v>186.46196800000001</v>
      </c>
      <c r="AZ16" s="9">
        <f>SUMIFS('Base TKU'!BA:BA,'Base TKU'!$A:$A,$B16,'Base TKU'!$B:$B,"NORTE")/1000000</f>
        <v>179.93737300000001</v>
      </c>
      <c r="BA16" s="9">
        <f>SUMIFS('Base TKU'!BB:BB,'Base TKU'!$A:$A,$B16,'Base TKU'!$B:$B,"NORTE")/1000000</f>
        <v>199.21485100000001</v>
      </c>
      <c r="BB16" s="9">
        <f>SUMIFS('Base TKU'!BC:BC,'Base TKU'!$A:$A,$B16,'Base TKU'!$B:$B,"NORTE")/1000000</f>
        <v>184.44444799999999</v>
      </c>
      <c r="BD16" s="9">
        <f>SUMIFS('Base TKU'!BE:BE,'Base TKU'!$A:$A,$B16,'Base TKU'!$B:$B,"NORTE")/1000000</f>
        <v>164.52949799999999</v>
      </c>
      <c r="BE16" s="9">
        <f>SUMIFS('Base TKU'!BF:BF,'Base TKU'!$A:$A,$B16,'Base TKU'!$B:$B,"NORTE")/1000000</f>
        <v>163.33302</v>
      </c>
      <c r="BF16" s="9">
        <f>SUMIFS('Base TKU'!BG:BG,'Base TKU'!$A:$A,$B16,'Base TKU'!$B:$B,"NORTE")/1000000</f>
        <v>172.20104499999999</v>
      </c>
      <c r="BG16" s="9">
        <f>SUMIFS('Base TKU'!BH:BH,'Base TKU'!$A:$A,$B16,'Base TKU'!$B:$B,"NORTE")/1000000</f>
        <v>124.373599</v>
      </c>
      <c r="BH16" s="9">
        <f>SUMIFS('Base TKU'!BI:BI,'Base TKU'!$A:$A,$B16,'Base TKU'!$B:$B,"NORTE")/1000000</f>
        <v>112.287685</v>
      </c>
      <c r="BI16" s="9">
        <f>SUMIFS('Base TKU'!BJ:BJ,'Base TKU'!$A:$A,$B16,'Base TKU'!$B:$B,"NORTE")/1000000</f>
        <v>171.10955899999999</v>
      </c>
      <c r="BJ16" s="9">
        <f>SUMIFS('Base TKU'!BK:BK,'Base TKU'!$A:$A,$B16,'Base TKU'!$B:$B,"NORTE")/1000000</f>
        <v>181.07323500000001</v>
      </c>
      <c r="BK16" s="9">
        <f>SUMIFS('Base TKU'!BL:BL,'Base TKU'!$A:$A,$B16,'Base TKU'!$B:$B,"NORTE")/1000000</f>
        <v>178.257746</v>
      </c>
      <c r="BL16" s="9">
        <f>SUMIFS('Base TKU'!BM:BM,'Base TKU'!$A:$A,$B16,'Base TKU'!$B:$B,"NORTE")/1000000</f>
        <v>193.70859200000001</v>
      </c>
      <c r="BM16" s="9">
        <f>SUMIFS('Base TKU'!BN:BN,'Base TKU'!$A:$A,$B16,'Base TKU'!$B:$B,"NORTE")/1000000</f>
        <v>192.47615999999999</v>
      </c>
      <c r="BN16" s="9">
        <f>SUMIFS('Base TKU'!BO:BO,'Base TKU'!$A:$A,$B16,'Base TKU'!$B:$B,"NORTE")/1000000</f>
        <v>213.07659799999999</v>
      </c>
      <c r="BO16" s="9">
        <f>SUMIFS('Base TKU'!BP:BP,'Base TKU'!$A:$A,$B16,'Base TKU'!$B:$B,"NORTE")/1000000</f>
        <v>199.32824299999999</v>
      </c>
      <c r="BQ16" s="9">
        <f>SUMIFS('Base TKU'!BR:BR,'Base TKU'!$A:$A,$B16,'Base TKU'!$B:$B,"NORTE")/1000000</f>
        <v>172.370169</v>
      </c>
      <c r="BR16" s="9">
        <f>SUMIFS('Base TKU'!BS:BS,'Base TKU'!$A:$A,$B16,'Base TKU'!$B:$B,"NORTE")/1000000</f>
        <v>0</v>
      </c>
      <c r="BS16" s="9">
        <f>SUMIFS('Base TKU'!BT:BT,'Base TKU'!$A:$A,$B16,'Base TKU'!$B:$B,"NORTE")/1000000</f>
        <v>0</v>
      </c>
      <c r="BT16" s="9">
        <f>SUMIFS('Base TKU'!BU:BU,'Base TKU'!$A:$A,$B16,'Base TKU'!$B:$B,"NORTE")/1000000</f>
        <v>0</v>
      </c>
      <c r="BU16" s="9">
        <f>SUMIFS('Base TKU'!BV:BV,'Base TKU'!$A:$A,$B16,'Base TKU'!$B:$B,"NORTE")/1000000</f>
        <v>0</v>
      </c>
      <c r="BV16" s="9">
        <f>SUMIFS('Base TKU'!BW:BW,'Base TKU'!$A:$A,$B16,'Base TKU'!$B:$B,"NORTE")/1000000</f>
        <v>0</v>
      </c>
      <c r="BW16" s="9">
        <f>SUMIFS('Base TKU'!BX:BX,'Base TKU'!$A:$A,$B16,'Base TKU'!$B:$B,"NORTE")/1000000</f>
        <v>0</v>
      </c>
      <c r="BX16" s="9">
        <f>SUMIFS('Base TKU'!BY:BY,'Base TKU'!$A:$A,$B16,'Base TKU'!$B:$B,"NORTE")/1000000</f>
        <v>0</v>
      </c>
      <c r="BY16" s="9">
        <f>SUMIFS('Base TKU'!BZ:BZ,'Base TKU'!$A:$A,$B16,'Base TKU'!$B:$B,"NORTE")/1000000</f>
        <v>0</v>
      </c>
      <c r="BZ16" s="9">
        <f>SUMIFS('Base TKU'!CA:CA,'Base TKU'!$A:$A,$B16,'Base TKU'!$B:$B,"NORTE")/1000000</f>
        <v>0</v>
      </c>
      <c r="CA16" s="9">
        <f>SUMIFS('Base TKU'!CB:CB,'Base TKU'!$A:$A,$B16,'Base TKU'!$B:$B,"NORTE")/1000000</f>
        <v>0</v>
      </c>
      <c r="CB16" s="9">
        <f>SUMIFS('Base TKU'!CC:CC,'Base TKU'!$A:$A,$B16,'Base TKU'!$B:$B,"NORTE")/1000000</f>
        <v>0</v>
      </c>
    </row>
    <row r="17" spans="2:80" ht="15.5" x14ac:dyDescent="0.35">
      <c r="B17" s="8" t="s">
        <v>8</v>
      </c>
      <c r="D17" s="9">
        <f>SUM(D18:D21)</f>
        <v>177.33295699999999</v>
      </c>
      <c r="E17" s="9">
        <f t="shared" ref="E17:BO17" si="4">SUM(E18:E21)</f>
        <v>169.88723999999999</v>
      </c>
      <c r="F17" s="9">
        <f t="shared" si="4"/>
        <v>181.76594699999998</v>
      </c>
      <c r="G17" s="9">
        <f t="shared" si="4"/>
        <v>174.84392199999999</v>
      </c>
      <c r="H17" s="9">
        <f t="shared" si="4"/>
        <v>186.59553199999999</v>
      </c>
      <c r="I17" s="9">
        <f t="shared" si="4"/>
        <v>205.499932</v>
      </c>
      <c r="J17" s="9">
        <f t="shared" si="4"/>
        <v>200.24381600000001</v>
      </c>
      <c r="K17" s="9">
        <f t="shared" si="4"/>
        <v>217.12668300000001</v>
      </c>
      <c r="L17" s="9">
        <f t="shared" si="4"/>
        <v>235.69294600000001</v>
      </c>
      <c r="M17" s="9">
        <f t="shared" si="4"/>
        <v>228.40213700000001</v>
      </c>
      <c r="N17" s="9">
        <f t="shared" si="4"/>
        <v>184.0061</v>
      </c>
      <c r="O17" s="9">
        <f t="shared" si="4"/>
        <v>190.88840400000001</v>
      </c>
      <c r="Q17" s="9">
        <f t="shared" si="4"/>
        <v>216.34381099999999</v>
      </c>
      <c r="R17" s="9">
        <f t="shared" si="4"/>
        <v>200.28066000000001</v>
      </c>
      <c r="S17" s="9">
        <f t="shared" si="4"/>
        <v>209.53282999999999</v>
      </c>
      <c r="T17" s="9">
        <f t="shared" si="4"/>
        <v>172.57740699999999</v>
      </c>
      <c r="U17" s="9">
        <f t="shared" si="4"/>
        <v>187.91377600000001</v>
      </c>
      <c r="V17" s="9">
        <f t="shared" si="4"/>
        <v>213.543205</v>
      </c>
      <c r="W17" s="9">
        <f t="shared" si="4"/>
        <v>213.885738</v>
      </c>
      <c r="X17" s="9">
        <f t="shared" si="4"/>
        <v>213.73236299999999</v>
      </c>
      <c r="Y17" s="9">
        <f t="shared" si="4"/>
        <v>186.95747900000001</v>
      </c>
      <c r="Z17" s="9">
        <f t="shared" si="4"/>
        <v>260.372389</v>
      </c>
      <c r="AA17" s="9">
        <f t="shared" si="4"/>
        <v>234.50074899999998</v>
      </c>
      <c r="AB17" s="9">
        <f t="shared" si="4"/>
        <v>251.127816</v>
      </c>
      <c r="AC17">
        <f t="shared" si="4"/>
        <v>0</v>
      </c>
      <c r="AD17" s="9">
        <f t="shared" si="4"/>
        <v>252.95376199999998</v>
      </c>
      <c r="AE17" s="9">
        <f t="shared" si="4"/>
        <v>264.58987300000001</v>
      </c>
      <c r="AF17" s="9">
        <f t="shared" si="4"/>
        <v>294.80632900000001</v>
      </c>
      <c r="AG17" s="9">
        <f t="shared" si="4"/>
        <v>227.458799</v>
      </c>
      <c r="AH17" s="9">
        <f t="shared" si="4"/>
        <v>262.89546300000001</v>
      </c>
      <c r="AI17" s="9">
        <f t="shared" si="4"/>
        <v>345.74850300000003</v>
      </c>
      <c r="AJ17" s="9">
        <f t="shared" si="4"/>
        <v>342.411833</v>
      </c>
      <c r="AK17" s="9">
        <f t="shared" si="4"/>
        <v>339.55378200000001</v>
      </c>
      <c r="AL17" s="9">
        <f t="shared" si="4"/>
        <v>332.93307299999998</v>
      </c>
      <c r="AM17" s="9">
        <f t="shared" si="4"/>
        <v>332.45453599999996</v>
      </c>
      <c r="AN17" s="9">
        <f t="shared" si="4"/>
        <v>327.86153899999999</v>
      </c>
      <c r="AO17" s="9">
        <f t="shared" si="4"/>
        <v>326.93122800000003</v>
      </c>
      <c r="AQ17" s="9">
        <f t="shared" si="4"/>
        <v>332.56469099999998</v>
      </c>
      <c r="AR17" s="9">
        <f t="shared" si="4"/>
        <v>278.61865499999999</v>
      </c>
      <c r="AS17" s="9">
        <f t="shared" si="4"/>
        <v>306.48253399999999</v>
      </c>
      <c r="AT17" s="9">
        <f t="shared" si="4"/>
        <v>289.40691800000002</v>
      </c>
      <c r="AU17" s="9">
        <f t="shared" si="4"/>
        <v>312.55984899999999</v>
      </c>
      <c r="AV17" s="9">
        <f t="shared" si="4"/>
        <v>318.93784799999997</v>
      </c>
      <c r="AW17" s="9">
        <f t="shared" si="4"/>
        <v>341.492975</v>
      </c>
      <c r="AX17" s="9">
        <f t="shared" si="4"/>
        <v>329.07675700000004</v>
      </c>
      <c r="AY17" s="9">
        <f t="shared" si="4"/>
        <v>339.454387</v>
      </c>
      <c r="AZ17" s="9">
        <f t="shared" si="4"/>
        <v>355.08237399999996</v>
      </c>
      <c r="BA17" s="9">
        <f t="shared" si="4"/>
        <v>327.59637299999997</v>
      </c>
      <c r="BB17" s="9">
        <f t="shared" si="4"/>
        <v>320.71328499999998</v>
      </c>
      <c r="BD17" s="9">
        <f t="shared" si="4"/>
        <v>339.551244</v>
      </c>
      <c r="BE17" s="9">
        <f t="shared" si="4"/>
        <v>341.335803</v>
      </c>
      <c r="BF17" s="9">
        <f t="shared" si="4"/>
        <v>308.17456300000003</v>
      </c>
      <c r="BG17" s="9">
        <f t="shared" si="4"/>
        <v>236.33757499999999</v>
      </c>
      <c r="BH17" s="9">
        <f t="shared" si="4"/>
        <v>378.17567500000001</v>
      </c>
      <c r="BI17" s="9">
        <f t="shared" si="4"/>
        <v>358.46293000000003</v>
      </c>
      <c r="BJ17" s="9">
        <f t="shared" si="4"/>
        <v>393.08536600000002</v>
      </c>
      <c r="BK17" s="9">
        <f t="shared" si="4"/>
        <v>389.31667099999999</v>
      </c>
      <c r="BL17" s="9">
        <f t="shared" si="4"/>
        <v>428.49429699999996</v>
      </c>
      <c r="BM17" s="9">
        <f t="shared" si="4"/>
        <v>453.130763</v>
      </c>
      <c r="BN17" s="9">
        <f t="shared" si="4"/>
        <v>434.85917000000001</v>
      </c>
      <c r="BO17" s="9">
        <f t="shared" si="4"/>
        <v>365.04928000000001</v>
      </c>
      <c r="BQ17" s="9">
        <f t="shared" ref="BQ17:CB17" si="5">SUM(BQ18:BQ21)</f>
        <v>390.68746899999996</v>
      </c>
      <c r="BR17" s="9">
        <f t="shared" si="5"/>
        <v>0</v>
      </c>
      <c r="BS17" s="9">
        <f t="shared" si="5"/>
        <v>0</v>
      </c>
      <c r="BT17" s="9">
        <f t="shared" si="5"/>
        <v>0</v>
      </c>
      <c r="BU17" s="9">
        <f t="shared" si="5"/>
        <v>0</v>
      </c>
      <c r="BV17" s="9">
        <f t="shared" si="5"/>
        <v>0</v>
      </c>
      <c r="BW17" s="9">
        <f t="shared" si="5"/>
        <v>0</v>
      </c>
      <c r="BX17" s="9">
        <f t="shared" si="5"/>
        <v>0</v>
      </c>
      <c r="BY17" s="9">
        <f t="shared" si="5"/>
        <v>0</v>
      </c>
      <c r="BZ17" s="9">
        <f t="shared" si="5"/>
        <v>0</v>
      </c>
      <c r="CA17" s="9">
        <f t="shared" si="5"/>
        <v>0</v>
      </c>
      <c r="CB17" s="9">
        <f t="shared" si="5"/>
        <v>0</v>
      </c>
    </row>
    <row r="18" spans="2:80" ht="15.5" x14ac:dyDescent="0.35">
      <c r="B18" s="10" t="s">
        <v>9</v>
      </c>
      <c r="D18" s="11">
        <f>SUMIFS('Base TKU'!E:E,'Base TKU'!$A:$A,$B18,'Base TKU'!$B:$B,"NORTE")/1000000</f>
        <v>163.50134299999999</v>
      </c>
      <c r="E18" s="11">
        <f>SUMIFS('Base TKU'!F:F,'Base TKU'!$A:$A,$B18,'Base TKU'!$B:$B,"NORTE")/1000000</f>
        <v>155.48599100000001</v>
      </c>
      <c r="F18" s="11">
        <f>SUMIFS('Base TKU'!G:G,'Base TKU'!$A:$A,$B18,'Base TKU'!$B:$B,"NORTE")/1000000</f>
        <v>180.90504899999999</v>
      </c>
      <c r="G18" s="11">
        <f>SUMIFS('Base TKU'!H:H,'Base TKU'!$A:$A,$B18,'Base TKU'!$B:$B,"NORTE")/1000000</f>
        <v>174.40585999999999</v>
      </c>
      <c r="H18" s="11">
        <f>SUMIFS('Base TKU'!I:I,'Base TKU'!$A:$A,$B18,'Base TKU'!$B:$B,"NORTE")/1000000</f>
        <v>186.59553199999999</v>
      </c>
      <c r="I18" s="11">
        <f>SUMIFS('Base TKU'!J:J,'Base TKU'!$A:$A,$B18,'Base TKU'!$B:$B,"NORTE")/1000000</f>
        <v>205.499932</v>
      </c>
      <c r="J18" s="11">
        <f>SUMIFS('Base TKU'!K:K,'Base TKU'!$A:$A,$B18,'Base TKU'!$B:$B,"NORTE")/1000000</f>
        <v>200.24381600000001</v>
      </c>
      <c r="K18" s="11">
        <f>SUMIFS('Base TKU'!L:L,'Base TKU'!$A:$A,$B18,'Base TKU'!$B:$B,"NORTE")/1000000</f>
        <v>217.12668300000001</v>
      </c>
      <c r="L18" s="11">
        <f>SUMIFS('Base TKU'!M:M,'Base TKU'!$A:$A,$B18,'Base TKU'!$B:$B,"NORTE")/1000000</f>
        <v>235.69294600000001</v>
      </c>
      <c r="M18" s="11">
        <f>SUMIFS('Base TKU'!N:N,'Base TKU'!$A:$A,$B18,'Base TKU'!$B:$B,"NORTE")/1000000</f>
        <v>228.40213700000001</v>
      </c>
      <c r="N18" s="11">
        <f>SUMIFS('Base TKU'!O:O,'Base TKU'!$A:$A,$B18,'Base TKU'!$B:$B,"NORTE")/1000000</f>
        <v>184.0061</v>
      </c>
      <c r="O18" s="11">
        <f>SUMIFS('Base TKU'!P:P,'Base TKU'!$A:$A,$B18,'Base TKU'!$B:$B,"NORTE")/1000000</f>
        <v>190.88840400000001</v>
      </c>
      <c r="Q18" s="11">
        <f>SUMIFS('Base TKU'!R:R,'Base TKU'!$A:$A,$B18,'Base TKU'!$B:$B,"NORTE")/1000000</f>
        <v>216.34381099999999</v>
      </c>
      <c r="R18" s="11">
        <f>SUMIFS('Base TKU'!S:S,'Base TKU'!$A:$A,$B18,'Base TKU'!$B:$B,"NORTE")/1000000</f>
        <v>200.28066000000001</v>
      </c>
      <c r="S18" s="11">
        <f>SUMIFS('Base TKU'!T:T,'Base TKU'!$A:$A,$B18,'Base TKU'!$B:$B,"NORTE")/1000000</f>
        <v>209.53282999999999</v>
      </c>
      <c r="T18" s="11">
        <f>SUMIFS('Base TKU'!U:U,'Base TKU'!$A:$A,$B18,'Base TKU'!$B:$B,"NORTE")/1000000</f>
        <v>172.57740699999999</v>
      </c>
      <c r="U18" s="11">
        <f>SUMIFS('Base TKU'!V:V,'Base TKU'!$A:$A,$B18,'Base TKU'!$B:$B,"NORTE")/1000000</f>
        <v>187.91377600000001</v>
      </c>
      <c r="V18" s="11">
        <f>SUMIFS('Base TKU'!W:W,'Base TKU'!$A:$A,$B18,'Base TKU'!$B:$B,"NORTE")/1000000</f>
        <v>213.543205</v>
      </c>
      <c r="W18" s="11">
        <f>SUMIFS('Base TKU'!X:X,'Base TKU'!$A:$A,$B18,'Base TKU'!$B:$B,"NORTE")/1000000</f>
        <v>213.885738</v>
      </c>
      <c r="X18" s="11">
        <f>SUMIFS('Base TKU'!Y:Y,'Base TKU'!$A:$A,$B18,'Base TKU'!$B:$B,"NORTE")/1000000</f>
        <v>213.73236299999999</v>
      </c>
      <c r="Y18" s="11">
        <f>SUMIFS('Base TKU'!Z:Z,'Base TKU'!$A:$A,$B18,'Base TKU'!$B:$B,"NORTE")/1000000</f>
        <v>186.95747900000001</v>
      </c>
      <c r="Z18" s="11">
        <f>SUMIFS('Base TKU'!AA:AA,'Base TKU'!$A:$A,$B18,'Base TKU'!$B:$B,"NORTE")/1000000</f>
        <v>231.94573500000001</v>
      </c>
      <c r="AA18" s="11">
        <f>SUMIFS('Base TKU'!AB:AB,'Base TKU'!$A:$A,$B18,'Base TKU'!$B:$B,"NORTE")/1000000</f>
        <v>171.77247199999999</v>
      </c>
      <c r="AB18" s="11">
        <f>SUMIFS('Base TKU'!AC:AC,'Base TKU'!$A:$A,$B18,'Base TKU'!$B:$B,"NORTE")/1000000</f>
        <v>174.090316</v>
      </c>
      <c r="AD18" s="11">
        <f>SUMIFS('Base TKU'!AE:AE,'Base TKU'!$A:$A,$B18,'Base TKU'!$B:$B,"NORTE")/1000000</f>
        <v>184.661204</v>
      </c>
      <c r="AE18" s="11">
        <f>SUMIFS('Base TKU'!AF:AF,'Base TKU'!$A:$A,$B18,'Base TKU'!$B:$B,"NORTE")/1000000</f>
        <v>196.61362</v>
      </c>
      <c r="AF18" s="11">
        <f>SUMIFS('Base TKU'!AG:AG,'Base TKU'!$A:$A,$B18,'Base TKU'!$B:$B,"NORTE")/1000000</f>
        <v>199.541382</v>
      </c>
      <c r="AG18" s="11">
        <f>SUMIFS('Base TKU'!AH:AH,'Base TKU'!$A:$A,$B18,'Base TKU'!$B:$B,"NORTE")/1000000</f>
        <v>163.413611</v>
      </c>
      <c r="AH18" s="11">
        <f>SUMIFS('Base TKU'!AI:AI,'Base TKU'!$A:$A,$B18,'Base TKU'!$B:$B,"NORTE")/1000000</f>
        <v>178.57885300000001</v>
      </c>
      <c r="AI18" s="11">
        <f>SUMIFS('Base TKU'!AJ:AJ,'Base TKU'!$A:$A,$B18,'Base TKU'!$B:$B,"NORTE")/1000000</f>
        <v>250.73196799999999</v>
      </c>
      <c r="AJ18" s="11">
        <f>SUMIFS('Base TKU'!AK:AK,'Base TKU'!$A:$A,$B18,'Base TKU'!$B:$B,"NORTE")/1000000</f>
        <v>247.23356699999999</v>
      </c>
      <c r="AK18" s="11">
        <f>SUMIFS('Base TKU'!AL:AL,'Base TKU'!$A:$A,$B18,'Base TKU'!$B:$B,"NORTE")/1000000</f>
        <v>220.87092000000001</v>
      </c>
      <c r="AL18" s="11">
        <f>SUMIFS('Base TKU'!AM:AM,'Base TKU'!$A:$A,$B18,'Base TKU'!$B:$B,"NORTE")/1000000</f>
        <v>224.573791</v>
      </c>
      <c r="AM18" s="11">
        <f>SUMIFS('Base TKU'!AN:AN,'Base TKU'!$A:$A,$B18,'Base TKU'!$B:$B,"NORTE")/1000000</f>
        <v>210.833372</v>
      </c>
      <c r="AN18" s="11">
        <f>SUMIFS('Base TKU'!AO:AO,'Base TKU'!$A:$A,$B18,'Base TKU'!$B:$B,"NORTE")/1000000</f>
        <v>206.240374</v>
      </c>
      <c r="AO18" s="11">
        <f>SUMIFS('Base TKU'!AP:AP,'Base TKU'!$A:$A,$B18,'Base TKU'!$B:$B,"NORTE")/1000000</f>
        <v>203.94893400000001</v>
      </c>
      <c r="AQ18" s="11">
        <f>SUMIFS('Base TKU'!AR:AR,'Base TKU'!$A:$A,$B18,'Base TKU'!$B:$B,"NORTE")/1000000</f>
        <v>214.72762399999999</v>
      </c>
      <c r="AR18" s="11">
        <f>SUMIFS('Base TKU'!AS:AS,'Base TKU'!$A:$A,$B18,'Base TKU'!$B:$B,"NORTE")/1000000</f>
        <v>190.747151</v>
      </c>
      <c r="AS18" s="11">
        <f>SUMIFS('Base TKU'!AT:AT,'Base TKU'!$A:$A,$B18,'Base TKU'!$B:$B,"NORTE")/1000000</f>
        <v>186.11794399999999</v>
      </c>
      <c r="AT18" s="11">
        <f>SUMIFS('Base TKU'!AU:AU,'Base TKU'!$A:$A,$B18,'Base TKU'!$B:$B,"NORTE")/1000000</f>
        <v>161.57840999999999</v>
      </c>
      <c r="AU18" s="11">
        <f>SUMIFS('Base TKU'!AV:AV,'Base TKU'!$A:$A,$B18,'Base TKU'!$B:$B,"NORTE")/1000000</f>
        <v>188.917056</v>
      </c>
      <c r="AV18" s="11">
        <f>SUMIFS('Base TKU'!AW:AW,'Base TKU'!$A:$A,$B18,'Base TKU'!$B:$B,"NORTE")/1000000</f>
        <v>207.26309499999999</v>
      </c>
      <c r="AW18" s="11">
        <f>SUMIFS('Base TKU'!AX:AX,'Base TKU'!$A:$A,$B18,'Base TKU'!$B:$B,"NORTE")/1000000</f>
        <v>223.91506799999999</v>
      </c>
      <c r="AX18" s="11">
        <f>SUMIFS('Base TKU'!AY:AY,'Base TKU'!$A:$A,$B18,'Base TKU'!$B:$B,"NORTE")/1000000</f>
        <v>217.61805000000001</v>
      </c>
      <c r="AY18" s="11">
        <f>SUMIFS('Base TKU'!AZ:AZ,'Base TKU'!$A:$A,$B18,'Base TKU'!$B:$B,"NORTE")/1000000</f>
        <v>212.12754100000001</v>
      </c>
      <c r="AZ18" s="11">
        <f>SUMIFS('Base TKU'!BA:BA,'Base TKU'!$A:$A,$B18,'Base TKU'!$B:$B,"NORTE")/1000000</f>
        <v>214.96096399999999</v>
      </c>
      <c r="BA18" s="11">
        <f>SUMIFS('Base TKU'!BB:BB,'Base TKU'!$A:$A,$B18,'Base TKU'!$B:$B,"NORTE")/1000000</f>
        <v>196.630596</v>
      </c>
      <c r="BB18" s="11">
        <f>SUMIFS('Base TKU'!BC:BC,'Base TKU'!$A:$A,$B18,'Base TKU'!$B:$B,"NORTE")/1000000</f>
        <v>180.25054399999999</v>
      </c>
      <c r="BD18" s="11">
        <f>SUMIFS('Base TKU'!BE:BE,'Base TKU'!$A:$A,$B18,'Base TKU'!$B:$B,"NORTE")/1000000</f>
        <v>199.57399799999999</v>
      </c>
      <c r="BE18" s="11">
        <f>SUMIFS('Base TKU'!BF:BF,'Base TKU'!$A:$A,$B18,'Base TKU'!$B:$B,"NORTE")/1000000</f>
        <v>204.431127</v>
      </c>
      <c r="BF18" s="11">
        <f>SUMIFS('Base TKU'!BG:BG,'Base TKU'!$A:$A,$B18,'Base TKU'!$B:$B,"NORTE")/1000000</f>
        <v>180.157173</v>
      </c>
      <c r="BG18" s="11">
        <f>SUMIFS('Base TKU'!BH:BH,'Base TKU'!$A:$A,$B18,'Base TKU'!$B:$B,"NORTE")/1000000</f>
        <v>86.776950999999997</v>
      </c>
      <c r="BH18" s="11">
        <f>SUMIFS('Base TKU'!BI:BI,'Base TKU'!$A:$A,$B18,'Base TKU'!$B:$B,"NORTE")/1000000</f>
        <v>212.114092</v>
      </c>
      <c r="BI18" s="11">
        <f>SUMIFS('Base TKU'!BJ:BJ,'Base TKU'!$A:$A,$B18,'Base TKU'!$B:$B,"NORTE")/1000000</f>
        <v>194.23801499999999</v>
      </c>
      <c r="BJ18" s="11">
        <f>SUMIFS('Base TKU'!BK:BK,'Base TKU'!$A:$A,$B18,'Base TKU'!$B:$B,"NORTE")/1000000</f>
        <v>236.819648</v>
      </c>
      <c r="BK18" s="11">
        <f>SUMIFS('Base TKU'!BL:BL,'Base TKU'!$A:$A,$B18,'Base TKU'!$B:$B,"NORTE")/1000000</f>
        <v>235.78306599999999</v>
      </c>
      <c r="BL18" s="11">
        <f>SUMIFS('Base TKU'!BM:BM,'Base TKU'!$A:$A,$B18,'Base TKU'!$B:$B,"NORTE")/1000000</f>
        <v>268.569389</v>
      </c>
      <c r="BM18" s="11">
        <f>SUMIFS('Base TKU'!BN:BN,'Base TKU'!$A:$A,$B18,'Base TKU'!$B:$B,"NORTE")/1000000</f>
        <v>287.46051299999999</v>
      </c>
      <c r="BN18" s="11">
        <f>SUMIFS('Base TKU'!BO:BO,'Base TKU'!$A:$A,$B18,'Base TKU'!$B:$B,"NORTE")/1000000</f>
        <v>264.05765500000001</v>
      </c>
      <c r="BO18" s="11">
        <f>SUMIFS('Base TKU'!BP:BP,'Base TKU'!$A:$A,$B18,'Base TKU'!$B:$B,"NORTE")/1000000</f>
        <v>253.202361</v>
      </c>
      <c r="BQ18" s="11">
        <f>SUMIFS('Base TKU'!BR:BR,'Base TKU'!$A:$A,$B18,'Base TKU'!$B:$B,"NORTE")/1000000</f>
        <v>253.80615</v>
      </c>
      <c r="BR18" s="11">
        <f>SUMIFS('Base TKU'!BS:BS,'Base TKU'!$A:$A,$B18,'Base TKU'!$B:$B,"NORTE")/1000000</f>
        <v>0</v>
      </c>
      <c r="BS18" s="11">
        <f>SUMIFS('Base TKU'!BT:BT,'Base TKU'!$A:$A,$B18,'Base TKU'!$B:$B,"NORTE")/1000000</f>
        <v>0</v>
      </c>
      <c r="BT18" s="11">
        <f>SUMIFS('Base TKU'!BU:BU,'Base TKU'!$A:$A,$B18,'Base TKU'!$B:$B,"NORTE")/1000000</f>
        <v>0</v>
      </c>
      <c r="BU18" s="11">
        <f>SUMIFS('Base TKU'!BV:BV,'Base TKU'!$A:$A,$B18,'Base TKU'!$B:$B,"NORTE")/1000000</f>
        <v>0</v>
      </c>
      <c r="BV18" s="11">
        <f>SUMIFS('Base TKU'!BW:BW,'Base TKU'!$A:$A,$B18,'Base TKU'!$B:$B,"NORTE")/1000000</f>
        <v>0</v>
      </c>
      <c r="BW18" s="11">
        <f>SUMIFS('Base TKU'!BX:BX,'Base TKU'!$A:$A,$B18,'Base TKU'!$B:$B,"NORTE")/1000000</f>
        <v>0</v>
      </c>
      <c r="BX18" s="11">
        <f>SUMIFS('Base TKU'!BY:BY,'Base TKU'!$A:$A,$B18,'Base TKU'!$B:$B,"NORTE")/1000000</f>
        <v>0</v>
      </c>
      <c r="BY18" s="11">
        <f>SUMIFS('Base TKU'!BZ:BZ,'Base TKU'!$A:$A,$B18,'Base TKU'!$B:$B,"NORTE")/1000000</f>
        <v>0</v>
      </c>
      <c r="BZ18" s="11">
        <f>SUMIFS('Base TKU'!CA:CA,'Base TKU'!$A:$A,$B18,'Base TKU'!$B:$B,"NORTE")/1000000</f>
        <v>0</v>
      </c>
      <c r="CA18" s="11">
        <f>SUMIFS('Base TKU'!CB:CB,'Base TKU'!$A:$A,$B18,'Base TKU'!$B:$B,"NORTE")/1000000</f>
        <v>0</v>
      </c>
      <c r="CB18" s="11">
        <f>SUMIFS('Base TKU'!CC:CC,'Base TKU'!$A:$A,$B18,'Base TKU'!$B:$B,"NORTE")/1000000</f>
        <v>0</v>
      </c>
    </row>
    <row r="19" spans="2:80" ht="15.5" x14ac:dyDescent="0.35">
      <c r="B19" s="10" t="s">
        <v>10</v>
      </c>
      <c r="D19" s="11">
        <f>SUMIFS('Base TKU'!E:E,'Base TKU'!$A:$A,$B19,'Base TKU'!$B:$B,"NORTE")/1000000</f>
        <v>13.831614</v>
      </c>
      <c r="E19" s="11">
        <f>SUMIFS('Base TKU'!F:F,'Base TKU'!$A:$A,$B19,'Base TKU'!$B:$B,"NORTE")/1000000</f>
        <v>13.905127999999999</v>
      </c>
      <c r="F19" s="11">
        <f>SUMIFS('Base TKU'!G:G,'Base TKU'!$A:$A,$B19,'Base TKU'!$B:$B,"NORTE")/1000000</f>
        <v>0</v>
      </c>
      <c r="G19" s="11">
        <f>SUMIFS('Base TKU'!H:H,'Base TKU'!$A:$A,$B19,'Base TKU'!$B:$B,"NORTE")/1000000</f>
        <v>0</v>
      </c>
      <c r="H19" s="11">
        <f>SUMIFS('Base TKU'!I:I,'Base TKU'!$A:$A,$B19,'Base TKU'!$B:$B,"NORTE")/1000000</f>
        <v>0</v>
      </c>
      <c r="I19" s="11">
        <f>SUMIFS('Base TKU'!J:J,'Base TKU'!$A:$A,$B19,'Base TKU'!$B:$B,"NORTE")/1000000</f>
        <v>0</v>
      </c>
      <c r="J19" s="11">
        <f>SUMIFS('Base TKU'!K:K,'Base TKU'!$A:$A,$B19,'Base TKU'!$B:$B,"NORTE")/1000000</f>
        <v>0</v>
      </c>
      <c r="K19" s="11">
        <f>SUMIFS('Base TKU'!L:L,'Base TKU'!$A:$A,$B19,'Base TKU'!$B:$B,"NORTE")/1000000</f>
        <v>0</v>
      </c>
      <c r="L19" s="11">
        <f>SUMIFS('Base TKU'!M:M,'Base TKU'!$A:$A,$B19,'Base TKU'!$B:$B,"NORTE")/1000000</f>
        <v>0</v>
      </c>
      <c r="M19" s="11">
        <f>SUMIFS('Base TKU'!N:N,'Base TKU'!$A:$A,$B19,'Base TKU'!$B:$B,"NORTE")/1000000</f>
        <v>0</v>
      </c>
      <c r="N19" s="11">
        <f>SUMIFS('Base TKU'!O:O,'Base TKU'!$A:$A,$B19,'Base TKU'!$B:$B,"NORTE")/1000000</f>
        <v>0</v>
      </c>
      <c r="O19" s="11">
        <f>SUMIFS('Base TKU'!P:P,'Base TKU'!$A:$A,$B19,'Base TKU'!$B:$B,"NORTE")/1000000</f>
        <v>0</v>
      </c>
      <c r="Q19" s="11">
        <f>SUMIFS('Base TKU'!R:R,'Base TKU'!$A:$A,$B19,'Base TKU'!$B:$B,"NORTE")/1000000</f>
        <v>0</v>
      </c>
      <c r="R19" s="11">
        <f>SUMIFS('Base TKU'!S:S,'Base TKU'!$A:$A,$B19,'Base TKU'!$B:$B,"NORTE")/1000000</f>
        <v>0</v>
      </c>
      <c r="S19" s="11">
        <f>SUMIFS('Base TKU'!T:T,'Base TKU'!$A:$A,$B19,'Base TKU'!$B:$B,"NORTE")/1000000</f>
        <v>0</v>
      </c>
      <c r="T19" s="11">
        <f>SUMIFS('Base TKU'!U:U,'Base TKU'!$A:$A,$B19,'Base TKU'!$B:$B,"NORTE")/1000000</f>
        <v>0</v>
      </c>
      <c r="U19" s="11">
        <f>SUMIFS('Base TKU'!V:V,'Base TKU'!$A:$A,$B19,'Base TKU'!$B:$B,"NORTE")/1000000</f>
        <v>0</v>
      </c>
      <c r="V19" s="11">
        <f>SUMIFS('Base TKU'!W:W,'Base TKU'!$A:$A,$B19,'Base TKU'!$B:$B,"NORTE")/1000000</f>
        <v>0</v>
      </c>
      <c r="W19" s="11">
        <f>SUMIFS('Base TKU'!X:X,'Base TKU'!$A:$A,$B19,'Base TKU'!$B:$B,"NORTE")/1000000</f>
        <v>0</v>
      </c>
      <c r="X19" s="11">
        <f>SUMIFS('Base TKU'!Y:Y,'Base TKU'!$A:$A,$B19,'Base TKU'!$B:$B,"NORTE")/1000000</f>
        <v>0</v>
      </c>
      <c r="Y19" s="11">
        <f>SUMIFS('Base TKU'!Z:Z,'Base TKU'!$A:$A,$B19,'Base TKU'!$B:$B,"NORTE")/1000000</f>
        <v>0</v>
      </c>
      <c r="Z19" s="11">
        <f>SUMIFS('Base TKU'!AA:AA,'Base TKU'!$A:$A,$B19,'Base TKU'!$B:$B,"NORTE")/1000000</f>
        <v>28.426653999999999</v>
      </c>
      <c r="AA19" s="11">
        <f>SUMIFS('Base TKU'!AB:AB,'Base TKU'!$A:$A,$B19,'Base TKU'!$B:$B,"NORTE")/1000000</f>
        <v>62.728276999999999</v>
      </c>
      <c r="AB19" s="11">
        <f>SUMIFS('Base TKU'!AC:AC,'Base TKU'!$A:$A,$B19,'Base TKU'!$B:$B,"NORTE")/1000000</f>
        <v>77.037499999999994</v>
      </c>
      <c r="AD19" s="11">
        <f>SUMIFS('Base TKU'!AE:AE,'Base TKU'!$A:$A,$B19,'Base TKU'!$B:$B,"NORTE")/1000000</f>
        <v>68.292558</v>
      </c>
      <c r="AE19" s="11">
        <f>SUMIFS('Base TKU'!AF:AF,'Base TKU'!$A:$A,$B19,'Base TKU'!$B:$B,"NORTE")/1000000</f>
        <v>67.976253</v>
      </c>
      <c r="AF19" s="11">
        <f>SUMIFS('Base TKU'!AG:AG,'Base TKU'!$A:$A,$B19,'Base TKU'!$B:$B,"NORTE")/1000000</f>
        <v>95.264947000000006</v>
      </c>
      <c r="AG19" s="11">
        <f>SUMIFS('Base TKU'!AH:AH,'Base TKU'!$A:$A,$B19,'Base TKU'!$B:$B,"NORTE")/1000000</f>
        <v>64.045187999999996</v>
      </c>
      <c r="AH19" s="11">
        <f>SUMIFS('Base TKU'!AI:AI,'Base TKU'!$A:$A,$B19,'Base TKU'!$B:$B,"NORTE")/1000000</f>
        <v>84.316609999999997</v>
      </c>
      <c r="AI19" s="11">
        <f>SUMIFS('Base TKU'!AJ:AJ,'Base TKU'!$A:$A,$B19,'Base TKU'!$B:$B,"NORTE")/1000000</f>
        <v>95.016535000000005</v>
      </c>
      <c r="AJ19" s="11">
        <f>SUMIFS('Base TKU'!AK:AK,'Base TKU'!$A:$A,$B19,'Base TKU'!$B:$B,"NORTE")/1000000</f>
        <v>95.178265999999994</v>
      </c>
      <c r="AK19" s="11">
        <f>SUMIFS('Base TKU'!AL:AL,'Base TKU'!$A:$A,$B19,'Base TKU'!$B:$B,"NORTE")/1000000</f>
        <v>118.682862</v>
      </c>
      <c r="AL19" s="11">
        <f>SUMIFS('Base TKU'!AM:AM,'Base TKU'!$A:$A,$B19,'Base TKU'!$B:$B,"NORTE")/1000000</f>
        <v>108.35928199999999</v>
      </c>
      <c r="AM19" s="11">
        <f>SUMIFS('Base TKU'!AN:AN,'Base TKU'!$A:$A,$B19,'Base TKU'!$B:$B,"NORTE")/1000000</f>
        <v>121.62116399999999</v>
      </c>
      <c r="AN19" s="11">
        <f>SUMIFS('Base TKU'!AO:AO,'Base TKU'!$A:$A,$B19,'Base TKU'!$B:$B,"NORTE")/1000000</f>
        <v>121.621165</v>
      </c>
      <c r="AO19" s="11">
        <f>SUMIFS('Base TKU'!AP:AP,'Base TKU'!$A:$A,$B19,'Base TKU'!$B:$B,"NORTE")/1000000</f>
        <v>122.982294</v>
      </c>
      <c r="AQ19" s="11">
        <f>SUMIFS('Base TKU'!AR:AR,'Base TKU'!$A:$A,$B19,'Base TKU'!$B:$B,"NORTE")/1000000</f>
        <v>117.837067</v>
      </c>
      <c r="AR19" s="11">
        <f>SUMIFS('Base TKU'!AS:AS,'Base TKU'!$A:$A,$B19,'Base TKU'!$B:$B,"NORTE")/1000000</f>
        <v>87.871504000000002</v>
      </c>
      <c r="AS19" s="11">
        <f>SUMIFS('Base TKU'!AT:AT,'Base TKU'!$A:$A,$B19,'Base TKU'!$B:$B,"NORTE")/1000000</f>
        <v>120.36459000000001</v>
      </c>
      <c r="AT19" s="11">
        <f>SUMIFS('Base TKU'!AU:AU,'Base TKU'!$A:$A,$B19,'Base TKU'!$B:$B,"NORTE")/1000000</f>
        <v>127.828508</v>
      </c>
      <c r="AU19" s="11">
        <f>SUMIFS('Base TKU'!AV:AV,'Base TKU'!$A:$A,$B19,'Base TKU'!$B:$B,"NORTE")/1000000</f>
        <v>123.642793</v>
      </c>
      <c r="AV19" s="11">
        <f>SUMIFS('Base TKU'!AW:AW,'Base TKU'!$A:$A,$B19,'Base TKU'!$B:$B,"NORTE")/1000000</f>
        <v>111.674753</v>
      </c>
      <c r="AW19" s="11">
        <f>SUMIFS('Base TKU'!AX:AX,'Base TKU'!$A:$A,$B19,'Base TKU'!$B:$B,"NORTE")/1000000</f>
        <v>117.577907</v>
      </c>
      <c r="AX19" s="11">
        <f>SUMIFS('Base TKU'!AY:AY,'Base TKU'!$A:$A,$B19,'Base TKU'!$B:$B,"NORTE")/1000000</f>
        <v>111.458707</v>
      </c>
      <c r="AY19" s="11">
        <f>SUMIFS('Base TKU'!AZ:AZ,'Base TKU'!$A:$A,$B19,'Base TKU'!$B:$B,"NORTE")/1000000</f>
        <v>127.326846</v>
      </c>
      <c r="AZ19" s="11">
        <f>SUMIFS('Base TKU'!BA:BA,'Base TKU'!$A:$A,$B19,'Base TKU'!$B:$B,"NORTE")/1000000</f>
        <v>140.12141</v>
      </c>
      <c r="BA19" s="11">
        <f>SUMIFS('Base TKU'!BB:BB,'Base TKU'!$A:$A,$B19,'Base TKU'!$B:$B,"NORTE")/1000000</f>
        <v>130.965777</v>
      </c>
      <c r="BB19" s="11">
        <f>SUMIFS('Base TKU'!BC:BC,'Base TKU'!$A:$A,$B19,'Base TKU'!$B:$B,"NORTE")/1000000</f>
        <v>140.46274099999999</v>
      </c>
      <c r="BD19" s="11">
        <f>SUMIFS('Base TKU'!BE:BE,'Base TKU'!$A:$A,$B19,'Base TKU'!$B:$B,"NORTE")/1000000</f>
        <v>139.97724600000001</v>
      </c>
      <c r="BE19" s="11">
        <f>SUMIFS('Base TKU'!BF:BF,'Base TKU'!$A:$A,$B19,'Base TKU'!$B:$B,"NORTE")/1000000</f>
        <v>136.90467599999999</v>
      </c>
      <c r="BF19" s="11">
        <f>SUMIFS('Base TKU'!BG:BG,'Base TKU'!$A:$A,$B19,'Base TKU'!$B:$B,"NORTE")/1000000</f>
        <v>128.01739000000001</v>
      </c>
      <c r="BG19" s="11">
        <f>SUMIFS('Base TKU'!BH:BH,'Base TKU'!$A:$A,$B19,'Base TKU'!$B:$B,"NORTE")/1000000</f>
        <v>149.56062399999999</v>
      </c>
      <c r="BH19" s="11">
        <f>SUMIFS('Base TKU'!BI:BI,'Base TKU'!$A:$A,$B19,'Base TKU'!$B:$B,"NORTE")/1000000</f>
        <v>166.06158300000001</v>
      </c>
      <c r="BI19" s="11">
        <f>SUMIFS('Base TKU'!BJ:BJ,'Base TKU'!$A:$A,$B19,'Base TKU'!$B:$B,"NORTE")/1000000</f>
        <v>164.22491500000001</v>
      </c>
      <c r="BJ19" s="11">
        <f>SUMIFS('Base TKU'!BK:BK,'Base TKU'!$A:$A,$B19,'Base TKU'!$B:$B,"NORTE")/1000000</f>
        <v>156.26571799999999</v>
      </c>
      <c r="BK19" s="11">
        <f>SUMIFS('Base TKU'!BL:BL,'Base TKU'!$A:$A,$B19,'Base TKU'!$B:$B,"NORTE")/1000000</f>
        <v>153.53360499999999</v>
      </c>
      <c r="BL19" s="11">
        <f>SUMIFS('Base TKU'!BM:BM,'Base TKU'!$A:$A,$B19,'Base TKU'!$B:$B,"NORTE")/1000000</f>
        <v>159.92490799999999</v>
      </c>
      <c r="BM19" s="11">
        <f>SUMIFS('Base TKU'!BN:BN,'Base TKU'!$A:$A,$B19,'Base TKU'!$B:$B,"NORTE")/1000000</f>
        <v>165.67025000000001</v>
      </c>
      <c r="BN19" s="11">
        <f>SUMIFS('Base TKU'!BO:BO,'Base TKU'!$A:$A,$B19,'Base TKU'!$B:$B,"NORTE")/1000000</f>
        <v>170.80151499999999</v>
      </c>
      <c r="BO19" s="11">
        <f>SUMIFS('Base TKU'!BP:BP,'Base TKU'!$A:$A,$B19,'Base TKU'!$B:$B,"NORTE")/1000000</f>
        <v>111.846919</v>
      </c>
      <c r="BQ19" s="11">
        <f>SUMIFS('Base TKU'!BR:BR,'Base TKU'!$A:$A,$B19,'Base TKU'!$B:$B,"NORTE")/1000000</f>
        <v>136.88131899999999</v>
      </c>
      <c r="BR19" s="11">
        <f>SUMIFS('Base TKU'!BS:BS,'Base TKU'!$A:$A,$B19,'Base TKU'!$B:$B,"NORTE")/1000000</f>
        <v>0</v>
      </c>
      <c r="BS19" s="11">
        <f>SUMIFS('Base TKU'!BT:BT,'Base TKU'!$A:$A,$B19,'Base TKU'!$B:$B,"NORTE")/1000000</f>
        <v>0</v>
      </c>
      <c r="BT19" s="11">
        <f>SUMIFS('Base TKU'!BU:BU,'Base TKU'!$A:$A,$B19,'Base TKU'!$B:$B,"NORTE")/1000000</f>
        <v>0</v>
      </c>
      <c r="BU19" s="11">
        <f>SUMIFS('Base TKU'!BV:BV,'Base TKU'!$A:$A,$B19,'Base TKU'!$B:$B,"NORTE")/1000000</f>
        <v>0</v>
      </c>
      <c r="BV19" s="11">
        <f>SUMIFS('Base TKU'!BW:BW,'Base TKU'!$A:$A,$B19,'Base TKU'!$B:$B,"NORTE")/1000000</f>
        <v>0</v>
      </c>
      <c r="BW19" s="11">
        <f>SUMIFS('Base TKU'!BX:BX,'Base TKU'!$A:$A,$B19,'Base TKU'!$B:$B,"NORTE")/1000000</f>
        <v>0</v>
      </c>
      <c r="BX19" s="11">
        <f>SUMIFS('Base TKU'!BY:BY,'Base TKU'!$A:$A,$B19,'Base TKU'!$B:$B,"NORTE")/1000000</f>
        <v>0</v>
      </c>
      <c r="BY19" s="11">
        <f>SUMIFS('Base TKU'!BZ:BZ,'Base TKU'!$A:$A,$B19,'Base TKU'!$B:$B,"NORTE")/1000000</f>
        <v>0</v>
      </c>
      <c r="BZ19" s="11">
        <f>SUMIFS('Base TKU'!CA:CA,'Base TKU'!$A:$A,$B19,'Base TKU'!$B:$B,"NORTE")/1000000</f>
        <v>0</v>
      </c>
      <c r="CA19" s="11">
        <f>SUMIFS('Base TKU'!CB:CB,'Base TKU'!$A:$A,$B19,'Base TKU'!$B:$B,"NORTE")/1000000</f>
        <v>0</v>
      </c>
      <c r="CB19" s="11">
        <f>SUMIFS('Base TKU'!CC:CC,'Base TKU'!$A:$A,$B19,'Base TKU'!$B:$B,"NORTE")/1000000</f>
        <v>0</v>
      </c>
    </row>
    <row r="20" spans="2:80" ht="15.5" hidden="1" x14ac:dyDescent="0.35">
      <c r="B20" s="10" t="s">
        <v>15</v>
      </c>
      <c r="D20" s="11">
        <f>SUMIFS('Base TKU'!E:E,'Base TKU'!$A:$A,$B20,'Base TKU'!$B:$B,"NORTE")/1000000</f>
        <v>0</v>
      </c>
      <c r="E20" s="11">
        <f>SUMIFS('Base TKU'!F:F,'Base TKU'!$A:$A,$B20,'Base TKU'!$B:$B,"NORTE")/1000000</f>
        <v>0</v>
      </c>
      <c r="F20" s="11">
        <f>SUMIFS('Base TKU'!G:G,'Base TKU'!$A:$A,$B20,'Base TKU'!$B:$B,"NORTE")/1000000</f>
        <v>0</v>
      </c>
      <c r="G20" s="11">
        <f>SUMIFS('Base TKU'!H:H,'Base TKU'!$A:$A,$B20,'Base TKU'!$B:$B,"NORTE")/1000000</f>
        <v>0</v>
      </c>
      <c r="H20" s="11">
        <f>SUMIFS('Base TKU'!I:I,'Base TKU'!$A:$A,$B20,'Base TKU'!$B:$B,"NORTE")/1000000</f>
        <v>0</v>
      </c>
      <c r="I20" s="11">
        <f>SUMIFS('Base TKU'!J:J,'Base TKU'!$A:$A,$B20,'Base TKU'!$B:$B,"NORTE")/1000000</f>
        <v>0</v>
      </c>
      <c r="J20" s="11">
        <f>SUMIFS('Base TKU'!K:K,'Base TKU'!$A:$A,$B20,'Base TKU'!$B:$B,"NORTE")/1000000</f>
        <v>0</v>
      </c>
      <c r="K20" s="11">
        <f>SUMIFS('Base TKU'!L:L,'Base TKU'!$A:$A,$B20,'Base TKU'!$B:$B,"NORTE")/1000000</f>
        <v>0</v>
      </c>
      <c r="L20" s="11">
        <f>SUMIFS('Base TKU'!M:M,'Base TKU'!$A:$A,$B20,'Base TKU'!$B:$B,"NORTE")/1000000</f>
        <v>0</v>
      </c>
      <c r="M20" s="11">
        <f>SUMIFS('Base TKU'!N:N,'Base TKU'!$A:$A,$B20,'Base TKU'!$B:$B,"NORTE")/1000000</f>
        <v>0</v>
      </c>
      <c r="N20" s="11">
        <f>SUMIFS('Base TKU'!O:O,'Base TKU'!$A:$A,$B20,'Base TKU'!$B:$B,"NORTE")/1000000</f>
        <v>0</v>
      </c>
      <c r="O20" s="11">
        <f>SUMIFS('Base TKU'!P:P,'Base TKU'!$A:$A,$B20,'Base TKU'!$B:$B,"NORTE")/1000000</f>
        <v>0</v>
      </c>
      <c r="Q20" s="11">
        <f>SUMIFS('Base TKU'!R:R,'Base TKU'!$A:$A,$B20,'Base TKU'!$B:$B,"NORTE")/1000000</f>
        <v>0</v>
      </c>
      <c r="R20" s="11">
        <f>SUMIFS('Base TKU'!S:S,'Base TKU'!$A:$A,$B20,'Base TKU'!$B:$B,"NORTE")/1000000</f>
        <v>0</v>
      </c>
      <c r="S20" s="11">
        <f>SUMIFS('Base TKU'!T:T,'Base TKU'!$A:$A,$B20,'Base TKU'!$B:$B,"NORTE")/1000000</f>
        <v>0</v>
      </c>
      <c r="T20" s="11">
        <f>SUMIFS('Base TKU'!U:U,'Base TKU'!$A:$A,$B20,'Base TKU'!$B:$B,"NORTE")/1000000</f>
        <v>0</v>
      </c>
      <c r="U20" s="11">
        <f>SUMIFS('Base TKU'!V:V,'Base TKU'!$A:$A,$B20,'Base TKU'!$B:$B,"NORTE")/1000000</f>
        <v>0</v>
      </c>
      <c r="V20" s="11">
        <f>SUMIFS('Base TKU'!W:W,'Base TKU'!$A:$A,$B20,'Base TKU'!$B:$B,"NORTE")/1000000</f>
        <v>0</v>
      </c>
      <c r="W20" s="11">
        <f>SUMIFS('Base TKU'!X:X,'Base TKU'!$A:$A,$B20,'Base TKU'!$B:$B,"NORTE")/1000000</f>
        <v>0</v>
      </c>
      <c r="X20" s="11">
        <f>SUMIFS('Base TKU'!Y:Y,'Base TKU'!$A:$A,$B20,'Base TKU'!$B:$B,"NORTE")/1000000</f>
        <v>0</v>
      </c>
      <c r="Y20" s="11">
        <f>SUMIFS('Base TKU'!Z:Z,'Base TKU'!$A:$A,$B20,'Base TKU'!$B:$B,"NORTE")/1000000</f>
        <v>0</v>
      </c>
      <c r="Z20" s="11">
        <f>SUMIFS('Base TKU'!AA:AA,'Base TKU'!$A:$A,$B20,'Base TKU'!$B:$B,"NORTE")/1000000</f>
        <v>0</v>
      </c>
      <c r="AA20" s="11">
        <f>SUMIFS('Base TKU'!AB:AB,'Base TKU'!$A:$A,$B20,'Base TKU'!$B:$B,"NORTE")/1000000</f>
        <v>0</v>
      </c>
      <c r="AB20" s="11">
        <f>SUMIFS('Base TKU'!AC:AC,'Base TKU'!$A:$A,$B20,'Base TKU'!$B:$B,"NORTE")/1000000</f>
        <v>0</v>
      </c>
      <c r="AD20" s="11">
        <f>SUMIFS('Base TKU'!AE:AE,'Base TKU'!$A:$A,$B20,'Base TKU'!$B:$B,"NORTE")/1000000</f>
        <v>0</v>
      </c>
      <c r="AE20" s="11">
        <f>SUMIFS('Base TKU'!AF:AF,'Base TKU'!$A:$A,$B20,'Base TKU'!$B:$B,"NORTE")/1000000</f>
        <v>0</v>
      </c>
      <c r="AF20" s="11">
        <f>SUMIFS('Base TKU'!AG:AG,'Base TKU'!$A:$A,$B20,'Base TKU'!$B:$B,"NORTE")/1000000</f>
        <v>0</v>
      </c>
      <c r="AG20" s="11">
        <f>SUMIFS('Base TKU'!AH:AH,'Base TKU'!$A:$A,$B20,'Base TKU'!$B:$B,"NORTE")/1000000</f>
        <v>0</v>
      </c>
      <c r="AH20" s="11">
        <f>SUMIFS('Base TKU'!AI:AI,'Base TKU'!$A:$A,$B20,'Base TKU'!$B:$B,"NORTE")/1000000</f>
        <v>0</v>
      </c>
      <c r="AI20" s="11">
        <f>SUMIFS('Base TKU'!AJ:AJ,'Base TKU'!$A:$A,$B20,'Base TKU'!$B:$B,"NORTE")/1000000</f>
        <v>0</v>
      </c>
      <c r="AJ20" s="11">
        <f>SUMIFS('Base TKU'!AK:AK,'Base TKU'!$A:$A,$B20,'Base TKU'!$B:$B,"NORTE")/1000000</f>
        <v>0</v>
      </c>
      <c r="AK20" s="11">
        <f>SUMIFS('Base TKU'!AL:AL,'Base TKU'!$A:$A,$B20,'Base TKU'!$B:$B,"NORTE")/1000000</f>
        <v>0</v>
      </c>
      <c r="AL20" s="11">
        <f>SUMIFS('Base TKU'!AM:AM,'Base TKU'!$A:$A,$B20,'Base TKU'!$B:$B,"NORTE")/1000000</f>
        <v>0</v>
      </c>
      <c r="AM20" s="11">
        <f>SUMIFS('Base TKU'!AN:AN,'Base TKU'!$A:$A,$B20,'Base TKU'!$B:$B,"NORTE")/1000000</f>
        <v>0</v>
      </c>
      <c r="AN20" s="11">
        <f>SUMIFS('Base TKU'!AO:AO,'Base TKU'!$A:$A,$B20,'Base TKU'!$B:$B,"NORTE")/1000000</f>
        <v>0</v>
      </c>
      <c r="AO20" s="11">
        <f>SUMIFS('Base TKU'!AP:AP,'Base TKU'!$A:$A,$B20,'Base TKU'!$B:$B,"NORTE")/1000000</f>
        <v>0</v>
      </c>
      <c r="AQ20" s="11">
        <f>SUMIFS('Base TKU'!AR:AR,'Base TKU'!$A:$A,$B20,'Base TKU'!$B:$B,"NORTE")/1000000</f>
        <v>0</v>
      </c>
      <c r="AR20" s="11">
        <f>SUMIFS('Base TKU'!AS:AS,'Base TKU'!$A:$A,$B20,'Base TKU'!$B:$B,"NORTE")/1000000</f>
        <v>0</v>
      </c>
      <c r="AS20" s="11">
        <f>SUMIFS('Base TKU'!AT:AT,'Base TKU'!$A:$A,$B20,'Base TKU'!$B:$B,"NORTE")/1000000</f>
        <v>0</v>
      </c>
      <c r="AT20" s="11">
        <f>SUMIFS('Base TKU'!AU:AU,'Base TKU'!$A:$A,$B20,'Base TKU'!$B:$B,"NORTE")/1000000</f>
        <v>0</v>
      </c>
      <c r="AU20" s="11">
        <f>SUMIFS('Base TKU'!AV:AV,'Base TKU'!$A:$A,$B20,'Base TKU'!$B:$B,"NORTE")/1000000</f>
        <v>0</v>
      </c>
      <c r="AV20" s="11">
        <f>SUMIFS('Base TKU'!AW:AW,'Base TKU'!$A:$A,$B20,'Base TKU'!$B:$B,"NORTE")/1000000</f>
        <v>0</v>
      </c>
      <c r="AW20" s="11">
        <f>SUMIFS('Base TKU'!AX:AX,'Base TKU'!$A:$A,$B20,'Base TKU'!$B:$B,"NORTE")/1000000</f>
        <v>0</v>
      </c>
      <c r="AX20" s="11">
        <f>SUMIFS('Base TKU'!AY:AY,'Base TKU'!$A:$A,$B20,'Base TKU'!$B:$B,"NORTE")/1000000</f>
        <v>0</v>
      </c>
      <c r="AY20" s="11">
        <f>SUMIFS('Base TKU'!AZ:AZ,'Base TKU'!$A:$A,$B20,'Base TKU'!$B:$B,"NORTE")/1000000</f>
        <v>0</v>
      </c>
      <c r="AZ20" s="11">
        <f>SUMIFS('Base TKU'!BA:BA,'Base TKU'!$A:$A,$B20,'Base TKU'!$B:$B,"NORTE")/1000000</f>
        <v>0</v>
      </c>
      <c r="BA20" s="11">
        <f>SUMIFS('Base TKU'!BB:BB,'Base TKU'!$A:$A,$B20,'Base TKU'!$B:$B,"NORTE")/1000000</f>
        <v>0</v>
      </c>
      <c r="BB20" s="11">
        <f>SUMIFS('Base TKU'!BC:BC,'Base TKU'!$A:$A,$B20,'Base TKU'!$B:$B,"NORTE")/1000000</f>
        <v>0</v>
      </c>
      <c r="BD20" s="11">
        <f>SUMIFS('Base TKU'!BE:BE,'Base TKU'!$A:$A,$B20,'Base TKU'!$B:$B,"NORTE")/1000000</f>
        <v>0</v>
      </c>
      <c r="BE20" s="11">
        <f>SUMIFS('Base TKU'!BF:BF,'Base TKU'!$A:$A,$B20,'Base TKU'!$B:$B,"NORTE")/1000000</f>
        <v>0</v>
      </c>
      <c r="BF20" s="11">
        <f>SUMIFS('Base TKU'!BG:BG,'Base TKU'!$A:$A,$B20,'Base TKU'!$B:$B,"NORTE")/1000000</f>
        <v>0</v>
      </c>
      <c r="BG20" s="11">
        <f>SUMIFS('Base TKU'!BH:BH,'Base TKU'!$A:$A,$B20,'Base TKU'!$B:$B,"NORTE")/1000000</f>
        <v>0</v>
      </c>
      <c r="BH20" s="11">
        <f>SUMIFS('Base TKU'!BI:BI,'Base TKU'!$A:$A,$B20,'Base TKU'!$B:$B,"NORTE")/1000000</f>
        <v>0</v>
      </c>
      <c r="BI20" s="11">
        <f>SUMIFS('Base TKU'!BJ:BJ,'Base TKU'!$A:$A,$B20,'Base TKU'!$B:$B,"NORTE")/1000000</f>
        <v>0</v>
      </c>
      <c r="BJ20" s="11">
        <f>SUMIFS('Base TKU'!BK:BK,'Base TKU'!$A:$A,$B20,'Base TKU'!$B:$B,"NORTE")/1000000</f>
        <v>0</v>
      </c>
      <c r="BK20" s="11">
        <f>SUMIFS('Base TKU'!BL:BL,'Base TKU'!$A:$A,$B20,'Base TKU'!$B:$B,"NORTE")/1000000</f>
        <v>0</v>
      </c>
      <c r="BL20" s="11">
        <f>SUMIFS('Base TKU'!BM:BM,'Base TKU'!$A:$A,$B20,'Base TKU'!$B:$B,"NORTE")/1000000</f>
        <v>0</v>
      </c>
      <c r="BM20" s="11">
        <f>SUMIFS('Base TKU'!BN:BN,'Base TKU'!$A:$A,$B20,'Base TKU'!$B:$B,"NORTE")/1000000</f>
        <v>0</v>
      </c>
      <c r="BN20" s="11">
        <f>SUMIFS('Base TKU'!BO:BO,'Base TKU'!$A:$A,$B20,'Base TKU'!$B:$B,"NORTE")/1000000</f>
        <v>0</v>
      </c>
      <c r="BO20" s="11">
        <f>SUMIFS('Base TKU'!BP:BP,'Base TKU'!$A:$A,$B20,'Base TKU'!$B:$B,"NORTE")/1000000</f>
        <v>0</v>
      </c>
      <c r="BQ20" s="11">
        <f>SUMIFS('Base TKU'!BR:BR,'Base TKU'!$A:$A,$B20,'Base TKU'!$B:$B,"NORTE")/1000000</f>
        <v>0</v>
      </c>
      <c r="BR20" s="11">
        <f>SUMIFS('Base TKU'!BS:BS,'Base TKU'!$A:$A,$B20,'Base TKU'!$B:$B,"NORTE")/1000000</f>
        <v>0</v>
      </c>
      <c r="BS20" s="11">
        <f>SUMIFS('Base TKU'!BT:BT,'Base TKU'!$A:$A,$B20,'Base TKU'!$B:$B,"NORTE")/1000000</f>
        <v>0</v>
      </c>
      <c r="BT20" s="11">
        <f>SUMIFS('Base TKU'!BU:BU,'Base TKU'!$A:$A,$B20,'Base TKU'!$B:$B,"NORTE")/1000000</f>
        <v>0</v>
      </c>
      <c r="BU20" s="11">
        <f>SUMIFS('Base TKU'!BV:BV,'Base TKU'!$A:$A,$B20,'Base TKU'!$B:$B,"NORTE")/1000000</f>
        <v>0</v>
      </c>
      <c r="BV20" s="11">
        <f>SUMIFS('Base TKU'!BW:BW,'Base TKU'!$A:$A,$B20,'Base TKU'!$B:$B,"NORTE")/1000000</f>
        <v>0</v>
      </c>
      <c r="BW20" s="11">
        <f>SUMIFS('Base TKU'!BX:BX,'Base TKU'!$A:$A,$B20,'Base TKU'!$B:$B,"NORTE")/1000000</f>
        <v>0</v>
      </c>
      <c r="BX20" s="11">
        <f>SUMIFS('Base TKU'!BY:BY,'Base TKU'!$A:$A,$B20,'Base TKU'!$B:$B,"NORTE")/1000000</f>
        <v>0</v>
      </c>
      <c r="BY20" s="11">
        <f>SUMIFS('Base TKU'!BZ:BZ,'Base TKU'!$A:$A,$B20,'Base TKU'!$B:$B,"NORTE")/1000000</f>
        <v>0</v>
      </c>
      <c r="BZ20" s="11">
        <f>SUMIFS('Base TKU'!CA:CA,'Base TKU'!$A:$A,$B20,'Base TKU'!$B:$B,"NORTE")/1000000</f>
        <v>0</v>
      </c>
      <c r="CA20" s="11">
        <f>SUMIFS('Base TKU'!CB:CB,'Base TKU'!$A:$A,$B20,'Base TKU'!$B:$B,"NORTE")/1000000</f>
        <v>0</v>
      </c>
      <c r="CB20" s="11">
        <f>SUMIFS('Base TKU'!CC:CC,'Base TKU'!$A:$A,$B20,'Base TKU'!$B:$B,"NORTE")/1000000</f>
        <v>0</v>
      </c>
    </row>
    <row r="21" spans="2:80" ht="15.5" x14ac:dyDescent="0.35">
      <c r="B21" s="10" t="s">
        <v>16</v>
      </c>
      <c r="D21" s="11">
        <f>SUMIFS('Base TKU'!E:E,'Base TKU'!$A:$A,$B21,'Base TKU'!$B:$B,"NORTE")/1000000</f>
        <v>0</v>
      </c>
      <c r="E21" s="11">
        <f>SUMIFS('Base TKU'!F:F,'Base TKU'!$A:$A,$B21,'Base TKU'!$B:$B,"NORTE")/1000000</f>
        <v>0.49612099999999998</v>
      </c>
      <c r="F21" s="11">
        <f>SUMIFS('Base TKU'!G:G,'Base TKU'!$A:$A,$B21,'Base TKU'!$B:$B,"NORTE")/1000000</f>
        <v>0.86089800000000005</v>
      </c>
      <c r="G21" s="11">
        <f>SUMIFS('Base TKU'!H:H,'Base TKU'!$A:$A,$B21,'Base TKU'!$B:$B,"NORTE")/1000000</f>
        <v>0.43806200000000001</v>
      </c>
      <c r="H21" s="11">
        <f>SUMIFS('Base TKU'!I:I,'Base TKU'!$A:$A,$B21,'Base TKU'!$B:$B,"NORTE")/1000000</f>
        <v>0</v>
      </c>
      <c r="I21" s="11">
        <f>SUMIFS('Base TKU'!J:J,'Base TKU'!$A:$A,$B21,'Base TKU'!$B:$B,"NORTE")/1000000</f>
        <v>0</v>
      </c>
      <c r="J21" s="11">
        <f>SUMIFS('Base TKU'!K:K,'Base TKU'!$A:$A,$B21,'Base TKU'!$B:$B,"NORTE")/1000000</f>
        <v>0</v>
      </c>
      <c r="K21" s="11">
        <f>SUMIFS('Base TKU'!L:L,'Base TKU'!$A:$A,$B21,'Base TKU'!$B:$B,"NORTE")/1000000</f>
        <v>0</v>
      </c>
      <c r="L21" s="11">
        <f>SUMIFS('Base TKU'!M:M,'Base TKU'!$A:$A,$B21,'Base TKU'!$B:$B,"NORTE")/1000000</f>
        <v>0</v>
      </c>
      <c r="M21" s="11">
        <f>SUMIFS('Base TKU'!N:N,'Base TKU'!$A:$A,$B21,'Base TKU'!$B:$B,"NORTE")/1000000</f>
        <v>0</v>
      </c>
      <c r="N21" s="11">
        <f>SUMIFS('Base TKU'!O:O,'Base TKU'!$A:$A,$B21,'Base TKU'!$B:$B,"NORTE")/1000000</f>
        <v>0</v>
      </c>
      <c r="O21" s="11">
        <f>SUMIFS('Base TKU'!P:P,'Base TKU'!$A:$A,$B21,'Base TKU'!$B:$B,"NORTE")/1000000</f>
        <v>0</v>
      </c>
      <c r="Q21" s="11">
        <f>SUMIFS('Base TKU'!R:R,'Base TKU'!$A:$A,$B21,'Base TKU'!$B:$B,"NORTE")/1000000</f>
        <v>0</v>
      </c>
      <c r="R21" s="11">
        <f>SUMIFS('Base TKU'!S:S,'Base TKU'!$A:$A,$B21,'Base TKU'!$B:$B,"NORTE")/1000000</f>
        <v>0</v>
      </c>
      <c r="S21" s="11">
        <f>SUMIFS('Base TKU'!T:T,'Base TKU'!$A:$A,$B21,'Base TKU'!$B:$B,"NORTE")/1000000</f>
        <v>0</v>
      </c>
      <c r="T21" s="11">
        <f>SUMIFS('Base TKU'!U:U,'Base TKU'!$A:$A,$B21,'Base TKU'!$B:$B,"NORTE")/1000000</f>
        <v>0</v>
      </c>
      <c r="U21" s="11">
        <f>SUMIFS('Base TKU'!V:V,'Base TKU'!$A:$A,$B21,'Base TKU'!$B:$B,"NORTE")/1000000</f>
        <v>0</v>
      </c>
      <c r="V21" s="11">
        <f>SUMIFS('Base TKU'!W:W,'Base TKU'!$A:$A,$B21,'Base TKU'!$B:$B,"NORTE")/1000000</f>
        <v>0</v>
      </c>
      <c r="W21" s="11">
        <f>SUMIFS('Base TKU'!X:X,'Base TKU'!$A:$A,$B21,'Base TKU'!$B:$B,"NORTE")/1000000</f>
        <v>0</v>
      </c>
      <c r="X21" s="11">
        <f>SUMIFS('Base TKU'!Y:Y,'Base TKU'!$A:$A,$B21,'Base TKU'!$B:$B,"NORTE")/1000000</f>
        <v>0</v>
      </c>
      <c r="Y21" s="11">
        <f>SUMIFS('Base TKU'!Z:Z,'Base TKU'!$A:$A,$B21,'Base TKU'!$B:$B,"NORTE")/1000000</f>
        <v>0</v>
      </c>
      <c r="Z21" s="11">
        <f>SUMIFS('Base TKU'!AA:AA,'Base TKU'!$A:$A,$B21,'Base TKU'!$B:$B,"NORTE")/1000000</f>
        <v>0</v>
      </c>
      <c r="AA21" s="11">
        <f>SUMIFS('Base TKU'!AB:AB,'Base TKU'!$A:$A,$B21,'Base TKU'!$B:$B,"NORTE")/1000000</f>
        <v>0</v>
      </c>
      <c r="AB21" s="11">
        <f>SUMIFS('Base TKU'!AC:AC,'Base TKU'!$A:$A,$B21,'Base TKU'!$B:$B,"NORTE")/1000000</f>
        <v>0</v>
      </c>
      <c r="AD21" s="11">
        <f>SUMIFS('Base TKU'!AE:AE,'Base TKU'!$A:$A,$B21,'Base TKU'!$B:$B,"NORTE")/1000000</f>
        <v>0</v>
      </c>
      <c r="AE21" s="11">
        <f>SUMIFS('Base TKU'!AF:AF,'Base TKU'!$A:$A,$B21,'Base TKU'!$B:$B,"NORTE")/1000000</f>
        <v>0</v>
      </c>
      <c r="AF21" s="11">
        <f>SUMIFS('Base TKU'!AG:AG,'Base TKU'!$A:$A,$B21,'Base TKU'!$B:$B,"NORTE")/1000000</f>
        <v>0</v>
      </c>
      <c r="AG21" s="11">
        <f>SUMIFS('Base TKU'!AH:AH,'Base TKU'!$A:$A,$B21,'Base TKU'!$B:$B,"NORTE")/1000000</f>
        <v>0</v>
      </c>
      <c r="AH21" s="11">
        <f>SUMIFS('Base TKU'!AI:AI,'Base TKU'!$A:$A,$B21,'Base TKU'!$B:$B,"NORTE")/1000000</f>
        <v>0</v>
      </c>
      <c r="AI21" s="11">
        <f>SUMIFS('Base TKU'!AJ:AJ,'Base TKU'!$A:$A,$B21,'Base TKU'!$B:$B,"NORTE")/1000000</f>
        <v>0</v>
      </c>
      <c r="AJ21" s="11">
        <f>SUMIFS('Base TKU'!AK:AK,'Base TKU'!$A:$A,$B21,'Base TKU'!$B:$B,"NORTE")/1000000</f>
        <v>0</v>
      </c>
      <c r="AK21" s="11">
        <f>SUMIFS('Base TKU'!AL:AL,'Base TKU'!$A:$A,$B21,'Base TKU'!$B:$B,"NORTE")/1000000</f>
        <v>0</v>
      </c>
      <c r="AL21" s="11">
        <f>SUMIFS('Base TKU'!AM:AM,'Base TKU'!$A:$A,$B21,'Base TKU'!$B:$B,"NORTE")/1000000</f>
        <v>0</v>
      </c>
      <c r="AM21" s="11">
        <f>SUMIFS('Base TKU'!AN:AN,'Base TKU'!$A:$A,$B21,'Base TKU'!$B:$B,"NORTE")/1000000</f>
        <v>0</v>
      </c>
      <c r="AN21" s="11">
        <f>SUMIFS('Base TKU'!AO:AO,'Base TKU'!$A:$A,$B21,'Base TKU'!$B:$B,"NORTE")/1000000</f>
        <v>0</v>
      </c>
      <c r="AO21" s="11">
        <f>SUMIFS('Base TKU'!AP:AP,'Base TKU'!$A:$A,$B21,'Base TKU'!$B:$B,"NORTE")/1000000</f>
        <v>0</v>
      </c>
      <c r="AQ21" s="11">
        <f>SUMIFS('Base TKU'!AR:AR,'Base TKU'!$A:$A,$B21,'Base TKU'!$B:$B,"NORTE")/1000000</f>
        <v>0</v>
      </c>
      <c r="AR21" s="11">
        <f>SUMIFS('Base TKU'!AS:AS,'Base TKU'!$A:$A,$B21,'Base TKU'!$B:$B,"NORTE")/1000000</f>
        <v>0</v>
      </c>
      <c r="AS21" s="11">
        <f>SUMIFS('Base TKU'!AT:AT,'Base TKU'!$A:$A,$B21,'Base TKU'!$B:$B,"NORTE")/1000000</f>
        <v>0</v>
      </c>
      <c r="AT21" s="11">
        <f>SUMIFS('Base TKU'!AU:AU,'Base TKU'!$A:$A,$B21,'Base TKU'!$B:$B,"NORTE")/1000000</f>
        <v>0</v>
      </c>
      <c r="AU21" s="11">
        <f>SUMIFS('Base TKU'!AV:AV,'Base TKU'!$A:$A,$B21,'Base TKU'!$B:$B,"NORTE")/1000000</f>
        <v>0</v>
      </c>
      <c r="AV21" s="11">
        <f>SUMIFS('Base TKU'!AW:AW,'Base TKU'!$A:$A,$B21,'Base TKU'!$B:$B,"NORTE")/1000000</f>
        <v>0</v>
      </c>
      <c r="AW21" s="11">
        <f>SUMIFS('Base TKU'!AX:AX,'Base TKU'!$A:$A,$B21,'Base TKU'!$B:$B,"NORTE")/1000000</f>
        <v>0</v>
      </c>
      <c r="AX21" s="11">
        <f>SUMIFS('Base TKU'!AY:AY,'Base TKU'!$A:$A,$B21,'Base TKU'!$B:$B,"NORTE")/1000000</f>
        <v>0</v>
      </c>
      <c r="AY21" s="11">
        <f>SUMIFS('Base TKU'!AZ:AZ,'Base TKU'!$A:$A,$B21,'Base TKU'!$B:$B,"NORTE")/1000000</f>
        <v>0</v>
      </c>
      <c r="AZ21" s="11">
        <f>SUMIFS('Base TKU'!BA:BA,'Base TKU'!$A:$A,$B21,'Base TKU'!$B:$B,"NORTE")/1000000</f>
        <v>0</v>
      </c>
      <c r="BA21" s="11">
        <f>SUMIFS('Base TKU'!BB:BB,'Base TKU'!$A:$A,$B21,'Base TKU'!$B:$B,"NORTE")/1000000</f>
        <v>0</v>
      </c>
      <c r="BB21" s="11">
        <f>SUMIFS('Base TKU'!BC:BC,'Base TKU'!$A:$A,$B21,'Base TKU'!$B:$B,"NORTE")/1000000</f>
        <v>0</v>
      </c>
      <c r="BD21" s="11">
        <f>SUMIFS('Base TKU'!BE:BE,'Base TKU'!$A:$A,$B21,'Base TKU'!$B:$B,"NORTE")/1000000</f>
        <v>0</v>
      </c>
      <c r="BE21" s="11">
        <f>SUMIFS('Base TKU'!BF:BF,'Base TKU'!$A:$A,$B21,'Base TKU'!$B:$B,"NORTE")/1000000</f>
        <v>0</v>
      </c>
      <c r="BF21" s="11">
        <f>SUMIFS('Base TKU'!BG:BG,'Base TKU'!$A:$A,$B21,'Base TKU'!$B:$B,"NORTE")/1000000</f>
        <v>0</v>
      </c>
      <c r="BG21" s="11">
        <f>SUMIFS('Base TKU'!BH:BH,'Base TKU'!$A:$A,$B21,'Base TKU'!$B:$B,"NORTE")/1000000</f>
        <v>0</v>
      </c>
      <c r="BH21" s="11">
        <f>SUMIFS('Base TKU'!BI:BI,'Base TKU'!$A:$A,$B21,'Base TKU'!$B:$B,"NORTE")/1000000</f>
        <v>0</v>
      </c>
      <c r="BI21" s="11">
        <f>SUMIFS('Base TKU'!BJ:BJ,'Base TKU'!$A:$A,$B21,'Base TKU'!$B:$B,"NORTE")/1000000</f>
        <v>0</v>
      </c>
      <c r="BJ21" s="11">
        <f>SUMIFS('Base TKU'!BK:BK,'Base TKU'!$A:$A,$B21,'Base TKU'!$B:$B,"NORTE")/1000000</f>
        <v>0</v>
      </c>
      <c r="BK21" s="11">
        <f>SUMIFS('Base TKU'!BL:BL,'Base TKU'!$A:$A,$B21,'Base TKU'!$B:$B,"NORTE")/1000000</f>
        <v>0</v>
      </c>
      <c r="BL21" s="11">
        <f>SUMIFS('Base TKU'!BM:BM,'Base TKU'!$A:$A,$B21,'Base TKU'!$B:$B,"NORTE")/1000000</f>
        <v>0</v>
      </c>
      <c r="BM21" s="11">
        <f>SUMIFS('Base TKU'!BN:BN,'Base TKU'!$A:$A,$B21,'Base TKU'!$B:$B,"NORTE")/1000000</f>
        <v>0</v>
      </c>
      <c r="BN21" s="11">
        <f>SUMIFS('Base TKU'!BO:BO,'Base TKU'!$A:$A,$B21,'Base TKU'!$B:$B,"NORTE")/1000000</f>
        <v>0</v>
      </c>
      <c r="BO21" s="11">
        <f>SUMIFS('Base TKU'!BP:BP,'Base TKU'!$A:$A,$B21,'Base TKU'!$B:$B,"NORTE")/1000000</f>
        <v>0</v>
      </c>
      <c r="BQ21" s="11">
        <f>SUMIFS('Base TKU'!BR:BR,'Base TKU'!$A:$A,$B21,'Base TKU'!$B:$B,"NORTE")/1000000</f>
        <v>0</v>
      </c>
      <c r="BR21" s="11">
        <f>SUMIFS('Base TKU'!BS:BS,'Base TKU'!$A:$A,$B21,'Base TKU'!$B:$B,"NORTE")/1000000</f>
        <v>0</v>
      </c>
      <c r="BS21" s="11">
        <f>SUMIFS('Base TKU'!BT:BT,'Base TKU'!$A:$A,$B21,'Base TKU'!$B:$B,"NORTE")/1000000</f>
        <v>0</v>
      </c>
      <c r="BT21" s="11">
        <f>SUMIFS('Base TKU'!BU:BU,'Base TKU'!$A:$A,$B21,'Base TKU'!$B:$B,"NORTE")/1000000</f>
        <v>0</v>
      </c>
      <c r="BU21" s="11">
        <f>SUMIFS('Base TKU'!BV:BV,'Base TKU'!$A:$A,$B21,'Base TKU'!$B:$B,"NORTE")/1000000</f>
        <v>0</v>
      </c>
      <c r="BV21" s="11">
        <f>SUMIFS('Base TKU'!BW:BW,'Base TKU'!$A:$A,$B21,'Base TKU'!$B:$B,"NORTE")/1000000</f>
        <v>0</v>
      </c>
      <c r="BW21" s="11">
        <f>SUMIFS('Base TKU'!BX:BX,'Base TKU'!$A:$A,$B21,'Base TKU'!$B:$B,"NORTE")/1000000</f>
        <v>0</v>
      </c>
      <c r="BX21" s="11">
        <f>SUMIFS('Base TKU'!BY:BY,'Base TKU'!$A:$A,$B21,'Base TKU'!$B:$B,"NORTE")/1000000</f>
        <v>0</v>
      </c>
      <c r="BY21" s="11">
        <f>SUMIFS('Base TKU'!BZ:BZ,'Base TKU'!$A:$A,$B21,'Base TKU'!$B:$B,"NORTE")/1000000</f>
        <v>0</v>
      </c>
      <c r="BZ21" s="11">
        <f>SUMIFS('Base TKU'!CA:CA,'Base TKU'!$A:$A,$B21,'Base TKU'!$B:$B,"NORTE")/1000000</f>
        <v>0</v>
      </c>
      <c r="CA21" s="11">
        <f>SUMIFS('Base TKU'!CB:CB,'Base TKU'!$A:$A,$B21,'Base TKU'!$B:$B,"NORTE")/1000000</f>
        <v>0</v>
      </c>
      <c r="CB21" s="11">
        <f>SUMIFS('Base TKU'!CC:CC,'Base TKU'!$A:$A,$B21,'Base TKU'!$B:$B,"NORTE")/1000000</f>
        <v>0</v>
      </c>
    </row>
  </sheetData>
  <mergeCells count="73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Base TKU</vt:lpstr>
      <vt:lpstr>RTK Base</vt:lpstr>
      <vt:lpstr>Base TU</vt:lpstr>
      <vt:lpstr>UT Base</vt:lpstr>
      <vt:lpstr>Base Rumo</vt:lpstr>
      <vt:lpstr>Port Elevation Base</vt:lpstr>
      <vt:lpstr>Check</vt:lpstr>
      <vt:lpstr>Volume TKU Consolidado</vt:lpstr>
      <vt:lpstr>Volume TKU Norte</vt:lpstr>
      <vt:lpstr>Volume TKU Sul</vt:lpstr>
      <vt:lpstr>Volume TU Consolidado</vt:lpstr>
      <vt:lpstr>Volume TU Norte</vt:lpstr>
      <vt:lpstr>Volume TU Sul</vt:lpstr>
      <vt:lpstr>Volume RTK Consolidated</vt:lpstr>
      <vt:lpstr>Volume RTK North</vt:lpstr>
      <vt:lpstr>Volume RTK South</vt:lpstr>
      <vt:lpstr>Volume TU Consolidated</vt:lpstr>
      <vt:lpstr>Volume TU North</vt:lpstr>
      <vt:lpstr>Volume TU South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Mariana Pimentel Guimaraes</cp:lastModifiedBy>
  <dcterms:created xsi:type="dcterms:W3CDTF">2018-08-16T12:36:48Z</dcterms:created>
  <dcterms:modified xsi:type="dcterms:W3CDTF">2021-02-12T20:15:11Z</dcterms:modified>
</cp:coreProperties>
</file>