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customProperty7.bin" ContentType="application/vnd.openxmlformats-officedocument.spreadsheetml.customProperty"/>
  <Override PartName="/xl/drawings/drawing3.xml" ContentType="application/vnd.openxmlformats-officedocument.drawing+xml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xl/customProperty9.bin" ContentType="application/vnd.openxmlformats-officedocument.spreadsheetml.customProperty"/>
  <Override PartName="/xl/drawings/drawing5.xml" ContentType="application/vnd.openxmlformats-officedocument.drawing+xml"/>
  <Override PartName="/xl/customProperty10.bin" ContentType="application/vnd.openxmlformats-officedocument.spreadsheetml.customProperty"/>
  <Override PartName="/xl/drawings/drawing6.xml" ContentType="application/vnd.openxmlformats-officedocument.drawing+xml"/>
  <Override PartName="/xl/customProperty11.bin" ContentType="application/vnd.openxmlformats-officedocument.spreadsheetml.customProperty"/>
  <Override PartName="/xl/drawings/drawing7.xml" ContentType="application/vnd.openxmlformats-officedocument.drawing+xml"/>
  <Override PartName="/xl/customProperty12.bin" ContentType="application/vnd.openxmlformats-officedocument.spreadsheetml.customProperty"/>
  <Override PartName="/xl/drawings/drawing8.xml" ContentType="application/vnd.openxmlformats-officedocument.drawing+xml"/>
  <Override PartName="/xl/customProperty13.bin" ContentType="application/vnd.openxmlformats-officedocument.spreadsheetml.customProperty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drawings/drawing11.xml" ContentType="application/vnd.openxmlformats-officedocument.drawingml.chartshapes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charts/chart4.xml" ContentType="application/vnd.openxmlformats-officedocument.drawingml.chart+xml"/>
  <Override PartName="/xl/drawings/drawing13.xml" ContentType="application/vnd.openxmlformats-officedocument.drawingml.chartshapes+xml"/>
  <Override PartName="/xl/charts/chart5.xml" ContentType="application/vnd.openxmlformats-officedocument.drawingml.chart+xml"/>
  <Override PartName="/xl/drawings/drawing14.xml" ContentType="application/vnd.openxmlformats-officedocument.drawingml.chartshapes+xml"/>
  <Override PartName="/xl/charts/chart6.xml" ContentType="application/vnd.openxmlformats-officedocument.drawingml.chart+xml"/>
  <Override PartName="/xl/drawings/drawing15.xml" ContentType="application/vnd.openxmlformats-officedocument.drawingml.chartshapes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ustomProperty14.bin" ContentType="application/vnd.openxmlformats-officedocument.spreadsheetml.customProperty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ustomProperty15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J:\GEACO\3. PRODUTOS\14 - Site BNDES\2026\2T26\"/>
    </mc:Choice>
  </mc:AlternateContent>
  <bookViews>
    <workbookView xWindow="28680" yWindow="-120" windowWidth="24240" windowHeight="13020" tabRatio="861" activeTab="1" xr2:uid="{00000000-000D-0000-FFFF-FFFF00000000}"/>
  </bookViews>
  <sheets>
    <sheet name="Índice" sheetId="1" r:id="rId1"/>
    <sheet name="Indicadores" sheetId="4" r:id="rId2"/>
    <sheet name="DRE" sheetId="5" r:id="rId3"/>
    <sheet name="BP" sheetId="7" r:id="rId4"/>
    <sheet name="Remuneração Acionista" sheetId="10" r:id="rId5"/>
    <sheet name="Séries Descontinuadas" sheetId="22" r:id="rId6"/>
    <sheet name="Indicadores_2010-2024" sheetId="23" r:id="rId7"/>
    <sheet name="DRE_2010-2024" sheetId="24" r:id="rId8"/>
    <sheet name="BP_2010-2024" sheetId="25" r:id="rId9"/>
    <sheet name="Remuneração Acionista_2010-2024" sheetId="26" r:id="rId10"/>
    <sheet name="Participações em Coligadas" sheetId="13" state="hidden" r:id="rId11"/>
    <sheet name="Participações em Não Coligadas" sheetId="11" state="hidden" r:id="rId12"/>
    <sheet name="Gráficos Indicadores" sheetId="14" state="hidden" r:id="rId13"/>
    <sheet name="Gráficos Participações" sheetId="20" state="hidden" r:id="rId14"/>
    <sheet name="Fontes Gáficos" sheetId="21" state="hidden" r:id="rId15"/>
  </sheets>
  <definedNames>
    <definedName name="_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REG1" localSheetId="3">#REF!</definedName>
    <definedName name="________REG1" localSheetId="8">#REF!</definedName>
    <definedName name="________REG1" localSheetId="13">#REF!</definedName>
    <definedName name="________REG1" localSheetId="10">#REF!</definedName>
    <definedName name="________REG1" localSheetId="4">#REF!</definedName>
    <definedName name="________REG1" localSheetId="9">#REF!</definedName>
    <definedName name="________REG1">#REF!</definedName>
    <definedName name="________REG2" localSheetId="3">#REF!</definedName>
    <definedName name="________REG2" localSheetId="8">#REF!</definedName>
    <definedName name="________REG2" localSheetId="13">#REF!</definedName>
    <definedName name="________REG2" localSheetId="10">#REF!</definedName>
    <definedName name="________REG2" localSheetId="4">#REF!</definedName>
    <definedName name="________REG2" localSheetId="9">#REF!</definedName>
    <definedName name="________REG2">#REF!</definedName>
    <definedName name="________reg3" localSheetId="3">#REF!</definedName>
    <definedName name="________reg3" localSheetId="8">#REF!</definedName>
    <definedName name="________reg3" localSheetId="13">#REF!</definedName>
    <definedName name="________reg3" localSheetId="10">#REF!</definedName>
    <definedName name="________reg3" localSheetId="4">#REF!</definedName>
    <definedName name="________reg3" localSheetId="9">#REF!</definedName>
    <definedName name="________reg3">#REF!</definedName>
    <definedName name="_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re2" localSheetId="3">#REF!</definedName>
    <definedName name="_______dre2" localSheetId="8">#REF!</definedName>
    <definedName name="_______dre2" localSheetId="13">#REF!</definedName>
    <definedName name="_______dre2" localSheetId="10">#REF!</definedName>
    <definedName name="_______dre2" localSheetId="4">#REF!</definedName>
    <definedName name="_______dre2" localSheetId="9">#REF!</definedName>
    <definedName name="_______dre2">#REF!</definedName>
    <definedName name="_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REG1" localSheetId="3">#REF!</definedName>
    <definedName name="_______REG1" localSheetId="8">#REF!</definedName>
    <definedName name="_______REG1" localSheetId="13">#REF!</definedName>
    <definedName name="_______REG1" localSheetId="10">#REF!</definedName>
    <definedName name="_______REG1" localSheetId="4">#REF!</definedName>
    <definedName name="_______REG1" localSheetId="9">#REF!</definedName>
    <definedName name="_______REG1">#REF!</definedName>
    <definedName name="_______REG2" localSheetId="3">#REF!</definedName>
    <definedName name="_______REG2" localSheetId="8">#REF!</definedName>
    <definedName name="_______REG2" localSheetId="13">#REF!</definedName>
    <definedName name="_______REG2" localSheetId="10">#REF!</definedName>
    <definedName name="_______REG2" localSheetId="4">#REF!</definedName>
    <definedName name="_______REG2" localSheetId="9">#REF!</definedName>
    <definedName name="_______REG2">#REF!</definedName>
    <definedName name="_______reg3" localSheetId="3">#REF!</definedName>
    <definedName name="_______reg3" localSheetId="8">#REF!</definedName>
    <definedName name="_______reg3" localSheetId="13">#REF!</definedName>
    <definedName name="_______reg3" localSheetId="10">#REF!</definedName>
    <definedName name="_______reg3" localSheetId="4">#REF!</definedName>
    <definedName name="_______reg3" localSheetId="9">#REF!</definedName>
    <definedName name="_______reg3">#REF!</definedName>
    <definedName name="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re2" localSheetId="3">#REF!</definedName>
    <definedName name="______dre2" localSheetId="8">#REF!</definedName>
    <definedName name="______dre2" localSheetId="13">#REF!</definedName>
    <definedName name="______dre2" localSheetId="10">#REF!</definedName>
    <definedName name="______dre2" localSheetId="4">#REF!</definedName>
    <definedName name="______dre2" localSheetId="9">#REF!</definedName>
    <definedName name="______dre2">#REF!</definedName>
    <definedName name="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re2" localSheetId="3">#REF!</definedName>
    <definedName name="_____dre2" localSheetId="8">#REF!</definedName>
    <definedName name="_____dre2" localSheetId="13">#REF!</definedName>
    <definedName name="_____dre2" localSheetId="10">#REF!</definedName>
    <definedName name="_____dre2" localSheetId="4">#REF!</definedName>
    <definedName name="_____dre2" localSheetId="9">#REF!</definedName>
    <definedName name="_____dre2">#REF!</definedName>
    <definedName name="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REG1" localSheetId="3">#REF!</definedName>
    <definedName name="_____REG1" localSheetId="8">#REF!</definedName>
    <definedName name="_____REG1" localSheetId="13">#REF!</definedName>
    <definedName name="_____REG1" localSheetId="10">#REF!</definedName>
    <definedName name="_____REG1" localSheetId="4">#REF!</definedName>
    <definedName name="_____REG1" localSheetId="9">#REF!</definedName>
    <definedName name="_____REG1">#REF!</definedName>
    <definedName name="_____REG2" localSheetId="3">#REF!</definedName>
    <definedName name="_____REG2" localSheetId="8">#REF!</definedName>
    <definedName name="_____REG2" localSheetId="13">#REF!</definedName>
    <definedName name="_____REG2" localSheetId="10">#REF!</definedName>
    <definedName name="_____REG2" localSheetId="4">#REF!</definedName>
    <definedName name="_____REG2" localSheetId="9">#REF!</definedName>
    <definedName name="_____REG2">#REF!</definedName>
    <definedName name="_____reg3" localSheetId="3">#REF!</definedName>
    <definedName name="_____reg3" localSheetId="8">#REF!</definedName>
    <definedName name="_____reg3" localSheetId="13">#REF!</definedName>
    <definedName name="_____reg3" localSheetId="10">#REF!</definedName>
    <definedName name="_____reg3" localSheetId="4">#REF!</definedName>
    <definedName name="_____reg3" localSheetId="9">#REF!</definedName>
    <definedName name="_____reg3">#REF!</definedName>
    <definedName name="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re2" localSheetId="3">#REF!</definedName>
    <definedName name="__dre2" localSheetId="8">#REF!</definedName>
    <definedName name="__dre2" localSheetId="13">#REF!</definedName>
    <definedName name="__dre2" localSheetId="10">#REF!</definedName>
    <definedName name="__dre2" localSheetId="4">#REF!</definedName>
    <definedName name="__dre2" localSheetId="9">#REF!</definedName>
    <definedName name="__dre2">#REF!</definedName>
    <definedName name="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REG1" localSheetId="3">#REF!</definedName>
    <definedName name="__REG1" localSheetId="8">#REF!</definedName>
    <definedName name="__REG1" localSheetId="13">#REF!</definedName>
    <definedName name="__REG1" localSheetId="10">#REF!</definedName>
    <definedName name="__REG1" localSheetId="4">#REF!</definedName>
    <definedName name="__REG1" localSheetId="9">#REF!</definedName>
    <definedName name="__REG1">#REF!</definedName>
    <definedName name="__REG2" localSheetId="3">#REF!</definedName>
    <definedName name="__REG2" localSheetId="8">#REF!</definedName>
    <definedName name="__REG2" localSheetId="13">#REF!</definedName>
    <definedName name="__REG2" localSheetId="10">#REF!</definedName>
    <definedName name="__REG2" localSheetId="4">#REF!</definedName>
    <definedName name="__REG2" localSheetId="9">#REF!</definedName>
    <definedName name="__REG2">#REF!</definedName>
    <definedName name="__reg3" localSheetId="3">#REF!</definedName>
    <definedName name="__reg3" localSheetId="8">#REF!</definedName>
    <definedName name="__reg3" localSheetId="13">#REF!</definedName>
    <definedName name="__reg3" localSheetId="10">#REF!</definedName>
    <definedName name="__reg3" localSheetId="4">#REF!</definedName>
    <definedName name="__reg3" localSheetId="9">#REF!</definedName>
    <definedName name="__reg3">#REF!</definedName>
    <definedName name="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re2" localSheetId="3">#REF!</definedName>
    <definedName name="_dre2" localSheetId="8">#REF!</definedName>
    <definedName name="_dre2" localSheetId="13">#REF!</definedName>
    <definedName name="_dre2" localSheetId="10">#REF!</definedName>
    <definedName name="_dre2" localSheetId="4">#REF!</definedName>
    <definedName name="_dre2" localSheetId="9">#REF!</definedName>
    <definedName name="_dre2">#REF!</definedName>
    <definedName name="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xlnm._FilterDatabase" localSheetId="11" hidden="1">'Participações em Não Coligadas'!$B$2:$AH$168</definedName>
    <definedName name="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REG1" localSheetId="3">#REF!</definedName>
    <definedName name="_REG1" localSheetId="8">#REF!</definedName>
    <definedName name="_REG1" localSheetId="13">#REF!</definedName>
    <definedName name="_REG1" localSheetId="10">#REF!</definedName>
    <definedName name="_REG1" localSheetId="4">#REF!</definedName>
    <definedName name="_REG1" localSheetId="9">#REF!</definedName>
    <definedName name="_REG1">#REF!</definedName>
    <definedName name="_REG2" localSheetId="3">#REF!</definedName>
    <definedName name="_REG2" localSheetId="8">#REF!</definedName>
    <definedName name="_REG2" localSheetId="13">#REF!</definedName>
    <definedName name="_REG2" localSheetId="10">#REF!</definedName>
    <definedName name="_REG2" localSheetId="4">#REF!</definedName>
    <definedName name="_REG2" localSheetId="9">#REF!</definedName>
    <definedName name="_REG2">#REF!</definedName>
    <definedName name="_reg3" localSheetId="3">#REF!</definedName>
    <definedName name="_reg3" localSheetId="8">#REF!</definedName>
    <definedName name="_reg3" localSheetId="13">#REF!</definedName>
    <definedName name="_reg3" localSheetId="10">#REF!</definedName>
    <definedName name="_reg3" localSheetId="4">#REF!</definedName>
    <definedName name="_reg3" localSheetId="9">#REF!</definedName>
    <definedName name="_reg3">#REF!</definedName>
    <definedName name="A" localSheetId="13">#REF!</definedName>
    <definedName name="A" localSheetId="10">#REF!</definedName>
    <definedName name="A" localSheetId="4">#REF!</definedName>
    <definedName name="A" localSheetId="9">#REF!</definedName>
    <definedName name="A">#REF!</definedName>
    <definedName name="AP_1" localSheetId="13">#REF!</definedName>
    <definedName name="AP_1" localSheetId="10">#REF!</definedName>
    <definedName name="AP_1" localSheetId="4">#REF!</definedName>
    <definedName name="AP_1" localSheetId="9">#REF!</definedName>
    <definedName name="AP_1">#REF!</definedName>
    <definedName name="AP_2" localSheetId="13">#REF!</definedName>
    <definedName name="AP_2" localSheetId="10">#REF!</definedName>
    <definedName name="AP_2" localSheetId="4">#REF!</definedName>
    <definedName name="AP_2" localSheetId="9">#REF!</definedName>
    <definedName name="AP_2">#REF!</definedName>
    <definedName name="AP_3" localSheetId="13">#REF!</definedName>
    <definedName name="AP_3" localSheetId="10">#REF!</definedName>
    <definedName name="AP_3" localSheetId="4">#REF!</definedName>
    <definedName name="AP_3" localSheetId="9">#REF!</definedName>
    <definedName name="AP_3">#REF!</definedName>
    <definedName name="AP_4" localSheetId="13">#REF!</definedName>
    <definedName name="AP_4" localSheetId="10">#REF!</definedName>
    <definedName name="AP_4" localSheetId="4">#REF!</definedName>
    <definedName name="AP_4" localSheetId="9">#REF!</definedName>
    <definedName name="AP_4">#REF!</definedName>
    <definedName name="AP_final" localSheetId="13">#REF!</definedName>
    <definedName name="AP_final" localSheetId="10">#REF!</definedName>
    <definedName name="AP_final" localSheetId="4">#REF!</definedName>
    <definedName name="AP_final" localSheetId="9">#REF!</definedName>
    <definedName name="AP_final">#REF!</definedName>
    <definedName name="asq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BP_1_1" localSheetId="13">#REF!</definedName>
    <definedName name="BP_1_1" localSheetId="10">#REF!</definedName>
    <definedName name="BP_1_1" localSheetId="4">#REF!</definedName>
    <definedName name="BP_1_1" localSheetId="9">#REF!</definedName>
    <definedName name="BP_1_1">#REF!</definedName>
    <definedName name="BP_1_2" localSheetId="13">#REF!</definedName>
    <definedName name="BP_1_2" localSheetId="10">#REF!</definedName>
    <definedName name="BP_1_2" localSheetId="4">#REF!</definedName>
    <definedName name="BP_1_2" localSheetId="9">#REF!</definedName>
    <definedName name="BP_1_2">#REF!</definedName>
    <definedName name="BP_2_1" localSheetId="13">#REF!</definedName>
    <definedName name="BP_2_1" localSheetId="10">#REF!</definedName>
    <definedName name="BP_2_1" localSheetId="4">#REF!</definedName>
    <definedName name="BP_2_1" localSheetId="9">#REF!</definedName>
    <definedName name="BP_2_1">#REF!</definedName>
    <definedName name="BP_2_2" localSheetId="13">#REF!</definedName>
    <definedName name="BP_2_2" localSheetId="10">#REF!</definedName>
    <definedName name="BP_2_2" localSheetId="4">#REF!</definedName>
    <definedName name="BP_2_2" localSheetId="9">#REF!</definedName>
    <definedName name="BP_2_2">#REF!</definedName>
    <definedName name="BP_2_3" localSheetId="13">#REF!</definedName>
    <definedName name="BP_2_3" localSheetId="10">#REF!</definedName>
    <definedName name="BP_2_3" localSheetId="4">#REF!</definedName>
    <definedName name="BP_2_3" localSheetId="9">#REF!</definedName>
    <definedName name="BP_2_3">#REF!</definedName>
    <definedName name="BP_3_1" localSheetId="13">#REF!</definedName>
    <definedName name="BP_3_1" localSheetId="10">#REF!</definedName>
    <definedName name="BP_3_1" localSheetId="4">#REF!</definedName>
    <definedName name="BP_3_1" localSheetId="9">#REF!</definedName>
    <definedName name="BP_3_1">#REF!</definedName>
    <definedName name="BP_3_2" localSheetId="13">#REF!</definedName>
    <definedName name="BP_3_2" localSheetId="10">#REF!</definedName>
    <definedName name="BP_3_2" localSheetId="4">#REF!</definedName>
    <definedName name="BP_3_2" localSheetId="9">#REF!</definedName>
    <definedName name="BP_3_2">#REF!</definedName>
    <definedName name="BP_3_3" localSheetId="13">#REF!</definedName>
    <definedName name="BP_3_3" localSheetId="10">#REF!</definedName>
    <definedName name="BP_3_3" localSheetId="4">#REF!</definedName>
    <definedName name="BP_3_3" localSheetId="9">#REF!</definedName>
    <definedName name="BP_3_3">#REF!</definedName>
    <definedName name="BP_4_1" localSheetId="13">#REF!</definedName>
    <definedName name="BP_4_1" localSheetId="10">#REF!</definedName>
    <definedName name="BP_4_1" localSheetId="4">#REF!</definedName>
    <definedName name="BP_4_1" localSheetId="9">#REF!</definedName>
    <definedName name="BP_4_1">#REF!</definedName>
    <definedName name="BP_4_2" localSheetId="13">#REF!</definedName>
    <definedName name="BP_4_2" localSheetId="10">#REF!</definedName>
    <definedName name="BP_4_2" localSheetId="4">#REF!</definedName>
    <definedName name="BP_4_2" localSheetId="9">#REF!</definedName>
    <definedName name="BP_4_2">#REF!</definedName>
    <definedName name="BP_4_3" localSheetId="13">#REF!</definedName>
    <definedName name="BP_4_3" localSheetId="10">#REF!</definedName>
    <definedName name="BP_4_3" localSheetId="4">#REF!</definedName>
    <definedName name="BP_4_3" localSheetId="9">#REF!</definedName>
    <definedName name="BP_4_3">#REF!</definedName>
    <definedName name="BP_final" localSheetId="13">#REF!</definedName>
    <definedName name="BP_final" localSheetId="10">#REF!</definedName>
    <definedName name="BP_final" localSheetId="4">#REF!</definedName>
    <definedName name="BP_final" localSheetId="9">#REF!</definedName>
    <definedName name="BP_final">#REF!</definedName>
    <definedName name="BparDEBENT07_Consulta" localSheetId="13">#REF!</definedName>
    <definedName name="BparDEBENT07_Consulta" localSheetId="10">#REF!</definedName>
    <definedName name="BparDEBENT07_Consulta" localSheetId="4">#REF!</definedName>
    <definedName name="BparDEBENT07_Consulta" localSheetId="9">#REF!</definedName>
    <definedName name="BparDEBENT07_Consulta">#REF!</definedName>
    <definedName name="BparOUTROS06_Consulta" localSheetId="13">#REF!</definedName>
    <definedName name="BparOUTROS06_Consulta" localSheetId="10">#REF!</definedName>
    <definedName name="BparOUTROS06_Consulta" localSheetId="4">#REF!</definedName>
    <definedName name="BparOUTROS06_Consulta" localSheetId="9">#REF!</definedName>
    <definedName name="BparOUTROS06_Consulta">#REF!</definedName>
    <definedName name="cambio" localSheetId="3">#REF!</definedName>
    <definedName name="cambio" localSheetId="8">#REF!</definedName>
    <definedName name="cambio" localSheetId="2">#REF!</definedName>
    <definedName name="cambio" localSheetId="7">#REF!</definedName>
    <definedName name="cambio" localSheetId="10">#REF!</definedName>
    <definedName name="cambio">#REF!</definedName>
    <definedName name="cambio2" localSheetId="3">#REF!</definedName>
    <definedName name="cambio2" localSheetId="8">#REF!</definedName>
    <definedName name="cambio2" localSheetId="2">#REF!</definedName>
    <definedName name="cambio2" localSheetId="7">#REF!</definedName>
    <definedName name="cambio2" localSheetId="10">#REF!</definedName>
    <definedName name="cambio2">#REF!</definedName>
    <definedName name="cambio3" localSheetId="3">#REF!</definedName>
    <definedName name="cambio3" localSheetId="8">#REF!</definedName>
    <definedName name="cambio3" localSheetId="2">#REF!</definedName>
    <definedName name="cambio3" localSheetId="7">#REF!</definedName>
    <definedName name="cambio3" localSheetId="10">#REF!</definedName>
    <definedName name="cambio3">#REF!</definedName>
    <definedName name="COM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d" localSheetId="13">#REF!</definedName>
    <definedName name="dd">#REF!</definedName>
    <definedName name="DEZ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GA_1" localSheetId="3">#REF!</definedName>
    <definedName name="DGA_1" localSheetId="8">#REF!</definedName>
    <definedName name="DGA_1" localSheetId="2">#REF!</definedName>
    <definedName name="DGA_1" localSheetId="7">#REF!</definedName>
    <definedName name="DGA_1" localSheetId="10">#REF!</definedName>
    <definedName name="DGA_1">#REF!</definedName>
    <definedName name="DGA_2" localSheetId="3">#REF!</definedName>
    <definedName name="DGA_2" localSheetId="8">#REF!</definedName>
    <definedName name="DGA_2" localSheetId="2">#REF!</definedName>
    <definedName name="DGA_2" localSheetId="7">#REF!</definedName>
    <definedName name="DGA_2" localSheetId="10">#REF!</definedName>
    <definedName name="DGA_2">#REF!</definedName>
    <definedName name="DGA_3" localSheetId="3">#REF!</definedName>
    <definedName name="DGA_3" localSheetId="8">#REF!</definedName>
    <definedName name="DGA_3" localSheetId="2">#REF!</definedName>
    <definedName name="DGA_3" localSheetId="7">#REF!</definedName>
    <definedName name="DGA_3" localSheetId="10">#REF!</definedName>
    <definedName name="DGA_3">#REF!</definedName>
    <definedName name="DGA_4" localSheetId="3">#REF!</definedName>
    <definedName name="DGA_4" localSheetId="8">#REF!</definedName>
    <definedName name="DGA_4" localSheetId="2">#REF!</definedName>
    <definedName name="DGA_4" localSheetId="7">#REF!</definedName>
    <definedName name="DGA_4" localSheetId="10">#REF!</definedName>
    <definedName name="DGA_4">#REF!</definedName>
    <definedName name="DGA_final" localSheetId="3">#REF!</definedName>
    <definedName name="DGA_final" localSheetId="8">#REF!</definedName>
    <definedName name="DGA_final" localSheetId="2">#REF!</definedName>
    <definedName name="DGA_final" localSheetId="7">#REF!</definedName>
    <definedName name="DGA_final" localSheetId="10">#REF!</definedName>
    <definedName name="DGA_final">#REF!</definedName>
    <definedName name="DGAT_1" localSheetId="3">#REF!</definedName>
    <definedName name="DGAT_1" localSheetId="8">#REF!</definedName>
    <definedName name="DGAT_1" localSheetId="2">#REF!</definedName>
    <definedName name="DGAT_1" localSheetId="7">#REF!</definedName>
    <definedName name="DGAT_1" localSheetId="10">#REF!</definedName>
    <definedName name="DGAT_1">#REF!</definedName>
    <definedName name="DGAT_2" localSheetId="3">#REF!</definedName>
    <definedName name="DGAT_2" localSheetId="8">#REF!</definedName>
    <definedName name="DGAT_2" localSheetId="2">#REF!</definedName>
    <definedName name="DGAT_2" localSheetId="7">#REF!</definedName>
    <definedName name="DGAT_2" localSheetId="10">#REF!</definedName>
    <definedName name="DGAT_2">#REF!</definedName>
    <definedName name="DGAT_3" localSheetId="3">#REF!</definedName>
    <definedName name="DGAT_3" localSheetId="8">#REF!</definedName>
    <definedName name="DGAT_3" localSheetId="2">#REF!</definedName>
    <definedName name="DGAT_3" localSheetId="7">#REF!</definedName>
    <definedName name="DGAT_3" localSheetId="10">#REF!</definedName>
    <definedName name="DGAT_3">#REF!</definedName>
    <definedName name="DGAT_4" localSheetId="3">#REF!</definedName>
    <definedName name="DGAT_4" localSheetId="8">#REF!</definedName>
    <definedName name="DGAT_4" localSheetId="2">#REF!</definedName>
    <definedName name="DGAT_4" localSheetId="7">#REF!</definedName>
    <definedName name="DGAT_4" localSheetId="10">#REF!</definedName>
    <definedName name="DGAT_4">#REF!</definedName>
    <definedName name="DGAT_final" localSheetId="3">#REF!</definedName>
    <definedName name="DGAT_final" localSheetId="8">#REF!</definedName>
    <definedName name="DGAT_final" localSheetId="2">#REF!</definedName>
    <definedName name="DGAT_final" localSheetId="7">#REF!</definedName>
    <definedName name="DGAT_final" localSheetId="10">#REF!</definedName>
    <definedName name="DGAT_final">#REF!</definedName>
    <definedName name="DI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RE" localSheetId="3">#REF!</definedName>
    <definedName name="DRE" localSheetId="8">#REF!</definedName>
    <definedName name="DRE" localSheetId="13">#REF!</definedName>
    <definedName name="DRE" localSheetId="10">#REF!</definedName>
    <definedName name="DRE" localSheetId="4">#REF!</definedName>
    <definedName name="DRE" localSheetId="9">#REF!</definedName>
    <definedName name="DRE">#REF!</definedName>
    <definedName name="dsfsdfad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MPRESA">#REF!</definedName>
    <definedName name="ER_1" localSheetId="3">#REF!</definedName>
    <definedName name="ER_1" localSheetId="8">#REF!</definedName>
    <definedName name="ER_1" localSheetId="2">#REF!</definedName>
    <definedName name="ER_1" localSheetId="7">#REF!</definedName>
    <definedName name="ER_1" localSheetId="10">#REF!</definedName>
    <definedName name="ER_1">#REF!</definedName>
    <definedName name="ER_2" localSheetId="3">#REF!</definedName>
    <definedName name="ER_2" localSheetId="8">#REF!</definedName>
    <definedName name="ER_2" localSheetId="2">#REF!</definedName>
    <definedName name="ER_2" localSheetId="7">#REF!</definedName>
    <definedName name="ER_2" localSheetId="10">#REF!</definedName>
    <definedName name="ER_2">#REF!</definedName>
    <definedName name="ER_3" localSheetId="3">#REF!</definedName>
    <definedName name="ER_3" localSheetId="8">#REF!</definedName>
    <definedName name="ER_3" localSheetId="2">#REF!</definedName>
    <definedName name="ER_3" localSheetId="7">#REF!</definedName>
    <definedName name="ER_3" localSheetId="10">#REF!</definedName>
    <definedName name="ER_3">#REF!</definedName>
    <definedName name="ER_4" localSheetId="3">#REF!</definedName>
    <definedName name="ER_4" localSheetId="8">#REF!</definedName>
    <definedName name="ER_4" localSheetId="2">#REF!</definedName>
    <definedName name="ER_4" localSheetId="7">#REF!</definedName>
    <definedName name="ER_4" localSheetId="10">#REF!</definedName>
    <definedName name="ER_4">#REF!</definedName>
    <definedName name="ER_final" localSheetId="3">#REF!</definedName>
    <definedName name="ER_final" localSheetId="8">#REF!</definedName>
    <definedName name="ER_final" localSheetId="2">#REF!</definedName>
    <definedName name="ER_final" localSheetId="7">#REF!</definedName>
    <definedName name="ER_final" localSheetId="10">#REF!</definedName>
    <definedName name="ER_final">#REF!</definedName>
    <definedName name="f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afa" localSheetId="3">#REF!</definedName>
    <definedName name="fafa" localSheetId="8">#REF!</definedName>
    <definedName name="fafa" localSheetId="2">#REF!</definedName>
    <definedName name="fafa" localSheetId="7">#REF!</definedName>
    <definedName name="fafa" localSheetId="13">#REF!</definedName>
    <definedName name="fafa" localSheetId="10">#REF!</definedName>
    <definedName name="fafa" localSheetId="4">#REF!</definedName>
    <definedName name="fafa" localSheetId="9">#REF!</definedName>
    <definedName name="fafa">#REF!</definedName>
    <definedName name="fafa2" localSheetId="3">#REF!</definedName>
    <definedName name="fafa2" localSheetId="8">#REF!</definedName>
    <definedName name="fafa2" localSheetId="13">#REF!</definedName>
    <definedName name="fafa2" localSheetId="10">#REF!</definedName>
    <definedName name="fafa2" localSheetId="4">#REF!</definedName>
    <definedName name="fafa2" localSheetId="9">#REF!</definedName>
    <definedName name="fafa2">#REF!</definedName>
    <definedName name="FAT_1" localSheetId="3">#REF!</definedName>
    <definedName name="FAT_1" localSheetId="8">#REF!</definedName>
    <definedName name="FAT_1" localSheetId="2">#REF!</definedName>
    <definedName name="FAT_1" localSheetId="7">#REF!</definedName>
    <definedName name="FAT_1" localSheetId="10">#REF!</definedName>
    <definedName name="FAT_1">#REF!</definedName>
    <definedName name="FAT_2" localSheetId="3">#REF!</definedName>
    <definedName name="FAT_2" localSheetId="8">#REF!</definedName>
    <definedName name="FAT_2" localSheetId="2">#REF!</definedName>
    <definedName name="FAT_2" localSheetId="7">#REF!</definedName>
    <definedName name="FAT_2" localSheetId="10">#REF!</definedName>
    <definedName name="FAT_2">#REF!</definedName>
    <definedName name="FAT_3" localSheetId="3">#REF!</definedName>
    <definedName name="FAT_3" localSheetId="8">#REF!</definedName>
    <definedName name="FAT_3" localSheetId="2">#REF!</definedName>
    <definedName name="FAT_3" localSheetId="7">#REF!</definedName>
    <definedName name="FAT_3" localSheetId="10">#REF!</definedName>
    <definedName name="FAT_3">#REF!</definedName>
    <definedName name="FAT_4" localSheetId="3">#REF!</definedName>
    <definedName name="FAT_4" localSheetId="8">#REF!</definedName>
    <definedName name="FAT_4" localSheetId="2">#REF!</definedName>
    <definedName name="FAT_4" localSheetId="7">#REF!</definedName>
    <definedName name="FAT_4" localSheetId="10">#REF!</definedName>
    <definedName name="FAT_4">#REF!</definedName>
    <definedName name="FAT_final" localSheetId="3">#REF!</definedName>
    <definedName name="FAT_final" localSheetId="8">#REF!</definedName>
    <definedName name="FAT_final" localSheetId="2">#REF!</definedName>
    <definedName name="FAT_final" localSheetId="7">#REF!</definedName>
    <definedName name="FAT_final" localSheetId="10">#REF!</definedName>
    <definedName name="FAT_final">#REF!</definedName>
    <definedName name="FE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" localSheetId="13">#REF!</definedName>
    <definedName name="fg">#REF!</definedName>
    <definedName name="Finame_Repasse" localSheetId="13">#REF!</definedName>
    <definedName name="Finame_Repasse" localSheetId="10">#REF!</definedName>
    <definedName name="Finame_Repasse" localSheetId="4">#REF!</definedName>
    <definedName name="Finame_Repasse" localSheetId="9">#REF!</definedName>
    <definedName name="Finame_Repasse">#REF!</definedName>
    <definedName name="ge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rlet" localSheetId="13">#REF!</definedName>
    <definedName name="Marlet" localSheetId="10">#REF!</definedName>
    <definedName name="Marlet" localSheetId="4">#REF!</definedName>
    <definedName name="Marlet" localSheetId="9">#REF!</definedName>
    <definedName name="Marlet">#REF!</definedName>
    <definedName name="Moeda" localSheetId="3">#REF!</definedName>
    <definedName name="Moeda" localSheetId="8">#REF!</definedName>
    <definedName name="Moeda" localSheetId="2">#REF!</definedName>
    <definedName name="Moeda" localSheetId="7">#REF!</definedName>
    <definedName name="Moeda" localSheetId="13">#REF!</definedName>
    <definedName name="Moeda" localSheetId="10">#REF!</definedName>
    <definedName name="Moeda" localSheetId="4">#REF!</definedName>
    <definedName name="Moeda" localSheetId="9">#REF!</definedName>
    <definedName name="Moeda">#REF!</definedName>
    <definedName name="MO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PL_1" localSheetId="3">#REF!</definedName>
    <definedName name="MPL_1" localSheetId="8">#REF!</definedName>
    <definedName name="MPL_1" localSheetId="2">#REF!</definedName>
    <definedName name="MPL_1" localSheetId="7">#REF!</definedName>
    <definedName name="MPL_1" localSheetId="10">#REF!</definedName>
    <definedName name="MPL_1">#REF!</definedName>
    <definedName name="MPL_2" localSheetId="3">#REF!</definedName>
    <definedName name="MPL_2" localSheetId="8">#REF!</definedName>
    <definedName name="MPL_2" localSheetId="2">#REF!</definedName>
    <definedName name="MPL_2" localSheetId="7">#REF!</definedName>
    <definedName name="MPL_2" localSheetId="10">#REF!</definedName>
    <definedName name="MPL_2">#REF!</definedName>
    <definedName name="MPL_3" localSheetId="3">#REF!</definedName>
    <definedName name="MPL_3" localSheetId="8">#REF!</definedName>
    <definedName name="MPL_3" localSheetId="2">#REF!</definedName>
    <definedName name="MPL_3" localSheetId="7">#REF!</definedName>
    <definedName name="MPL_3" localSheetId="10">#REF!</definedName>
    <definedName name="MPL_3">#REF!</definedName>
    <definedName name="MPL_final" localSheetId="3">#REF!</definedName>
    <definedName name="MPL_final" localSheetId="8">#REF!</definedName>
    <definedName name="MPL_final" localSheetId="2">#REF!</definedName>
    <definedName name="MPL_final" localSheetId="7">#REF!</definedName>
    <definedName name="MPL_final" localSheetId="10">#REF!</definedName>
    <definedName name="MPL_final">#REF!</definedName>
    <definedName name="Nada" localSheetId="3">#REF!</definedName>
    <definedName name="Nada" localSheetId="8">#REF!</definedName>
    <definedName name="Nada" localSheetId="2">#REF!</definedName>
    <definedName name="Nada" localSheetId="7">#REF!</definedName>
    <definedName name="Nada" localSheetId="13">#REF!</definedName>
    <definedName name="Nada" localSheetId="10">#REF!</definedName>
    <definedName name="Nada" localSheetId="4">#REF!</definedName>
    <definedName name="Nada" localSheetId="9">#REF!</definedName>
    <definedName name="Nada">#REF!</definedName>
    <definedName name="OC_1" localSheetId="3">#REF!</definedName>
    <definedName name="OC_1" localSheetId="8">#REF!</definedName>
    <definedName name="OC_1" localSheetId="2">#REF!</definedName>
    <definedName name="OC_1" localSheetId="7">#REF!</definedName>
    <definedName name="OC_1" localSheetId="10">#REF!</definedName>
    <definedName name="OC_1">#REF!</definedName>
    <definedName name="OC_2" localSheetId="3">#REF!</definedName>
    <definedName name="OC_2" localSheetId="8">#REF!</definedName>
    <definedName name="OC_2" localSheetId="2">#REF!</definedName>
    <definedName name="OC_2" localSheetId="7">#REF!</definedName>
    <definedName name="OC_2" localSheetId="10">#REF!</definedName>
    <definedName name="OC_2">#REF!</definedName>
    <definedName name="OC_3" localSheetId="3">#REF!</definedName>
    <definedName name="OC_3" localSheetId="8">#REF!</definedName>
    <definedName name="OC_3" localSheetId="2">#REF!</definedName>
    <definedName name="OC_3" localSheetId="7">#REF!</definedName>
    <definedName name="OC_3" localSheetId="10">#REF!</definedName>
    <definedName name="OC_3">#REF!</definedName>
    <definedName name="OC_4" localSheetId="3">#REF!</definedName>
    <definedName name="OC_4" localSheetId="8">#REF!</definedName>
    <definedName name="OC_4" localSheetId="2">#REF!</definedName>
    <definedName name="OC_4" localSheetId="7">#REF!</definedName>
    <definedName name="OC_4" localSheetId="10">#REF!</definedName>
    <definedName name="OC_4">#REF!</definedName>
    <definedName name="OC_final" localSheetId="3">#REF!</definedName>
    <definedName name="OC_final" localSheetId="8">#REF!</definedName>
    <definedName name="OC_final" localSheetId="2">#REF!</definedName>
    <definedName name="OC_final" localSheetId="7">#REF!</definedName>
    <definedName name="OC_final" localSheetId="10">#REF!</definedName>
    <definedName name="OC_final">#REF!</definedName>
    <definedName name="OCM_1" localSheetId="3">#REF!</definedName>
    <definedName name="OCM_1" localSheetId="8">#REF!</definedName>
    <definedName name="OCM_1" localSheetId="2">#REF!</definedName>
    <definedName name="OCM_1" localSheetId="7">#REF!</definedName>
    <definedName name="OCM_1" localSheetId="10">#REF!</definedName>
    <definedName name="OCM_1">#REF!</definedName>
    <definedName name="OCM_2" localSheetId="3">#REF!</definedName>
    <definedName name="OCM_2" localSheetId="8">#REF!</definedName>
    <definedName name="OCM_2" localSheetId="2">#REF!</definedName>
    <definedName name="OCM_2" localSheetId="7">#REF!</definedName>
    <definedName name="OCM_2" localSheetId="10">#REF!</definedName>
    <definedName name="OCM_2">#REF!</definedName>
    <definedName name="OCM_3" localSheetId="3">#REF!</definedName>
    <definedName name="OCM_3" localSheetId="8">#REF!</definedName>
    <definedName name="OCM_3" localSheetId="2">#REF!</definedName>
    <definedName name="OCM_3" localSheetId="7">#REF!</definedName>
    <definedName name="OCM_3" localSheetId="10">#REF!</definedName>
    <definedName name="OCM_3">#REF!</definedName>
    <definedName name="OCM_4" localSheetId="3">#REF!</definedName>
    <definedName name="OCM_4" localSheetId="8">#REF!</definedName>
    <definedName name="OCM_4" localSheetId="2">#REF!</definedName>
    <definedName name="OCM_4" localSheetId="7">#REF!</definedName>
    <definedName name="OCM_4" localSheetId="10">#REF!</definedName>
    <definedName name="OCM_4">#REF!</definedName>
    <definedName name="OCM_final" localSheetId="3">#REF!</definedName>
    <definedName name="OCM_final" localSheetId="8">#REF!</definedName>
    <definedName name="OCM_final" localSheetId="2">#REF!</definedName>
    <definedName name="OCM_final" localSheetId="7">#REF!</definedName>
    <definedName name="OCM_final" localSheetId="10">#REF!</definedName>
    <definedName name="OCM_final">#REF!</definedName>
    <definedName name="OE_1" localSheetId="3">#REF!</definedName>
    <definedName name="OE_1" localSheetId="8">#REF!</definedName>
    <definedName name="OE_1" localSheetId="2">#REF!</definedName>
    <definedName name="OE_1" localSheetId="7">#REF!</definedName>
    <definedName name="OE_1" localSheetId="10">#REF!</definedName>
    <definedName name="OE_1">#REF!</definedName>
    <definedName name="OE_2" localSheetId="3">#REF!</definedName>
    <definedName name="OE_2" localSheetId="8">#REF!</definedName>
    <definedName name="OE_2" localSheetId="2">#REF!</definedName>
    <definedName name="OE_2" localSheetId="7">#REF!</definedName>
    <definedName name="OE_2" localSheetId="10">#REF!</definedName>
    <definedName name="OE_2">#REF!</definedName>
    <definedName name="OE_3" localSheetId="3">#REF!</definedName>
    <definedName name="OE_3" localSheetId="8">#REF!</definedName>
    <definedName name="OE_3" localSheetId="2">#REF!</definedName>
    <definedName name="OE_3" localSheetId="7">#REF!</definedName>
    <definedName name="OE_3" localSheetId="10">#REF!</definedName>
    <definedName name="OE_3">#REF!</definedName>
    <definedName name="OE_4" localSheetId="3">#REF!</definedName>
    <definedName name="OE_4" localSheetId="8">#REF!</definedName>
    <definedName name="OE_4" localSheetId="2">#REF!</definedName>
    <definedName name="OE_4" localSheetId="7">#REF!</definedName>
    <definedName name="OE_4" localSheetId="10">#REF!</definedName>
    <definedName name="OE_4">#REF!</definedName>
    <definedName name="OE_final" localSheetId="3">#REF!</definedName>
    <definedName name="OE_final" localSheetId="8">#REF!</definedName>
    <definedName name="OE_final" localSheetId="2">#REF!</definedName>
    <definedName name="OE_final" localSheetId="7">#REF!</definedName>
    <definedName name="OE_final" localSheetId="10">#REF!</definedName>
    <definedName name="OE_final">#REF!</definedName>
    <definedName name="OO_1" localSheetId="3">#REF!</definedName>
    <definedName name="OO_1" localSheetId="8">#REF!</definedName>
    <definedName name="OO_1" localSheetId="2">#REF!</definedName>
    <definedName name="OO_1" localSheetId="7">#REF!</definedName>
    <definedName name="OO_1" localSheetId="10">#REF!</definedName>
    <definedName name="OO_1">#REF!</definedName>
    <definedName name="OO_2" localSheetId="3">#REF!</definedName>
    <definedName name="OO_2" localSheetId="8">#REF!</definedName>
    <definedName name="OO_2" localSheetId="2">#REF!</definedName>
    <definedName name="OO_2" localSheetId="7">#REF!</definedName>
    <definedName name="OO_2" localSheetId="10">#REF!</definedName>
    <definedName name="OO_2">#REF!</definedName>
    <definedName name="OO_3" localSheetId="3">#REF!</definedName>
    <definedName name="OO_3" localSheetId="8">#REF!</definedName>
    <definedName name="OO_3" localSheetId="2">#REF!</definedName>
    <definedName name="OO_3" localSheetId="7">#REF!</definedName>
    <definedName name="OO_3" localSheetId="10">#REF!</definedName>
    <definedName name="OO_3">#REF!</definedName>
    <definedName name="OO_4" localSheetId="3">#REF!</definedName>
    <definedName name="OO_4" localSheetId="8">#REF!</definedName>
    <definedName name="OO_4" localSheetId="2">#REF!</definedName>
    <definedName name="OO_4" localSheetId="7">#REF!</definedName>
    <definedName name="OO_4" localSheetId="10">#REF!</definedName>
    <definedName name="OO_4">#REF!</definedName>
    <definedName name="OO_final" localSheetId="3">#REF!</definedName>
    <definedName name="OO_final" localSheetId="8">#REF!</definedName>
    <definedName name="OO_final" localSheetId="2">#REF!</definedName>
    <definedName name="OO_final" localSheetId="7">#REF!</definedName>
    <definedName name="OO_final" localSheetId="10">#REF!</definedName>
    <definedName name="OO_final">#REF!</definedName>
    <definedName name="ORCP_1" localSheetId="3">#REF!</definedName>
    <definedName name="ORCP_1" localSheetId="8">#REF!</definedName>
    <definedName name="ORCP_1" localSheetId="2">#REF!</definedName>
    <definedName name="ORCP_1" localSheetId="7">#REF!</definedName>
    <definedName name="ORCP_1" localSheetId="10">#REF!</definedName>
    <definedName name="ORCP_1">#REF!</definedName>
    <definedName name="ORCP_2" localSheetId="3">#REF!</definedName>
    <definedName name="ORCP_2" localSheetId="8">#REF!</definedName>
    <definedName name="ORCP_2" localSheetId="2">#REF!</definedName>
    <definedName name="ORCP_2" localSheetId="7">#REF!</definedName>
    <definedName name="ORCP_2" localSheetId="10">#REF!</definedName>
    <definedName name="ORCP_2">#REF!</definedName>
    <definedName name="ORCP_3" localSheetId="3">#REF!</definedName>
    <definedName name="ORCP_3" localSheetId="8">#REF!</definedName>
    <definedName name="ORCP_3" localSheetId="2">#REF!</definedName>
    <definedName name="ORCP_3" localSheetId="7">#REF!</definedName>
    <definedName name="ORCP_3" localSheetId="10">#REF!</definedName>
    <definedName name="ORCP_3">#REF!</definedName>
    <definedName name="ORCP_4" localSheetId="3">#REF!</definedName>
    <definedName name="ORCP_4" localSheetId="8">#REF!</definedName>
    <definedName name="ORCP_4" localSheetId="2">#REF!</definedName>
    <definedName name="ORCP_4" localSheetId="7">#REF!</definedName>
    <definedName name="ORCP_4" localSheetId="10">#REF!</definedName>
    <definedName name="ORCP_4">#REF!</definedName>
    <definedName name="ORCP_final" localSheetId="3">#REF!</definedName>
    <definedName name="ORCP_final" localSheetId="8">#REF!</definedName>
    <definedName name="ORCP_final" localSheetId="2">#REF!</definedName>
    <definedName name="ORCP_final" localSheetId="7">#REF!</definedName>
    <definedName name="ORCP_final" localSheetId="10">#REF!</definedName>
    <definedName name="ORCP_final">#REF!</definedName>
    <definedName name="ORDT_1" localSheetId="3">#REF!</definedName>
    <definedName name="ORDT_1" localSheetId="8">#REF!</definedName>
    <definedName name="ORDT_1" localSheetId="2">#REF!</definedName>
    <definedName name="ORDT_1" localSheetId="7">#REF!</definedName>
    <definedName name="ORDT_1" localSheetId="10">#REF!</definedName>
    <definedName name="ORDT_1">#REF!</definedName>
    <definedName name="ORDT_2" localSheetId="3">#REF!</definedName>
    <definedName name="ORDT_2" localSheetId="8">#REF!</definedName>
    <definedName name="ORDT_2" localSheetId="2">#REF!</definedName>
    <definedName name="ORDT_2" localSheetId="7">#REF!</definedName>
    <definedName name="ORDT_2" localSheetId="10">#REF!</definedName>
    <definedName name="ORDT_2">#REF!</definedName>
    <definedName name="ORDT_3" localSheetId="3">#REF!</definedName>
    <definedName name="ORDT_3" localSheetId="8">#REF!</definedName>
    <definedName name="ORDT_3" localSheetId="2">#REF!</definedName>
    <definedName name="ORDT_3" localSheetId="7">#REF!</definedName>
    <definedName name="ORDT_3" localSheetId="10">#REF!</definedName>
    <definedName name="ORDT_3">#REF!</definedName>
    <definedName name="ORDT_4" localSheetId="3">#REF!</definedName>
    <definedName name="ORDT_4" localSheetId="8">#REF!</definedName>
    <definedName name="ORDT_4" localSheetId="2">#REF!</definedName>
    <definedName name="ORDT_4" localSheetId="7">#REF!</definedName>
    <definedName name="ORDT_4" localSheetId="10">#REF!</definedName>
    <definedName name="ORDT_4">#REF!</definedName>
    <definedName name="ORDT_final" localSheetId="3">#REF!</definedName>
    <definedName name="ORDT_final" localSheetId="8">#REF!</definedName>
    <definedName name="ORDT_final" localSheetId="2">#REF!</definedName>
    <definedName name="ORDT_final" localSheetId="7">#REF!</definedName>
    <definedName name="ORDT_final" localSheetId="10">#REF!</definedName>
    <definedName name="ORDT_final">#REF!</definedName>
    <definedName name="ORO_1" localSheetId="3">#REF!</definedName>
    <definedName name="ORO_1" localSheetId="8">#REF!</definedName>
    <definedName name="ORO_1" localSheetId="2">#REF!</definedName>
    <definedName name="ORO_1" localSheetId="7">#REF!</definedName>
    <definedName name="ORO_1" localSheetId="10">#REF!</definedName>
    <definedName name="ORO_1">#REF!</definedName>
    <definedName name="ORO_2" localSheetId="3">#REF!</definedName>
    <definedName name="ORO_2" localSheetId="8">#REF!</definedName>
    <definedName name="ORO_2" localSheetId="2">#REF!</definedName>
    <definedName name="ORO_2" localSheetId="7">#REF!</definedName>
    <definedName name="ORO_2" localSheetId="10">#REF!</definedName>
    <definedName name="ORO_2">#REF!</definedName>
    <definedName name="ORO_3" localSheetId="3">#REF!</definedName>
    <definedName name="ORO_3" localSheetId="8">#REF!</definedName>
    <definedName name="ORO_3" localSheetId="2">#REF!</definedName>
    <definedName name="ORO_3" localSheetId="7">#REF!</definedName>
    <definedName name="ORO_3" localSheetId="10">#REF!</definedName>
    <definedName name="ORO_3">#REF!</definedName>
    <definedName name="ORO_4" localSheetId="3">#REF!</definedName>
    <definedName name="ORO_4" localSheetId="8">#REF!</definedName>
    <definedName name="ORO_4" localSheetId="2">#REF!</definedName>
    <definedName name="ORO_4" localSheetId="7">#REF!</definedName>
    <definedName name="ORO_4" localSheetId="10">#REF!</definedName>
    <definedName name="ORO_4">#REF!</definedName>
    <definedName name="ORO_final" localSheetId="3">#REF!</definedName>
    <definedName name="ORO_final" localSheetId="8">#REF!</definedName>
    <definedName name="ORO_final" localSheetId="2">#REF!</definedName>
    <definedName name="ORO_final" localSheetId="7">#REF!</definedName>
    <definedName name="ORO_final" localSheetId="10">#REF!</definedName>
    <definedName name="ORO_final">#REF!</definedName>
    <definedName name="OROT_1" localSheetId="3">#REF!</definedName>
    <definedName name="OROT_1" localSheetId="8">#REF!</definedName>
    <definedName name="OROT_1" localSheetId="2">#REF!</definedName>
    <definedName name="OROT_1" localSheetId="7">#REF!</definedName>
    <definedName name="OROT_1" localSheetId="10">#REF!</definedName>
    <definedName name="OROT_1">#REF!</definedName>
    <definedName name="OROT_2" localSheetId="3">#REF!</definedName>
    <definedName name="OROT_2" localSheetId="8">#REF!</definedName>
    <definedName name="OROT_2" localSheetId="2">#REF!</definedName>
    <definedName name="OROT_2" localSheetId="7">#REF!</definedName>
    <definedName name="OROT_2" localSheetId="10">#REF!</definedName>
    <definedName name="OROT_2">#REF!</definedName>
    <definedName name="OROT_3" localSheetId="3">#REF!</definedName>
    <definedName name="OROT_3" localSheetId="8">#REF!</definedName>
    <definedName name="OROT_3" localSheetId="2">#REF!</definedName>
    <definedName name="OROT_3" localSheetId="7">#REF!</definedName>
    <definedName name="OROT_3" localSheetId="10">#REF!</definedName>
    <definedName name="OROT_3">#REF!</definedName>
    <definedName name="OROT_4" localSheetId="3">#REF!</definedName>
    <definedName name="OROT_4" localSheetId="8">#REF!</definedName>
    <definedName name="OROT_4" localSheetId="2">#REF!</definedName>
    <definedName name="OROT_4" localSheetId="7">#REF!</definedName>
    <definedName name="OROT_4" localSheetId="10">#REF!</definedName>
    <definedName name="OROT_4">#REF!</definedName>
    <definedName name="OROT_final" localSheetId="3">#REF!</definedName>
    <definedName name="OROT_final" localSheetId="8">#REF!</definedName>
    <definedName name="OROT_final" localSheetId="2">#REF!</definedName>
    <definedName name="OROT_final" localSheetId="7">#REF!</definedName>
    <definedName name="OROT_final" localSheetId="10">#REF!</definedName>
    <definedName name="OROT_final">#REF!</definedName>
    <definedName name="Passivo" localSheetId="3">#REF!</definedName>
    <definedName name="Passivo" localSheetId="8">#REF!</definedName>
    <definedName name="Passivo" localSheetId="13">#REF!</definedName>
    <definedName name="Passivo" localSheetId="10">#REF!</definedName>
    <definedName name="Passivo" localSheetId="4">#REF!</definedName>
    <definedName name="Passivo" localSheetId="9">#REF!</definedName>
    <definedName name="Passivo">#REF!</definedName>
    <definedName name="PIF_1" localSheetId="3">#REF!</definedName>
    <definedName name="PIF_1" localSheetId="8">#REF!</definedName>
    <definedName name="PIF_1" localSheetId="2">#REF!</definedName>
    <definedName name="PIF_1" localSheetId="7">#REF!</definedName>
    <definedName name="PIF_1" localSheetId="10">#REF!</definedName>
    <definedName name="PIF_1">#REF!</definedName>
    <definedName name="PIF_2" localSheetId="3">#REF!</definedName>
    <definedName name="PIF_2" localSheetId="8">#REF!</definedName>
    <definedName name="PIF_2" localSheetId="2">#REF!</definedName>
    <definedName name="PIF_2" localSheetId="7">#REF!</definedName>
    <definedName name="PIF_2" localSheetId="10">#REF!</definedName>
    <definedName name="PIF_2">#REF!</definedName>
    <definedName name="PIF_3" localSheetId="3">#REF!</definedName>
    <definedName name="PIF_3" localSheetId="8">#REF!</definedName>
    <definedName name="PIF_3" localSheetId="2">#REF!</definedName>
    <definedName name="PIF_3" localSheetId="7">#REF!</definedName>
    <definedName name="PIF_3" localSheetId="10">#REF!</definedName>
    <definedName name="PIF_3">#REF!</definedName>
    <definedName name="PIF_4" localSheetId="3">#REF!</definedName>
    <definedName name="PIF_4" localSheetId="8">#REF!</definedName>
    <definedName name="PIF_4" localSheetId="2">#REF!</definedName>
    <definedName name="PIF_4" localSheetId="7">#REF!</definedName>
    <definedName name="PIF_4" localSheetId="10">#REF!</definedName>
    <definedName name="PIF_4">#REF!</definedName>
    <definedName name="PIF_final" localSheetId="3">#REF!</definedName>
    <definedName name="PIF_final" localSheetId="8">#REF!</definedName>
    <definedName name="PIF_final" localSheetId="2">#REF!</definedName>
    <definedName name="PIF_final" localSheetId="7">#REF!</definedName>
    <definedName name="PIF_final" localSheetId="10">#REF!</definedName>
    <definedName name="PIF_final">#REF!</definedName>
    <definedName name="QCN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A_1_1" localSheetId="3">#REF!</definedName>
    <definedName name="RA_1_1" localSheetId="8">#REF!</definedName>
    <definedName name="RA_1_1" localSheetId="2">#REF!</definedName>
    <definedName name="RA_1_1" localSheetId="7">#REF!</definedName>
    <definedName name="RA_1_1" localSheetId="10">#REF!</definedName>
    <definedName name="RA_1_1">#REF!</definedName>
    <definedName name="RA_1_2" localSheetId="3">#REF!</definedName>
    <definedName name="RA_1_2" localSheetId="8">#REF!</definedName>
    <definedName name="RA_1_2" localSheetId="2">#REF!</definedName>
    <definedName name="RA_1_2" localSheetId="7">#REF!</definedName>
    <definedName name="RA_1_2" localSheetId="10">#REF!</definedName>
    <definedName name="RA_1_2">#REF!</definedName>
    <definedName name="RA_1_3" localSheetId="3">#REF!</definedName>
    <definedName name="RA_1_3" localSheetId="8">#REF!</definedName>
    <definedName name="RA_1_3" localSheetId="2">#REF!</definedName>
    <definedName name="RA_1_3" localSheetId="7">#REF!</definedName>
    <definedName name="RA_1_3" localSheetId="10">#REF!</definedName>
    <definedName name="RA_1_3">#REF!</definedName>
    <definedName name="RA_2_1" localSheetId="3">#REF!</definedName>
    <definedName name="RA_2_1" localSheetId="8">#REF!</definedName>
    <definedName name="RA_2_1" localSheetId="2">#REF!</definedName>
    <definedName name="RA_2_1" localSheetId="7">#REF!</definedName>
    <definedName name="RA_2_1" localSheetId="10">#REF!</definedName>
    <definedName name="RA_2_1">#REF!</definedName>
    <definedName name="RA_2_2" localSheetId="3">#REF!</definedName>
    <definedName name="RA_2_2" localSheetId="8">#REF!</definedName>
    <definedName name="RA_2_2" localSheetId="2">#REF!</definedName>
    <definedName name="RA_2_2" localSheetId="7">#REF!</definedName>
    <definedName name="RA_2_2" localSheetId="10">#REF!</definedName>
    <definedName name="RA_2_2">#REF!</definedName>
    <definedName name="RA_2_3" localSheetId="3">#REF!</definedName>
    <definedName name="RA_2_3" localSheetId="8">#REF!</definedName>
    <definedName name="RA_2_3" localSheetId="2">#REF!</definedName>
    <definedName name="RA_2_3" localSheetId="7">#REF!</definedName>
    <definedName name="RA_2_3" localSheetId="10">#REF!</definedName>
    <definedName name="RA_2_3">#REF!</definedName>
    <definedName name="RA_3_1" localSheetId="3">#REF!</definedName>
    <definedName name="RA_3_1" localSheetId="8">#REF!</definedName>
    <definedName name="RA_3_1" localSheetId="2">#REF!</definedName>
    <definedName name="RA_3_1" localSheetId="7">#REF!</definedName>
    <definedName name="RA_3_1" localSheetId="10">#REF!</definedName>
    <definedName name="RA_3_1">#REF!</definedName>
    <definedName name="RA_3_2" localSheetId="3">#REF!</definedName>
    <definedName name="RA_3_2" localSheetId="8">#REF!</definedName>
    <definedName name="RA_3_2" localSheetId="2">#REF!</definedName>
    <definedName name="RA_3_2" localSheetId="7">#REF!</definedName>
    <definedName name="RA_3_2" localSheetId="10">#REF!</definedName>
    <definedName name="RA_3_2">#REF!</definedName>
    <definedName name="RA_3_3" localSheetId="3">#REF!</definedName>
    <definedName name="RA_3_3" localSheetId="8">#REF!</definedName>
    <definedName name="RA_3_3" localSheetId="2">#REF!</definedName>
    <definedName name="RA_3_3" localSheetId="7">#REF!</definedName>
    <definedName name="RA_3_3" localSheetId="10">#REF!</definedName>
    <definedName name="RA_3_3">#REF!</definedName>
    <definedName name="RA_4_1" localSheetId="3">#REF!</definedName>
    <definedName name="RA_4_1" localSheetId="8">#REF!</definedName>
    <definedName name="RA_4_1" localSheetId="2">#REF!</definedName>
    <definedName name="RA_4_1" localSheetId="7">#REF!</definedName>
    <definedName name="RA_4_1" localSheetId="10">#REF!</definedName>
    <definedName name="RA_4_1">#REF!</definedName>
    <definedName name="RA_4_2" localSheetId="3">#REF!</definedName>
    <definedName name="RA_4_2" localSheetId="8">#REF!</definedName>
    <definedName name="RA_4_2" localSheetId="2">#REF!</definedName>
    <definedName name="RA_4_2" localSheetId="7">#REF!</definedName>
    <definedName name="RA_4_2" localSheetId="10">#REF!</definedName>
    <definedName name="RA_4_2">#REF!</definedName>
    <definedName name="RA_4_3" localSheetId="3">#REF!</definedName>
    <definedName name="RA_4_3" localSheetId="8">#REF!</definedName>
    <definedName name="RA_4_3" localSheetId="2">#REF!</definedName>
    <definedName name="RA_4_3" localSheetId="7">#REF!</definedName>
    <definedName name="RA_4_3" localSheetId="10">#REF!</definedName>
    <definedName name="RA_4_3">#REF!</definedName>
    <definedName name="RA_final" localSheetId="3">#REF!</definedName>
    <definedName name="RA_final" localSheetId="8">#REF!</definedName>
    <definedName name="RA_final" localSheetId="2">#REF!</definedName>
    <definedName name="RA_final" localSheetId="7">#REF!</definedName>
    <definedName name="RA_final" localSheetId="10">#REF!</definedName>
    <definedName name="RA_final">#REF!</definedName>
    <definedName name="RCE_1" localSheetId="3">#REF!</definedName>
    <definedName name="RCE_1" localSheetId="8">#REF!</definedName>
    <definedName name="RCE_1" localSheetId="2">#REF!</definedName>
    <definedName name="RCE_1" localSheetId="7">#REF!</definedName>
    <definedName name="RCE_1" localSheetId="10">#REF!</definedName>
    <definedName name="RCE_1">#REF!</definedName>
    <definedName name="RCE_2" localSheetId="3">#REF!</definedName>
    <definedName name="RCE_2" localSheetId="8">#REF!</definedName>
    <definedName name="RCE_2" localSheetId="2">#REF!</definedName>
    <definedName name="RCE_2" localSheetId="7">#REF!</definedName>
    <definedName name="RCE_2" localSheetId="10">#REF!</definedName>
    <definedName name="RCE_2">#REF!</definedName>
    <definedName name="RCE_3" localSheetId="3">#REF!</definedName>
    <definedName name="RCE_3" localSheetId="8">#REF!</definedName>
    <definedName name="RCE_3" localSheetId="2">#REF!</definedName>
    <definedName name="RCE_3" localSheetId="7">#REF!</definedName>
    <definedName name="RCE_3" localSheetId="10">#REF!</definedName>
    <definedName name="RCE_3">#REF!</definedName>
    <definedName name="RCE_4" localSheetId="3">#REF!</definedName>
    <definedName name="RCE_4" localSheetId="8">#REF!</definedName>
    <definedName name="RCE_4" localSheetId="2">#REF!</definedName>
    <definedName name="RCE_4" localSheetId="7">#REF!</definedName>
    <definedName name="RCE_4" localSheetId="10">#REF!</definedName>
    <definedName name="RCE_4">#REF!</definedName>
    <definedName name="RCE_final" localSheetId="3">#REF!</definedName>
    <definedName name="RCE_final" localSheetId="8">#REF!</definedName>
    <definedName name="RCE_final" localSheetId="2">#REF!</definedName>
    <definedName name="RCE_final" localSheetId="7">#REF!</definedName>
    <definedName name="RCE_final" localSheetId="10">#REF!</definedName>
    <definedName name="RCE_final">#REF!</definedName>
    <definedName name="RCP_1" localSheetId="3">#REF!</definedName>
    <definedName name="RCP_1" localSheetId="8">#REF!</definedName>
    <definedName name="RCP_1" localSheetId="2">#REF!</definedName>
    <definedName name="RCP_1" localSheetId="7">#REF!</definedName>
    <definedName name="RCP_1" localSheetId="10">#REF!</definedName>
    <definedName name="RCP_1">#REF!</definedName>
    <definedName name="RCP_2" localSheetId="3">#REF!</definedName>
    <definedName name="RCP_2" localSheetId="8">#REF!</definedName>
    <definedName name="RCP_2" localSheetId="2">#REF!</definedName>
    <definedName name="RCP_2" localSheetId="7">#REF!</definedName>
    <definedName name="RCP_2" localSheetId="10">#REF!</definedName>
    <definedName name="RCP_2">#REF!</definedName>
    <definedName name="RCP_3" localSheetId="3">#REF!</definedName>
    <definedName name="RCP_3" localSheetId="8">#REF!</definedName>
    <definedName name="RCP_3" localSheetId="2">#REF!</definedName>
    <definedName name="RCP_3" localSheetId="7">#REF!</definedName>
    <definedName name="RCP_3" localSheetId="10">#REF!</definedName>
    <definedName name="RCP_3">#REF!</definedName>
    <definedName name="RCP_4" localSheetId="3">#REF!</definedName>
    <definedName name="RCP_4" localSheetId="8">#REF!</definedName>
    <definedName name="RCP_4" localSheetId="2">#REF!</definedName>
    <definedName name="RCP_4" localSheetId="7">#REF!</definedName>
    <definedName name="RCP_4" localSheetId="10">#REF!</definedName>
    <definedName name="RCP_4">#REF!</definedName>
    <definedName name="RCP_final" localSheetId="3">#REF!</definedName>
    <definedName name="RCP_final" localSheetId="8">#REF!</definedName>
    <definedName name="RCP_final" localSheetId="2">#REF!</definedName>
    <definedName name="RCP_final" localSheetId="7">#REF!</definedName>
    <definedName name="RCP_final" localSheetId="10">#REF!</definedName>
    <definedName name="RCP_final">#REF!</definedName>
    <definedName name="remu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IFT_1" localSheetId="3">#REF!</definedName>
    <definedName name="RIFT_1" localSheetId="8">#REF!</definedName>
    <definedName name="RIFT_1" localSheetId="2">#REF!</definedName>
    <definedName name="RIFT_1" localSheetId="7">#REF!</definedName>
    <definedName name="RIFT_1" localSheetId="10">#REF!</definedName>
    <definedName name="RIFT_1">#REF!</definedName>
    <definedName name="RIFT_2" localSheetId="3">#REF!</definedName>
    <definedName name="RIFT_2" localSheetId="8">#REF!</definedName>
    <definedName name="RIFT_2" localSheetId="2">#REF!</definedName>
    <definedName name="RIFT_2" localSheetId="7">#REF!</definedName>
    <definedName name="RIFT_2" localSheetId="10">#REF!</definedName>
    <definedName name="RIFT_2">#REF!</definedName>
    <definedName name="RIFT_3" localSheetId="3">#REF!</definedName>
    <definedName name="RIFT_3" localSheetId="8">#REF!</definedName>
    <definedName name="RIFT_3" localSheetId="2">#REF!</definedName>
    <definedName name="RIFT_3" localSheetId="7">#REF!</definedName>
    <definedName name="RIFT_3" localSheetId="10">#REF!</definedName>
    <definedName name="RIFT_3">#REF!</definedName>
    <definedName name="RIFT_4" localSheetId="3">#REF!</definedName>
    <definedName name="RIFT_4" localSheetId="8">#REF!</definedName>
    <definedName name="RIFT_4" localSheetId="2">#REF!</definedName>
    <definedName name="RIFT_4" localSheetId="7">#REF!</definedName>
    <definedName name="RIFT_4" localSheetId="10">#REF!</definedName>
    <definedName name="RIFT_4">#REF!</definedName>
    <definedName name="RIFT_final" localSheetId="3">#REF!</definedName>
    <definedName name="RIFT_final" localSheetId="8">#REF!</definedName>
    <definedName name="RIFT_final" localSheetId="2">#REF!</definedName>
    <definedName name="RIFT_final" localSheetId="7">#REF!</definedName>
    <definedName name="RIFT_final" localSheetId="10">#REF!</definedName>
    <definedName name="RIFT_final">#REF!</definedName>
    <definedName name="ROF_1" localSheetId="3">#REF!</definedName>
    <definedName name="ROF_1" localSheetId="8">#REF!</definedName>
    <definedName name="ROF_1" localSheetId="2">#REF!</definedName>
    <definedName name="ROF_1" localSheetId="7">#REF!</definedName>
    <definedName name="ROF_1" localSheetId="13">#REF!</definedName>
    <definedName name="ROF_1" localSheetId="10">#REF!</definedName>
    <definedName name="ROF_1" localSheetId="4">#REF!</definedName>
    <definedName name="ROF_1" localSheetId="9">#REF!</definedName>
    <definedName name="ROF_1">#REF!</definedName>
    <definedName name="ROF_1_1" localSheetId="3">#REF!</definedName>
    <definedName name="ROF_1_1" localSheetId="8">#REF!</definedName>
    <definedName name="ROF_1_1" localSheetId="2">#REF!</definedName>
    <definedName name="ROF_1_1" localSheetId="7">#REF!</definedName>
    <definedName name="ROF_1_1" localSheetId="10">#REF!</definedName>
    <definedName name="ROF_1_1">#REF!</definedName>
    <definedName name="ROF_1_2" localSheetId="3">#REF!</definedName>
    <definedName name="ROF_1_2" localSheetId="8">#REF!</definedName>
    <definedName name="ROF_1_2" localSheetId="2">#REF!</definedName>
    <definedName name="ROF_1_2" localSheetId="7">#REF!</definedName>
    <definedName name="ROF_1_2" localSheetId="10">#REF!</definedName>
    <definedName name="ROF_1_2">#REF!</definedName>
    <definedName name="ROF_1_3" localSheetId="3">#REF!</definedName>
    <definedName name="ROF_1_3" localSheetId="8">#REF!</definedName>
    <definedName name="ROF_1_3" localSheetId="2">#REF!</definedName>
    <definedName name="ROF_1_3" localSheetId="7">#REF!</definedName>
    <definedName name="ROF_1_3" localSheetId="10">#REF!</definedName>
    <definedName name="ROF_1_3">#REF!</definedName>
    <definedName name="ROF_1_4" localSheetId="3">#REF!</definedName>
    <definedName name="ROF_1_4" localSheetId="8">#REF!</definedName>
    <definedName name="ROF_1_4" localSheetId="2">#REF!</definedName>
    <definedName name="ROF_1_4" localSheetId="7">#REF!</definedName>
    <definedName name="ROF_1_4" localSheetId="10">#REF!</definedName>
    <definedName name="ROF_1_4">#REF!</definedName>
    <definedName name="ROF_1_5" localSheetId="3">#REF!</definedName>
    <definedName name="ROF_1_5" localSheetId="8">#REF!</definedName>
    <definedName name="ROF_1_5" localSheetId="2">#REF!</definedName>
    <definedName name="ROF_1_5" localSheetId="7">#REF!</definedName>
    <definedName name="ROF_1_5" localSheetId="10">#REF!</definedName>
    <definedName name="ROF_1_5">#REF!</definedName>
    <definedName name="ROF_2_1" localSheetId="3">#REF!</definedName>
    <definedName name="ROF_2_1" localSheetId="8">#REF!</definedName>
    <definedName name="ROF_2_1" localSheetId="2">#REF!</definedName>
    <definedName name="ROF_2_1" localSheetId="7">#REF!</definedName>
    <definedName name="ROF_2_1" localSheetId="10">#REF!</definedName>
    <definedName name="ROF_2_1">#REF!</definedName>
    <definedName name="ROF_2_2" localSheetId="3">#REF!</definedName>
    <definedName name="ROF_2_2" localSheetId="8">#REF!</definedName>
    <definedName name="ROF_2_2" localSheetId="2">#REF!</definedName>
    <definedName name="ROF_2_2" localSheetId="7">#REF!</definedName>
    <definedName name="ROF_2_2" localSheetId="10">#REF!</definedName>
    <definedName name="ROF_2_2">#REF!</definedName>
    <definedName name="ROF_2_3" localSheetId="3">#REF!</definedName>
    <definedName name="ROF_2_3" localSheetId="8">#REF!</definedName>
    <definedName name="ROF_2_3" localSheetId="2">#REF!</definedName>
    <definedName name="ROF_2_3" localSheetId="7">#REF!</definedName>
    <definedName name="ROF_2_3" localSheetId="10">#REF!</definedName>
    <definedName name="ROF_2_3">#REF!</definedName>
    <definedName name="ROF_2_4" localSheetId="3">#REF!</definedName>
    <definedName name="ROF_2_4" localSheetId="8">#REF!</definedName>
    <definedName name="ROF_2_4" localSheetId="2">#REF!</definedName>
    <definedName name="ROF_2_4" localSheetId="7">#REF!</definedName>
    <definedName name="ROF_2_4" localSheetId="10">#REF!</definedName>
    <definedName name="ROF_2_4">#REF!</definedName>
    <definedName name="ROF_2_5" localSheetId="3">#REF!</definedName>
    <definedName name="ROF_2_5" localSheetId="8">#REF!</definedName>
    <definedName name="ROF_2_5" localSheetId="2">#REF!</definedName>
    <definedName name="ROF_2_5" localSheetId="7">#REF!</definedName>
    <definedName name="ROF_2_5" localSheetId="10">#REF!</definedName>
    <definedName name="ROF_2_5">#REF!</definedName>
    <definedName name="ROF_3_1" localSheetId="3">#REF!</definedName>
    <definedName name="ROF_3_1" localSheetId="8">#REF!</definedName>
    <definedName name="ROF_3_1" localSheetId="2">#REF!</definedName>
    <definedName name="ROF_3_1" localSheetId="7">#REF!</definedName>
    <definedName name="ROF_3_1" localSheetId="10">#REF!</definedName>
    <definedName name="ROF_3_1">#REF!</definedName>
    <definedName name="ROF_3_2" localSheetId="3">#REF!</definedName>
    <definedName name="ROF_3_2" localSheetId="8">#REF!</definedName>
    <definedName name="ROF_3_2" localSheetId="2">#REF!</definedName>
    <definedName name="ROF_3_2" localSheetId="7">#REF!</definedName>
    <definedName name="ROF_3_2" localSheetId="10">#REF!</definedName>
    <definedName name="ROF_3_2">#REF!</definedName>
    <definedName name="ROF_3_3" localSheetId="3">#REF!</definedName>
    <definedName name="ROF_3_3" localSheetId="8">#REF!</definedName>
    <definedName name="ROF_3_3" localSheetId="2">#REF!</definedName>
    <definedName name="ROF_3_3" localSheetId="7">#REF!</definedName>
    <definedName name="ROF_3_3" localSheetId="10">#REF!</definedName>
    <definedName name="ROF_3_3">#REF!</definedName>
    <definedName name="ROF_3_4" localSheetId="3">#REF!</definedName>
    <definedName name="ROF_3_4" localSheetId="8">#REF!</definedName>
    <definedName name="ROF_3_4" localSheetId="2">#REF!</definedName>
    <definedName name="ROF_3_4" localSheetId="7">#REF!</definedName>
    <definedName name="ROF_3_4" localSheetId="10">#REF!</definedName>
    <definedName name="ROF_3_4">#REF!</definedName>
    <definedName name="ROF_3_5" localSheetId="3">#REF!</definedName>
    <definedName name="ROF_3_5" localSheetId="8">#REF!</definedName>
    <definedName name="ROF_3_5" localSheetId="2">#REF!</definedName>
    <definedName name="ROF_3_5" localSheetId="7">#REF!</definedName>
    <definedName name="ROF_3_5" localSheetId="10">#REF!</definedName>
    <definedName name="ROF_3_5">#REF!</definedName>
    <definedName name="ROF_4_1" localSheetId="3">#REF!</definedName>
    <definedName name="ROF_4_1" localSheetId="8">#REF!</definedName>
    <definedName name="ROF_4_1" localSheetId="2">#REF!</definedName>
    <definedName name="ROF_4_1" localSheetId="7">#REF!</definedName>
    <definedName name="ROF_4_1" localSheetId="10">#REF!</definedName>
    <definedName name="ROF_4_1">#REF!</definedName>
    <definedName name="ROF_4_2" localSheetId="3">#REF!</definedName>
    <definedName name="ROF_4_2" localSheetId="8">#REF!</definedName>
    <definedName name="ROF_4_2" localSheetId="2">#REF!</definedName>
    <definedName name="ROF_4_2" localSheetId="7">#REF!</definedName>
    <definedName name="ROF_4_2" localSheetId="10">#REF!</definedName>
    <definedName name="ROF_4_2">#REF!</definedName>
    <definedName name="ROF_4_3" localSheetId="3">#REF!</definedName>
    <definedName name="ROF_4_3" localSheetId="8">#REF!</definedName>
    <definedName name="ROF_4_3" localSheetId="2">#REF!</definedName>
    <definedName name="ROF_4_3" localSheetId="7">#REF!</definedName>
    <definedName name="ROF_4_3" localSheetId="10">#REF!</definedName>
    <definedName name="ROF_4_3">#REF!</definedName>
    <definedName name="ROF_4_4" localSheetId="3">#REF!</definedName>
    <definedName name="ROF_4_4" localSheetId="8">#REF!</definedName>
    <definedName name="ROF_4_4" localSheetId="2">#REF!</definedName>
    <definedName name="ROF_4_4" localSheetId="7">#REF!</definedName>
    <definedName name="ROF_4_4" localSheetId="10">#REF!</definedName>
    <definedName name="ROF_4_4">#REF!</definedName>
    <definedName name="ROF_4_5" localSheetId="3">#REF!</definedName>
    <definedName name="ROF_4_5" localSheetId="8">#REF!</definedName>
    <definedName name="ROF_4_5" localSheetId="2">#REF!</definedName>
    <definedName name="ROF_4_5" localSheetId="7">#REF!</definedName>
    <definedName name="ROF_4_5" localSheetId="10">#REF!</definedName>
    <definedName name="ROF_4_5">#REF!</definedName>
    <definedName name="ROF_final" localSheetId="3">#REF!</definedName>
    <definedName name="ROF_final" localSheetId="8">#REF!</definedName>
    <definedName name="ROF_final" localSheetId="2">#REF!</definedName>
    <definedName name="ROF_final" localSheetId="7">#REF!</definedName>
    <definedName name="ROF_final" localSheetId="10">#REF!</definedName>
    <definedName name="ROF_final">#REF!</definedName>
    <definedName name="ROFT_1" localSheetId="3">#REF!</definedName>
    <definedName name="ROFT_1" localSheetId="8">#REF!</definedName>
    <definedName name="ROFT_1" localSheetId="2">#REF!</definedName>
    <definedName name="ROFT_1" localSheetId="7">#REF!</definedName>
    <definedName name="ROFT_1" localSheetId="13">#REF!</definedName>
    <definedName name="ROFT_1" localSheetId="10">#REF!</definedName>
    <definedName name="ROFT_1" localSheetId="4">#REF!</definedName>
    <definedName name="ROFT_1" localSheetId="9">#REF!</definedName>
    <definedName name="ROFT_1">#REF!</definedName>
    <definedName name="ROFT_1_1" localSheetId="3">#REF!</definedName>
    <definedName name="ROFT_1_1" localSheetId="8">#REF!</definedName>
    <definedName name="ROFT_1_1" localSheetId="2">#REF!</definedName>
    <definedName name="ROFT_1_1" localSheetId="7">#REF!</definedName>
    <definedName name="ROFT_1_1" localSheetId="10">#REF!</definedName>
    <definedName name="ROFT_1_1">#REF!</definedName>
    <definedName name="ROFT_1_2" localSheetId="3">#REF!</definedName>
    <definedName name="ROFT_1_2" localSheetId="8">#REF!</definedName>
    <definedName name="ROFT_1_2" localSheetId="2">#REF!</definedName>
    <definedName name="ROFT_1_2" localSheetId="7">#REF!</definedName>
    <definedName name="ROFT_1_2" localSheetId="10">#REF!</definedName>
    <definedName name="ROFT_1_2">#REF!</definedName>
    <definedName name="ROFT_1_3" localSheetId="3">#REF!</definedName>
    <definedName name="ROFT_1_3" localSheetId="8">#REF!</definedName>
    <definedName name="ROFT_1_3" localSheetId="2">#REF!</definedName>
    <definedName name="ROFT_1_3" localSheetId="7">#REF!</definedName>
    <definedName name="ROFT_1_3" localSheetId="10">#REF!</definedName>
    <definedName name="ROFT_1_3">#REF!</definedName>
    <definedName name="ROFT_1_4" localSheetId="3">#REF!</definedName>
    <definedName name="ROFT_1_4" localSheetId="8">#REF!</definedName>
    <definedName name="ROFT_1_4" localSheetId="2">#REF!</definedName>
    <definedName name="ROFT_1_4" localSheetId="7">#REF!</definedName>
    <definedName name="ROFT_1_4" localSheetId="10">#REF!</definedName>
    <definedName name="ROFT_1_4">#REF!</definedName>
    <definedName name="ROFT_1_5" localSheetId="3">#REF!</definedName>
    <definedName name="ROFT_1_5" localSheetId="8">#REF!</definedName>
    <definedName name="ROFT_1_5" localSheetId="2">#REF!</definedName>
    <definedName name="ROFT_1_5" localSheetId="7">#REF!</definedName>
    <definedName name="ROFT_1_5" localSheetId="10">#REF!</definedName>
    <definedName name="ROFT_1_5">#REF!</definedName>
    <definedName name="ROFT_2_1" localSheetId="3">#REF!</definedName>
    <definedName name="ROFT_2_1" localSheetId="8">#REF!</definedName>
    <definedName name="ROFT_2_1" localSheetId="2">#REF!</definedName>
    <definedName name="ROFT_2_1" localSheetId="7">#REF!</definedName>
    <definedName name="ROFT_2_1" localSheetId="10">#REF!</definedName>
    <definedName name="ROFT_2_1">#REF!</definedName>
    <definedName name="ROFT_2_2" localSheetId="3">#REF!</definedName>
    <definedName name="ROFT_2_2" localSheetId="8">#REF!</definedName>
    <definedName name="ROFT_2_2" localSheetId="2">#REF!</definedName>
    <definedName name="ROFT_2_2" localSheetId="7">#REF!</definedName>
    <definedName name="ROFT_2_2" localSheetId="10">#REF!</definedName>
    <definedName name="ROFT_2_2">#REF!</definedName>
    <definedName name="ROFT_2_3" localSheetId="3">#REF!</definedName>
    <definedName name="ROFT_2_3" localSheetId="8">#REF!</definedName>
    <definedName name="ROFT_2_3" localSheetId="2">#REF!</definedName>
    <definedName name="ROFT_2_3" localSheetId="7">#REF!</definedName>
    <definedName name="ROFT_2_3" localSheetId="10">#REF!</definedName>
    <definedName name="ROFT_2_3">#REF!</definedName>
    <definedName name="ROFT_2_4" localSheetId="3">#REF!</definedName>
    <definedName name="ROFT_2_4" localSheetId="8">#REF!</definedName>
    <definedName name="ROFT_2_4" localSheetId="2">#REF!</definedName>
    <definedName name="ROFT_2_4" localSheetId="7">#REF!</definedName>
    <definedName name="ROFT_2_4" localSheetId="10">#REF!</definedName>
    <definedName name="ROFT_2_4">#REF!</definedName>
    <definedName name="ROFT_2_5" localSheetId="3">#REF!</definedName>
    <definedName name="ROFT_2_5" localSheetId="8">#REF!</definedName>
    <definedName name="ROFT_2_5" localSheetId="2">#REF!</definedName>
    <definedName name="ROFT_2_5" localSheetId="7">#REF!</definedName>
    <definedName name="ROFT_2_5" localSheetId="10">#REF!</definedName>
    <definedName name="ROFT_2_5">#REF!</definedName>
    <definedName name="ROFT_3_1" localSheetId="3">#REF!</definedName>
    <definedName name="ROFT_3_1" localSheetId="8">#REF!</definedName>
    <definedName name="ROFT_3_1" localSheetId="2">#REF!</definedName>
    <definedName name="ROFT_3_1" localSheetId="7">#REF!</definedName>
    <definedName name="ROFT_3_1" localSheetId="10">#REF!</definedName>
    <definedName name="ROFT_3_1">#REF!</definedName>
    <definedName name="ROFT_3_2" localSheetId="3">#REF!</definedName>
    <definedName name="ROFT_3_2" localSheetId="8">#REF!</definedName>
    <definedName name="ROFT_3_2" localSheetId="2">#REF!</definedName>
    <definedName name="ROFT_3_2" localSheetId="7">#REF!</definedName>
    <definedName name="ROFT_3_2" localSheetId="10">#REF!</definedName>
    <definedName name="ROFT_3_2">#REF!</definedName>
    <definedName name="ROFT_3_3" localSheetId="3">#REF!</definedName>
    <definedName name="ROFT_3_3" localSheetId="8">#REF!</definedName>
    <definedName name="ROFT_3_3" localSheetId="2">#REF!</definedName>
    <definedName name="ROFT_3_3" localSheetId="7">#REF!</definedName>
    <definedName name="ROFT_3_3" localSheetId="10">#REF!</definedName>
    <definedName name="ROFT_3_3">#REF!</definedName>
    <definedName name="ROFT_3_4" localSheetId="3">#REF!</definedName>
    <definedName name="ROFT_3_4" localSheetId="8">#REF!</definedName>
    <definedName name="ROFT_3_4" localSheetId="2">#REF!</definedName>
    <definedName name="ROFT_3_4" localSheetId="7">#REF!</definedName>
    <definedName name="ROFT_3_4" localSheetId="10">#REF!</definedName>
    <definedName name="ROFT_3_4">#REF!</definedName>
    <definedName name="ROFT_3_5" localSheetId="3">#REF!</definedName>
    <definedName name="ROFT_3_5" localSheetId="8">#REF!</definedName>
    <definedName name="ROFT_3_5" localSheetId="2">#REF!</definedName>
    <definedName name="ROFT_3_5" localSheetId="7">#REF!</definedName>
    <definedName name="ROFT_3_5" localSheetId="10">#REF!</definedName>
    <definedName name="ROFT_3_5">#REF!</definedName>
    <definedName name="ROFT_4_1" localSheetId="3">#REF!</definedName>
    <definedName name="ROFT_4_1" localSheetId="8">#REF!</definedName>
    <definedName name="ROFT_4_1" localSheetId="2">#REF!</definedName>
    <definedName name="ROFT_4_1" localSheetId="7">#REF!</definedName>
    <definedName name="ROFT_4_1" localSheetId="10">#REF!</definedName>
    <definedName name="ROFT_4_1">#REF!</definedName>
    <definedName name="ROFT_4_2" localSheetId="3">#REF!</definedName>
    <definedName name="ROFT_4_2" localSheetId="8">#REF!</definedName>
    <definedName name="ROFT_4_2" localSheetId="2">#REF!</definedName>
    <definedName name="ROFT_4_2" localSheetId="7">#REF!</definedName>
    <definedName name="ROFT_4_2" localSheetId="10">#REF!</definedName>
    <definedName name="ROFT_4_2">#REF!</definedName>
    <definedName name="ROFT_4_3" localSheetId="3">#REF!</definedName>
    <definedName name="ROFT_4_3" localSheetId="8">#REF!</definedName>
    <definedName name="ROFT_4_3" localSheetId="2">#REF!</definedName>
    <definedName name="ROFT_4_3" localSheetId="7">#REF!</definedName>
    <definedName name="ROFT_4_3" localSheetId="10">#REF!</definedName>
    <definedName name="ROFT_4_3">#REF!</definedName>
    <definedName name="ROFT_4_4" localSheetId="3">#REF!</definedName>
    <definedName name="ROFT_4_4" localSheetId="8">#REF!</definedName>
    <definedName name="ROFT_4_4" localSheetId="2">#REF!</definedName>
    <definedName name="ROFT_4_4" localSheetId="7">#REF!</definedName>
    <definedName name="ROFT_4_4" localSheetId="10">#REF!</definedName>
    <definedName name="ROFT_4_4">#REF!</definedName>
    <definedName name="ROFT_4_5" localSheetId="3">#REF!</definedName>
    <definedName name="ROFT_4_5" localSheetId="8">#REF!</definedName>
    <definedName name="ROFT_4_5" localSheetId="2">#REF!</definedName>
    <definedName name="ROFT_4_5" localSheetId="7">#REF!</definedName>
    <definedName name="ROFT_4_5" localSheetId="10">#REF!</definedName>
    <definedName name="ROFT_4_5">#REF!</definedName>
    <definedName name="ROFT_final" localSheetId="3">#REF!</definedName>
    <definedName name="ROFT_final" localSheetId="8">#REF!</definedName>
    <definedName name="ROFT_final" localSheetId="2">#REF!</definedName>
    <definedName name="ROFT_final" localSheetId="7">#REF!</definedName>
    <definedName name="ROFT_final" localSheetId="10">#REF!</definedName>
    <definedName name="ROFT_final">#REF!</definedName>
    <definedName name="RPS_1" localSheetId="3">#REF!</definedName>
    <definedName name="RPS_1" localSheetId="8">#REF!</definedName>
    <definedName name="RPS_1" localSheetId="2">#REF!</definedName>
    <definedName name="RPS_1" localSheetId="7">#REF!</definedName>
    <definedName name="RPS_1" localSheetId="10">#REF!</definedName>
    <definedName name="RPS_1">#REF!</definedName>
    <definedName name="RPS_2" localSheetId="3">#REF!</definedName>
    <definedName name="RPS_2" localSheetId="8">#REF!</definedName>
    <definedName name="RPS_2" localSheetId="2">#REF!</definedName>
    <definedName name="RPS_2" localSheetId="7">#REF!</definedName>
    <definedName name="RPS_2" localSheetId="10">#REF!</definedName>
    <definedName name="RPS_2">#REF!</definedName>
    <definedName name="RPS_3" localSheetId="3">#REF!</definedName>
    <definedName name="RPS_3" localSheetId="8">#REF!</definedName>
    <definedName name="RPS_3" localSheetId="2">#REF!</definedName>
    <definedName name="RPS_3" localSheetId="7">#REF!</definedName>
    <definedName name="RPS_3" localSheetId="10">#REF!</definedName>
    <definedName name="RPS_3">#REF!</definedName>
    <definedName name="RPS_4" localSheetId="3">#REF!</definedName>
    <definedName name="RPS_4" localSheetId="8">#REF!</definedName>
    <definedName name="RPS_4" localSheetId="2">#REF!</definedName>
    <definedName name="RPS_4" localSheetId="7">#REF!</definedName>
    <definedName name="RPS_4" localSheetId="10">#REF!</definedName>
    <definedName name="RPS_4">#REF!</definedName>
    <definedName name="RPS_final" localSheetId="3">#REF!</definedName>
    <definedName name="RPS_final" localSheetId="8">#REF!</definedName>
    <definedName name="RPS_final" localSheetId="2">#REF!</definedName>
    <definedName name="RPS_final" localSheetId="7">#REF!</definedName>
    <definedName name="RPS_final" localSheetId="10">#REF!</definedName>
    <definedName name="RPS_final">#REF!</definedName>
    <definedName name="RPST_1" localSheetId="3">#REF!</definedName>
    <definedName name="RPST_1" localSheetId="8">#REF!</definedName>
    <definedName name="RPST_1" localSheetId="2">#REF!</definedName>
    <definedName name="RPST_1" localSheetId="7">#REF!</definedName>
    <definedName name="RPST_1" localSheetId="10">#REF!</definedName>
    <definedName name="RPST_1">#REF!</definedName>
    <definedName name="RPST_2" localSheetId="3">#REF!</definedName>
    <definedName name="RPST_2" localSheetId="8">#REF!</definedName>
    <definedName name="RPST_2" localSheetId="2">#REF!</definedName>
    <definedName name="RPST_2" localSheetId="7">#REF!</definedName>
    <definedName name="RPST_2" localSheetId="10">#REF!</definedName>
    <definedName name="RPST_2">#REF!</definedName>
    <definedName name="RPST_3" localSheetId="3">#REF!</definedName>
    <definedName name="RPST_3" localSheetId="8">#REF!</definedName>
    <definedName name="RPST_3" localSheetId="2">#REF!</definedName>
    <definedName name="RPST_3" localSheetId="7">#REF!</definedName>
    <definedName name="RPST_3" localSheetId="10">#REF!</definedName>
    <definedName name="RPST_3">#REF!</definedName>
    <definedName name="RPST_4" localSheetId="3">#REF!</definedName>
    <definedName name="RPST_4" localSheetId="8">#REF!</definedName>
    <definedName name="RPST_4" localSheetId="2">#REF!</definedName>
    <definedName name="RPST_4" localSheetId="7">#REF!</definedName>
    <definedName name="RPST_4" localSheetId="10">#REF!</definedName>
    <definedName name="RPST_4">#REF!</definedName>
    <definedName name="RPST_final" localSheetId="3">#REF!</definedName>
    <definedName name="RPST_final" localSheetId="8">#REF!</definedName>
    <definedName name="RPST_final" localSheetId="2">#REF!</definedName>
    <definedName name="RPST_final" localSheetId="7">#REF!</definedName>
    <definedName name="RPST_final" localSheetId="10">#REF!</definedName>
    <definedName name="RPST_final">#REF!</definedName>
    <definedName name="RT_1_1" localSheetId="3">#REF!</definedName>
    <definedName name="RT_1_1" localSheetId="8">#REF!</definedName>
    <definedName name="RT_1_1" localSheetId="2">#REF!</definedName>
    <definedName name="RT_1_1" localSheetId="7">#REF!</definedName>
    <definedName name="RT_1_1" localSheetId="10">#REF!</definedName>
    <definedName name="RT_1_1">#REF!</definedName>
    <definedName name="RT_1_2" localSheetId="3">#REF!</definedName>
    <definedName name="RT_1_2" localSheetId="8">#REF!</definedName>
    <definedName name="RT_1_2" localSheetId="2">#REF!</definedName>
    <definedName name="RT_1_2" localSheetId="7">#REF!</definedName>
    <definedName name="RT_1_2" localSheetId="10">#REF!</definedName>
    <definedName name="RT_1_2">#REF!</definedName>
    <definedName name="RT_1_3" localSheetId="3">#REF!</definedName>
    <definedName name="RT_1_3" localSheetId="8">#REF!</definedName>
    <definedName name="RT_1_3" localSheetId="2">#REF!</definedName>
    <definedName name="RT_1_3" localSheetId="7">#REF!</definedName>
    <definedName name="RT_1_3" localSheetId="10">#REF!</definedName>
    <definedName name="RT_1_3">#REF!</definedName>
    <definedName name="RT_2_1" localSheetId="3">#REF!</definedName>
    <definedName name="RT_2_1" localSheetId="8">#REF!</definedName>
    <definedName name="RT_2_1" localSheetId="2">#REF!</definedName>
    <definedName name="RT_2_1" localSheetId="7">#REF!</definedName>
    <definedName name="RT_2_1" localSheetId="10">#REF!</definedName>
    <definedName name="RT_2_1">#REF!</definedName>
    <definedName name="RT_2_2" localSheetId="3">#REF!</definedName>
    <definedName name="RT_2_2" localSheetId="8">#REF!</definedName>
    <definedName name="RT_2_2" localSheetId="2">#REF!</definedName>
    <definedName name="RT_2_2" localSheetId="7">#REF!</definedName>
    <definedName name="RT_2_2" localSheetId="10">#REF!</definedName>
    <definedName name="RT_2_2">#REF!</definedName>
    <definedName name="RT_2_3" localSheetId="3">#REF!</definedName>
    <definedName name="RT_2_3" localSheetId="8">#REF!</definedName>
    <definedName name="RT_2_3" localSheetId="2">#REF!</definedName>
    <definedName name="RT_2_3" localSheetId="7">#REF!</definedName>
    <definedName name="RT_2_3" localSheetId="10">#REF!</definedName>
    <definedName name="RT_2_3">#REF!</definedName>
    <definedName name="RT_3_1" localSheetId="3">#REF!</definedName>
    <definedName name="RT_3_1" localSheetId="8">#REF!</definedName>
    <definedName name="RT_3_1" localSheetId="2">#REF!</definedName>
    <definedName name="RT_3_1" localSheetId="7">#REF!</definedName>
    <definedName name="RT_3_1" localSheetId="10">#REF!</definedName>
    <definedName name="RT_3_1">#REF!</definedName>
    <definedName name="RT_3_2" localSheetId="3">#REF!</definedName>
    <definedName name="RT_3_2" localSheetId="8">#REF!</definedName>
    <definedName name="RT_3_2" localSheetId="2">#REF!</definedName>
    <definedName name="RT_3_2" localSheetId="7">#REF!</definedName>
    <definedName name="RT_3_2" localSheetId="10">#REF!</definedName>
    <definedName name="RT_3_2">#REF!</definedName>
    <definedName name="RT_3_3" localSheetId="3">#REF!</definedName>
    <definedName name="RT_3_3" localSheetId="8">#REF!</definedName>
    <definedName name="RT_3_3" localSheetId="2">#REF!</definedName>
    <definedName name="RT_3_3" localSheetId="7">#REF!</definedName>
    <definedName name="RT_3_3" localSheetId="10">#REF!</definedName>
    <definedName name="RT_3_3">#REF!</definedName>
    <definedName name="RT_4_1" localSheetId="3">#REF!</definedName>
    <definedName name="RT_4_1" localSheetId="8">#REF!</definedName>
    <definedName name="RT_4_1" localSheetId="2">#REF!</definedName>
    <definedName name="RT_4_1" localSheetId="7">#REF!</definedName>
    <definedName name="RT_4_1" localSheetId="10">#REF!</definedName>
    <definedName name="RT_4_1">#REF!</definedName>
    <definedName name="RT_4_2" localSheetId="3">#REF!</definedName>
    <definedName name="RT_4_2" localSheetId="8">#REF!</definedName>
    <definedName name="RT_4_2" localSheetId="2">#REF!</definedName>
    <definedName name="RT_4_2" localSheetId="7">#REF!</definedName>
    <definedName name="RT_4_2" localSheetId="10">#REF!</definedName>
    <definedName name="RT_4_2">#REF!</definedName>
    <definedName name="RT_4_3" localSheetId="3">#REF!</definedName>
    <definedName name="RT_4_3" localSheetId="8">#REF!</definedName>
    <definedName name="RT_4_3" localSheetId="2">#REF!</definedName>
    <definedName name="RT_4_3" localSheetId="7">#REF!</definedName>
    <definedName name="RT_4_3" localSheetId="10">#REF!</definedName>
    <definedName name="RT_4_3">#REF!</definedName>
    <definedName name="RT_final" localSheetId="3">#REF!</definedName>
    <definedName name="RT_final" localSheetId="8">#REF!</definedName>
    <definedName name="RT_final" localSheetId="2">#REF!</definedName>
    <definedName name="RT_final" localSheetId="7">#REF!</definedName>
    <definedName name="RT_final" localSheetId="10">#REF!</definedName>
    <definedName name="RT_final">#REF!</definedName>
    <definedName name="RT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" localSheetId="3">#REF!</definedName>
    <definedName name="s" localSheetId="8">#REF!</definedName>
    <definedName name="s" localSheetId="2">#REF!</definedName>
    <definedName name="s" localSheetId="7">#REF!</definedName>
    <definedName name="s" localSheetId="10">#REF!</definedName>
    <definedName name="s">#REF!</definedName>
    <definedName name="saldo" localSheetId="3">#REF!</definedName>
    <definedName name="saldo" localSheetId="8">#REF!</definedName>
    <definedName name="saldo" localSheetId="2">#REF!</definedName>
    <definedName name="saldo" localSheetId="7">#REF!</definedName>
    <definedName name="saldo" localSheetId="10">#REF!</definedName>
    <definedName name="saldo">#REF!</definedName>
    <definedName name="ss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ESTE" localSheetId="13">#REF!</definedName>
    <definedName name="TESTE" localSheetId="10">#REF!</definedName>
    <definedName name="TESTE" localSheetId="4">#REF!</definedName>
    <definedName name="TESTE" localSheetId="9">#REF!</definedName>
    <definedName name="TESTE">#REF!</definedName>
    <definedName name="Texto" localSheetId="3">#REF!</definedName>
    <definedName name="Texto" localSheetId="8">#REF!</definedName>
    <definedName name="Texto" localSheetId="2">#REF!</definedName>
    <definedName name="Texto" localSheetId="7">#REF!</definedName>
    <definedName name="Texto" localSheetId="13">#REF!</definedName>
    <definedName name="Texto" localSheetId="10">#REF!</definedName>
    <definedName name="Texto" localSheetId="4">#REF!</definedName>
    <definedName name="Texto" localSheetId="9">#REF!</definedName>
    <definedName name="Texto">#REF!</definedName>
    <definedName name="Trimestre" localSheetId="3">#REF!</definedName>
    <definedName name="Trimestre" localSheetId="8">#REF!</definedName>
    <definedName name="Trimestre" localSheetId="2">#REF!</definedName>
    <definedName name="Trimestre" localSheetId="7">#REF!</definedName>
    <definedName name="Trimestre" localSheetId="13">#REF!</definedName>
    <definedName name="Trimestre" localSheetId="10">#REF!</definedName>
    <definedName name="Trimestre" localSheetId="4">#REF!</definedName>
    <definedName name="Trimestre" localSheetId="9">#REF!</definedName>
    <definedName name="Trimestre">#REF!</definedName>
    <definedName name="TROCATO43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VM_1" localSheetId="13">#REF!</definedName>
    <definedName name="TVM_1" localSheetId="10">#REF!</definedName>
    <definedName name="TVM_1" localSheetId="4">#REF!</definedName>
    <definedName name="TVM_1" localSheetId="9">#REF!</definedName>
    <definedName name="TVM_1">#REF!</definedName>
    <definedName name="TVM_2" localSheetId="13">#REF!</definedName>
    <definedName name="TVM_2" localSheetId="10">#REF!</definedName>
    <definedName name="TVM_2" localSheetId="4">#REF!</definedName>
    <definedName name="TVM_2" localSheetId="9">#REF!</definedName>
    <definedName name="TVM_2">#REF!</definedName>
    <definedName name="TVM_3" localSheetId="13">#REF!</definedName>
    <definedName name="TVM_3" localSheetId="10">#REF!</definedName>
    <definedName name="TVM_3" localSheetId="4">#REF!</definedName>
    <definedName name="TVM_3" localSheetId="9">#REF!</definedName>
    <definedName name="TVM_3">#REF!</definedName>
    <definedName name="TVM_4" localSheetId="13">#REF!</definedName>
    <definedName name="TVM_4" localSheetId="10">#REF!</definedName>
    <definedName name="TVM_4" localSheetId="4">#REF!</definedName>
    <definedName name="TVM_4" localSheetId="9">#REF!</definedName>
    <definedName name="TVM_4">#REF!</definedName>
    <definedName name="TVM_final" localSheetId="13">#REF!</definedName>
    <definedName name="TVM_final" localSheetId="10">#REF!</definedName>
    <definedName name="TVM_final" localSheetId="4">#REF!</definedName>
    <definedName name="TVM_final" localSheetId="9">#REF!</definedName>
    <definedName name="TVM_final">#REF!</definedName>
    <definedName name="val" localSheetId="3">#REF!</definedName>
    <definedName name="val" localSheetId="8">#REF!</definedName>
    <definedName name="val" localSheetId="2">#REF!</definedName>
    <definedName name="val" localSheetId="7">#REF!</definedName>
    <definedName name="val" localSheetId="13">#REF!</definedName>
    <definedName name="val" localSheetId="10">#REF!</definedName>
    <definedName name="val" localSheetId="4">#REF!</definedName>
    <definedName name="val" localSheetId="9">#REF!</definedName>
    <definedName name="val">#REF!</definedName>
    <definedName name="Valor" localSheetId="3">#REF!</definedName>
    <definedName name="Valor" localSheetId="8">#REF!</definedName>
    <definedName name="Valor" localSheetId="2">#REF!</definedName>
    <definedName name="Valor" localSheetId="7">#REF!</definedName>
    <definedName name="Valor" localSheetId="10">#REF!</definedName>
    <definedName name="Valor">#REF!</definedName>
    <definedName name="Value" localSheetId="3">#REF!</definedName>
    <definedName name="Value" localSheetId="8">#REF!</definedName>
    <definedName name="Value" localSheetId="2">#REF!</definedName>
    <definedName name="Value" localSheetId="7">#REF!</definedName>
    <definedName name="Value" localSheetId="13">#REF!</definedName>
    <definedName name="Value" localSheetId="10">#REF!</definedName>
    <definedName name="Value" localSheetId="4">#REF!</definedName>
    <definedName name="Value" localSheetId="9">#REF!</definedName>
    <definedName name="Value">#REF!</definedName>
    <definedName name="VPTVM_1" localSheetId="3">#REF!</definedName>
    <definedName name="VPTVM_1" localSheetId="8">#REF!</definedName>
    <definedName name="VPTVM_1" localSheetId="2">#REF!</definedName>
    <definedName name="VPTVM_1" localSheetId="7">#REF!</definedName>
    <definedName name="VPTVM_1" localSheetId="10">#REF!</definedName>
    <definedName name="VPTVM_1">#REF!</definedName>
    <definedName name="VPTVM_2" localSheetId="3">#REF!</definedName>
    <definedName name="VPTVM_2" localSheetId="8">#REF!</definedName>
    <definedName name="VPTVM_2" localSheetId="2">#REF!</definedName>
    <definedName name="VPTVM_2" localSheetId="7">#REF!</definedName>
    <definedName name="VPTVM_2" localSheetId="10">#REF!</definedName>
    <definedName name="VPTVM_2">#REF!</definedName>
    <definedName name="VPTVM_3" localSheetId="3">#REF!</definedName>
    <definedName name="VPTVM_3" localSheetId="8">#REF!</definedName>
    <definedName name="VPTVM_3" localSheetId="2">#REF!</definedName>
    <definedName name="VPTVM_3" localSheetId="7">#REF!</definedName>
    <definedName name="VPTVM_3" localSheetId="10">#REF!</definedName>
    <definedName name="VPTVM_3">#REF!</definedName>
    <definedName name="VPTVM_4" localSheetId="3">#REF!</definedName>
    <definedName name="VPTVM_4" localSheetId="8">#REF!</definedName>
    <definedName name="VPTVM_4" localSheetId="2">#REF!</definedName>
    <definedName name="VPTVM_4" localSheetId="7">#REF!</definedName>
    <definedName name="VPTVM_4" localSheetId="10">#REF!</definedName>
    <definedName name="VPTVM_4">#REF!</definedName>
    <definedName name="VPTVM_final" localSheetId="3">#REF!</definedName>
    <definedName name="VPTVM_final" localSheetId="8">#REF!</definedName>
    <definedName name="VPTVM_final" localSheetId="2">#REF!</definedName>
    <definedName name="VPTVM_final" localSheetId="7">#REF!</definedName>
    <definedName name="VPTVM_final" localSheetId="10">#REF!</definedName>
    <definedName name="VPTVM_final">#REF!</definedName>
    <definedName name="wrn.BALANÇOS.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8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7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4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localSheetId="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xxx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Z_34D0E506_8BA6_4F88_8A70_BCA7029CA28A_.wvu.Cols" localSheetId="3" hidden="1">BP!#REF!</definedName>
    <definedName name="Z_34D0E506_8BA6_4F88_8A70_BCA7029CA28A_.wvu.Cols" localSheetId="8" hidden="1">'BP_2010-2024'!#REF!</definedName>
    <definedName name="Z_34D0E506_8BA6_4F88_8A70_BCA7029CA28A_.wvu.Cols" localSheetId="10" hidden="1">'Participações em Coligadas'!#REF!</definedName>
    <definedName name="Z_34D0E506_8BA6_4F88_8A70_BCA7029CA28A_.wvu.Rows" localSheetId="3" hidden="1">BP!#REF!,BP!#REF!</definedName>
    <definedName name="Z_34D0E506_8BA6_4F88_8A70_BCA7029CA28A_.wvu.Rows" localSheetId="8" hidden="1">'BP_2010-2024'!#REF!,'BP_2010-2024'!#REF!</definedName>
    <definedName name="Z_34D0E506_8BA6_4F88_8A70_BCA7029CA28A_.wvu.Rows" localSheetId="10" hidden="1">'Participações em Coligadas'!#REF!,'Participações em Coligadas'!#REF!</definedName>
    <definedName name="Z_ABB0FA72_C000_4B62_BC30_6AD786CA3DDB_.wvu.Cols" localSheetId="3" hidden="1">BP!#REF!</definedName>
    <definedName name="Z_ABB0FA72_C000_4B62_BC30_6AD786CA3DDB_.wvu.Cols" localSheetId="8" hidden="1">'BP_2010-2024'!#REF!</definedName>
    <definedName name="Z_ABB0FA72_C000_4B62_BC30_6AD786CA3DDB_.wvu.Cols" localSheetId="10" hidden="1">'Participações em Coligadas'!#REF!</definedName>
    <definedName name="Z_ABB0FA72_C000_4B62_BC30_6AD786CA3DDB_.wvu.Rows" localSheetId="3" hidden="1">BP!#REF!,BP!#REF!</definedName>
    <definedName name="Z_ABB0FA72_C000_4B62_BC30_6AD786CA3DDB_.wvu.Rows" localSheetId="8" hidden="1">'BP_2010-2024'!#REF!,'BP_2010-2024'!#REF!</definedName>
    <definedName name="Z_ABB0FA72_C000_4B62_BC30_6AD786CA3DDB_.wvu.Rows" localSheetId="10" hidden="1">'Participações em Coligadas'!#REF!,'Participações em Coligadas'!#REF!</definedName>
    <definedName name="zz_CONSULTA_BALANCETE_ANALITICO_teste" localSheetId="3">#REF!</definedName>
    <definedName name="zz_CONSULTA_BALANCETE_ANALITICO_teste" localSheetId="8">#REF!</definedName>
    <definedName name="zz_CONSULTA_BALANCETE_ANALITICO_teste" localSheetId="13">#REF!</definedName>
    <definedName name="zz_CONSULTA_BALANCETE_ANALITICO_teste" localSheetId="10">#REF!</definedName>
    <definedName name="zz_CONSULTA_BALANCETE_ANALITICO_teste" localSheetId="4">#REF!</definedName>
    <definedName name="zz_CONSULTA_BALANCETE_ANALITICO_teste" localSheetId="9">#REF!</definedName>
    <definedName name="zz_CONSULTA_BALANCETE_ANALITICO_teste">#REF!</definedName>
  </definedNames>
  <calcPr calcId="191029" concurrentManualCount="8"/>
  <pivotCaches>
    <pivotCache cacheId="19" r:id="rId16"/>
    <pivotCache cacheId="20" r:id="rId17"/>
    <pivotCache cacheId="21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H10" i="4"/>
  <c r="H9" i="4"/>
  <c r="H8" i="4"/>
  <c r="H7" i="4"/>
  <c r="H6" i="4"/>
  <c r="H5" i="4"/>
  <c r="H4" i="4"/>
  <c r="F4" i="4"/>
  <c r="E4" i="4"/>
  <c r="D4" i="4"/>
  <c r="C4" i="4"/>
  <c r="F5" i="4"/>
  <c r="G4" i="4"/>
  <c r="H3" i="4"/>
  <c r="F11" i="4" l="1"/>
  <c r="G11" i="4"/>
  <c r="F3" i="4"/>
  <c r="G3" i="4"/>
  <c r="E3" i="5"/>
  <c r="E2" i="5"/>
  <c r="F10" i="4" l="1"/>
  <c r="G10" i="4" s="1"/>
  <c r="F9" i="4"/>
  <c r="G9" i="4" s="1"/>
  <c r="F8" i="4"/>
  <c r="G8" i="4" s="1"/>
  <c r="F7" i="4"/>
  <c r="G7" i="4" s="1"/>
  <c r="F6" i="4"/>
  <c r="G6" i="4" s="1"/>
  <c r="G5" i="4"/>
  <c r="D7" i="10" l="1"/>
  <c r="E11" i="4" l="1"/>
  <c r="E10" i="4"/>
  <c r="E9" i="4"/>
  <c r="E8" i="4"/>
  <c r="E7" i="4"/>
  <c r="E6" i="4"/>
  <c r="E5" i="4"/>
  <c r="E3" i="4" l="1"/>
  <c r="C10" i="4" l="1"/>
  <c r="D10" i="4"/>
  <c r="C9" i="4"/>
  <c r="D9" i="4"/>
  <c r="C8" i="4"/>
  <c r="D8" i="4"/>
  <c r="C7" i="4"/>
  <c r="D7" i="4"/>
  <c r="C6" i="4"/>
  <c r="D6" i="4"/>
  <c r="C11" i="4"/>
  <c r="D11" i="4"/>
  <c r="D5" i="4"/>
  <c r="C5" i="4"/>
  <c r="C3" i="4" l="1"/>
  <c r="D3" i="4"/>
  <c r="R8" i="26"/>
  <c r="Q8" i="26"/>
  <c r="D8" i="26"/>
  <c r="BQ4" i="23"/>
  <c r="C7" i="10"/>
  <c r="L50" i="21" l="1"/>
  <c r="L49" i="21"/>
  <c r="L3" i="21"/>
  <c r="L37" i="21"/>
  <c r="AI29" i="11"/>
  <c r="AI168" i="11" s="1"/>
  <c r="L51" i="21" l="1"/>
  <c r="AI17" i="13" l="1"/>
  <c r="AI88" i="13" s="1"/>
  <c r="G81" i="21" l="1"/>
  <c r="H81" i="21"/>
  <c r="I81" i="21"/>
  <c r="J63" i="21" l="1"/>
  <c r="AA17" i="13"/>
  <c r="K17" i="13"/>
  <c r="V17" i="13"/>
  <c r="W17" i="13"/>
  <c r="X17" i="13"/>
  <c r="Z17" i="13"/>
  <c r="K50" i="21"/>
  <c r="K49" i="21"/>
  <c r="J50" i="21"/>
  <c r="J49" i="21"/>
  <c r="I50" i="21"/>
  <c r="I49" i="21"/>
  <c r="H50" i="21"/>
  <c r="H49" i="21"/>
  <c r="G49" i="21"/>
  <c r="G50" i="21"/>
  <c r="C37" i="21"/>
  <c r="B37" i="21"/>
  <c r="A39" i="21"/>
  <c r="A40" i="21"/>
  <c r="A41" i="21"/>
  <c r="A42" i="21"/>
  <c r="A43" i="21"/>
  <c r="A44" i="21"/>
  <c r="A45" i="21"/>
  <c r="A46" i="21"/>
  <c r="A47" i="21"/>
  <c r="K37" i="21"/>
  <c r="C3" i="21"/>
  <c r="B3" i="21"/>
  <c r="J67" i="21"/>
  <c r="J62" i="21"/>
  <c r="I46" i="21" l="1"/>
  <c r="L46" i="21"/>
  <c r="I42" i="21"/>
  <c r="L42" i="21"/>
  <c r="J41" i="21"/>
  <c r="L41" i="21"/>
  <c r="J44" i="21"/>
  <c r="L44" i="21"/>
  <c r="F40" i="21"/>
  <c r="L40" i="21"/>
  <c r="J45" i="21"/>
  <c r="L45" i="21"/>
  <c r="H47" i="21"/>
  <c r="L47" i="21"/>
  <c r="H43" i="21"/>
  <c r="L43" i="21"/>
  <c r="F39" i="21"/>
  <c r="L39" i="21"/>
  <c r="E41" i="21"/>
  <c r="H45" i="21"/>
  <c r="K41" i="21"/>
  <c r="C41" i="21"/>
  <c r="F45" i="21"/>
  <c r="K45" i="21"/>
  <c r="K51" i="21"/>
  <c r="C40" i="21"/>
  <c r="E40" i="21"/>
  <c r="F44" i="21"/>
  <c r="I44" i="21"/>
  <c r="K3" i="21"/>
  <c r="C45" i="21"/>
  <c r="E45" i="21"/>
  <c r="F41" i="21"/>
  <c r="H44" i="21"/>
  <c r="K44" i="21"/>
  <c r="K39" i="21"/>
  <c r="C44" i="21"/>
  <c r="E44" i="21"/>
  <c r="K47" i="21"/>
  <c r="K43" i="21"/>
  <c r="K40" i="21"/>
  <c r="G44" i="21"/>
  <c r="K46" i="21"/>
  <c r="K42" i="21"/>
  <c r="J51" i="21"/>
  <c r="J40" i="21" s="1"/>
  <c r="B47" i="21"/>
  <c r="B39" i="21"/>
  <c r="D47" i="21"/>
  <c r="B46" i="21"/>
  <c r="D42" i="21"/>
  <c r="B44" i="21"/>
  <c r="B40" i="21"/>
  <c r="C46" i="21"/>
  <c r="C42" i="21"/>
  <c r="D44" i="21"/>
  <c r="D40" i="21"/>
  <c r="E46" i="21"/>
  <c r="E42" i="21"/>
  <c r="F46" i="21"/>
  <c r="F42" i="21"/>
  <c r="G45" i="21"/>
  <c r="G41" i="21"/>
  <c r="H46" i="21"/>
  <c r="H42" i="21"/>
  <c r="I45" i="21"/>
  <c r="I41" i="21"/>
  <c r="J39" i="21"/>
  <c r="D43" i="21"/>
  <c r="D39" i="21"/>
  <c r="G39" i="21"/>
  <c r="H41" i="21"/>
  <c r="I39" i="21"/>
  <c r="J47" i="21"/>
  <c r="J43" i="21"/>
  <c r="B43" i="21"/>
  <c r="B42" i="21"/>
  <c r="G47" i="21"/>
  <c r="G43" i="21"/>
  <c r="H39" i="21"/>
  <c r="I47" i="21"/>
  <c r="I43" i="21"/>
  <c r="J46" i="21"/>
  <c r="J42" i="21"/>
  <c r="D46" i="21"/>
  <c r="B45" i="21"/>
  <c r="B41" i="21"/>
  <c r="C47" i="21"/>
  <c r="C43" i="21"/>
  <c r="C39" i="21"/>
  <c r="D45" i="21"/>
  <c r="D41" i="21"/>
  <c r="E47" i="21"/>
  <c r="E43" i="21"/>
  <c r="E39" i="21"/>
  <c r="F47" i="21"/>
  <c r="F43" i="21"/>
  <c r="G46" i="21"/>
  <c r="G42" i="21"/>
  <c r="J65" i="21" l="1"/>
  <c r="K65" i="21"/>
  <c r="J66" i="21"/>
  <c r="K66" i="21"/>
  <c r="K67" i="21"/>
  <c r="J68" i="21"/>
  <c r="K68" i="21"/>
  <c r="D29" i="11"/>
  <c r="K69" i="21" l="1"/>
  <c r="K75" i="21" s="1"/>
  <c r="J69" i="21"/>
  <c r="J74" i="21" s="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D168" i="11"/>
  <c r="E17" i="13"/>
  <c r="J72" i="21" l="1"/>
  <c r="K74" i="21"/>
  <c r="K73" i="21"/>
  <c r="K71" i="21"/>
  <c r="J73" i="21"/>
  <c r="J75" i="21"/>
  <c r="K72" i="21"/>
  <c r="J71" i="21"/>
  <c r="E168" i="11"/>
  <c r="D17" i="13"/>
  <c r="D88" i="13" s="1"/>
  <c r="E88" i="13"/>
  <c r="H51" i="21" l="1"/>
  <c r="H40" i="21" s="1"/>
  <c r="F50" i="21"/>
  <c r="F49" i="21"/>
  <c r="E50" i="21"/>
  <c r="E49" i="21"/>
  <c r="D49" i="21"/>
  <c r="D50" i="21"/>
  <c r="C50" i="21"/>
  <c r="C49" i="21"/>
  <c r="B50" i="21"/>
  <c r="B49" i="21"/>
  <c r="F168" i="11"/>
  <c r="A38" i="21"/>
  <c r="K38" i="21" l="1"/>
  <c r="K48" i="21" s="1"/>
  <c r="L38" i="21"/>
  <c r="L48" i="21" s="1"/>
  <c r="B51" i="21"/>
  <c r="F51" i="21"/>
  <c r="E38" i="21"/>
  <c r="E48" i="21" s="1"/>
  <c r="H38" i="21"/>
  <c r="H48" i="21" s="1"/>
  <c r="C38" i="21"/>
  <c r="I38" i="21"/>
  <c r="J38" i="21"/>
  <c r="J48" i="21" s="1"/>
  <c r="G38" i="21"/>
  <c r="F38" i="21"/>
  <c r="D38" i="21"/>
  <c r="B38" i="21"/>
  <c r="C51" i="21"/>
  <c r="E51" i="21"/>
  <c r="G51" i="21"/>
  <c r="G40" i="21" s="1"/>
  <c r="I51" i="21"/>
  <c r="I40" i="21" s="1"/>
  <c r="D51" i="21"/>
  <c r="E20" i="21"/>
  <c r="F20" i="21"/>
  <c r="G20" i="21"/>
  <c r="H20" i="21"/>
  <c r="I20" i="21"/>
  <c r="J20" i="21"/>
  <c r="D20" i="21"/>
  <c r="D37" i="21" l="1"/>
  <c r="D3" i="21"/>
  <c r="G3" i="21"/>
  <c r="G37" i="21"/>
  <c r="J37" i="21"/>
  <c r="J3" i="21"/>
  <c r="F37" i="21"/>
  <c r="F3" i="21"/>
  <c r="H37" i="21"/>
  <c r="H3" i="21"/>
  <c r="I37" i="21"/>
  <c r="I3" i="21"/>
  <c r="E3" i="21"/>
  <c r="E37" i="21"/>
  <c r="G48" i="21"/>
  <c r="F48" i="21"/>
  <c r="I48" i="21"/>
  <c r="B48" i="21"/>
  <c r="C48" i="21"/>
  <c r="D48" i="21"/>
  <c r="A66" i="21"/>
  <c r="A72" i="21" s="1"/>
  <c r="B66" i="21"/>
  <c r="C66" i="21"/>
  <c r="D66" i="21"/>
  <c r="E66" i="21"/>
  <c r="F66" i="21"/>
  <c r="G66" i="21"/>
  <c r="H66" i="21"/>
  <c r="I66" i="21"/>
  <c r="A67" i="21"/>
  <c r="A73" i="21" s="1"/>
  <c r="B67" i="21"/>
  <c r="C67" i="21"/>
  <c r="D67" i="21"/>
  <c r="E67" i="21"/>
  <c r="F67" i="21"/>
  <c r="G67" i="21"/>
  <c r="H67" i="21"/>
  <c r="I67" i="21"/>
  <c r="A68" i="21"/>
  <c r="A74" i="21" s="1"/>
  <c r="B68" i="21"/>
  <c r="C68" i="21"/>
  <c r="D68" i="21"/>
  <c r="E68" i="21"/>
  <c r="F68" i="21"/>
  <c r="G68" i="21"/>
  <c r="H68" i="21"/>
  <c r="I68" i="21"/>
  <c r="A69" i="21"/>
  <c r="A75" i="21" s="1"/>
  <c r="B65" i="21"/>
  <c r="C65" i="21"/>
  <c r="D65" i="21"/>
  <c r="E65" i="21"/>
  <c r="F65" i="21"/>
  <c r="G65" i="21"/>
  <c r="H65" i="21"/>
  <c r="I65" i="21"/>
  <c r="A65" i="21"/>
  <c r="A71" i="21" s="1"/>
  <c r="B80" i="21" l="1"/>
  <c r="M48" i="21"/>
  <c r="F69" i="21"/>
  <c r="F75" i="21" s="1"/>
  <c r="B69" i="21"/>
  <c r="B71" i="21" s="1"/>
  <c r="I69" i="21"/>
  <c r="I75" i="21" s="1"/>
  <c r="E69" i="21"/>
  <c r="E75" i="21" s="1"/>
  <c r="H69" i="21"/>
  <c r="H75" i="21" s="1"/>
  <c r="D69" i="21"/>
  <c r="D75" i="21" s="1"/>
  <c r="G69" i="21"/>
  <c r="G75" i="21" s="1"/>
  <c r="C69" i="21"/>
  <c r="C75" i="21" s="1"/>
  <c r="G168" i="11"/>
  <c r="H168" i="11"/>
  <c r="I168" i="11"/>
  <c r="F17" i="13"/>
  <c r="H17" i="13"/>
  <c r="I17" i="13"/>
  <c r="J17" i="13"/>
  <c r="K88" i="13"/>
  <c r="L17" i="13"/>
  <c r="M17" i="13"/>
  <c r="B74" i="21" l="1"/>
  <c r="B81" i="21"/>
  <c r="I74" i="21"/>
  <c r="E73" i="21"/>
  <c r="G72" i="21"/>
  <c r="F74" i="21"/>
  <c r="B75" i="21"/>
  <c r="D73" i="21"/>
  <c r="B73" i="21"/>
  <c r="E72" i="21"/>
  <c r="G74" i="21"/>
  <c r="E71" i="21"/>
  <c r="H74" i="21"/>
  <c r="E74" i="21"/>
  <c r="H73" i="21"/>
  <c r="B72" i="21"/>
  <c r="D71" i="21"/>
  <c r="D74" i="21"/>
  <c r="C73" i="21"/>
  <c r="C71" i="21"/>
  <c r="I72" i="21"/>
  <c r="D72" i="21"/>
  <c r="C74" i="21"/>
  <c r="C72" i="21"/>
  <c r="I73" i="21"/>
  <c r="H72" i="21"/>
  <c r="G71" i="21"/>
  <c r="H71" i="21"/>
  <c r="I71" i="21"/>
  <c r="F71" i="21"/>
  <c r="F72" i="21"/>
  <c r="F73" i="21"/>
  <c r="G73" i="21"/>
  <c r="J168" i="11"/>
  <c r="L168" i="11"/>
  <c r="K168" i="11"/>
  <c r="M168" i="11"/>
  <c r="F88" i="13"/>
  <c r="G17" i="13"/>
  <c r="G88" i="13" s="1"/>
  <c r="H88" i="13"/>
  <c r="I88" i="13"/>
  <c r="J88" i="13"/>
  <c r="L88" i="13"/>
  <c r="M88" i="13"/>
  <c r="C80" i="21" l="1"/>
  <c r="O168" i="11" l="1"/>
  <c r="P168" i="11"/>
  <c r="Q168" i="11"/>
  <c r="R168" i="11"/>
  <c r="S168" i="11"/>
  <c r="T168" i="11"/>
  <c r="U168" i="11"/>
  <c r="V168" i="11"/>
  <c r="W168" i="11"/>
  <c r="X168" i="11"/>
  <c r="Y168" i="11"/>
  <c r="Z168" i="11"/>
  <c r="AA168" i="11"/>
  <c r="AB168" i="11"/>
  <c r="AC168" i="11"/>
  <c r="AD168" i="11"/>
  <c r="AE168" i="11"/>
  <c r="AF168" i="11"/>
  <c r="AG168" i="11"/>
  <c r="AH168" i="11"/>
  <c r="N168" i="11"/>
  <c r="C81" i="21" l="1"/>
  <c r="D80" i="21"/>
  <c r="E80" i="21" l="1"/>
  <c r="N17" i="13"/>
  <c r="D81" i="21" l="1"/>
  <c r="O17" i="13"/>
  <c r="O88" i="13" s="1"/>
  <c r="P17" i="13"/>
  <c r="P88" i="13" s="1"/>
  <c r="Q17" i="13"/>
  <c r="Q88" i="13" s="1"/>
  <c r="R17" i="13"/>
  <c r="R88" i="13" s="1"/>
  <c r="T17" i="13"/>
  <c r="U17" i="13"/>
  <c r="U88" i="13" s="1"/>
  <c r="V88" i="13"/>
  <c r="W88" i="13"/>
  <c r="X88" i="13"/>
  <c r="Y17" i="13"/>
  <c r="Y88" i="13" s="1"/>
  <c r="Z88" i="13"/>
  <c r="AA88" i="13"/>
  <c r="AB17" i="13"/>
  <c r="AB88" i="13" s="1"/>
  <c r="AC88" i="13"/>
  <c r="AD17" i="13"/>
  <c r="AD88" i="13" s="1"/>
  <c r="AE17" i="13"/>
  <c r="AE88" i="13" s="1"/>
  <c r="AF17" i="13"/>
  <c r="AF88" i="13" s="1"/>
  <c r="AG17" i="13"/>
  <c r="AG88" i="13" s="1"/>
  <c r="AH17" i="13"/>
  <c r="AH88" i="13" s="1"/>
  <c r="S17" i="13"/>
  <c r="S88" i="13" s="1"/>
  <c r="T3" i="13"/>
  <c r="T88" i="13" l="1"/>
  <c r="N88" i="13"/>
  <c r="E81" i="21" l="1"/>
  <c r="F80" i="21" l="1"/>
  <c r="H80" i="21" l="1"/>
  <c r="G80" i="21" l="1"/>
  <c r="J80" i="21" l="1"/>
  <c r="J81" i="21" l="1"/>
  <c r="I80" i="21" l="1"/>
  <c r="F81" i="21" l="1"/>
</calcChain>
</file>

<file path=xl/sharedStrings.xml><?xml version="1.0" encoding="utf-8"?>
<sst xmlns="http://schemas.openxmlformats.org/spreadsheetml/2006/main" count="899" uniqueCount="567">
  <si>
    <t>Indicadores</t>
  </si>
  <si>
    <t>Ativo Total</t>
  </si>
  <si>
    <t>Patrimônio Líquido</t>
  </si>
  <si>
    <t>Demonstração do Resultado</t>
  </si>
  <si>
    <t xml:space="preserve">(+) Receita com Títulos e Valores Mobiliários 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</si>
  <si>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de Captação</t>
    </r>
  </si>
  <si>
    <t>(+) Receita de dividendos e juros sobre o capital próprio</t>
  </si>
  <si>
    <t>(+/-) Resultado com equivalência patrimonial</t>
  </si>
  <si>
    <t>(+/-) Resultado com alienações de títulos de renda variável</t>
  </si>
  <si>
    <t>(+/-) Resultado com fundos de investimento em participações societárias</t>
  </si>
  <si>
    <t>(+/-) Outras rendas (despesas) sobre participações societárias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</si>
  <si>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de Pessoal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</si>
  <si>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Administrativas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</si>
  <si>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Despesas Tributárias</t>
    </r>
  </si>
  <si>
    <t>(+/-) Outras Despesas, líquidas</t>
  </si>
  <si>
    <t xml:space="preserve">Resultado antes da Tributação 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</si>
  <si>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Tributos sobre o lucro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</si>
  <si>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Participação nos lucros</t>
    </r>
  </si>
  <si>
    <t>R$ milhões</t>
  </si>
  <si>
    <t>Balanço Patrimonial</t>
  </si>
  <si>
    <t xml:space="preserve">Caixa e Equivalentes </t>
  </si>
  <si>
    <t xml:space="preserve">Debêntures </t>
  </si>
  <si>
    <t xml:space="preserve">Outros </t>
  </si>
  <si>
    <t>Passivo Total</t>
  </si>
  <si>
    <t>R$ milhões, exceto percentuais</t>
  </si>
  <si>
    <t>1 - Indicadores</t>
  </si>
  <si>
    <t>2 - Demonstração do Resultado</t>
  </si>
  <si>
    <t>Selected Financial Ratios</t>
  </si>
  <si>
    <t>Net Income</t>
  </si>
  <si>
    <t>Total Assets</t>
  </si>
  <si>
    <t>Shareholders' Equity</t>
  </si>
  <si>
    <t>Net Income Statement</t>
  </si>
  <si>
    <t>(+) Income from Loans</t>
  </si>
  <si>
    <t>(+) Income from Securities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</si>
  <si>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Interest Expenses</t>
    </r>
  </si>
  <si>
    <t>(+/-) Income from equity</t>
  </si>
  <si>
    <t>(+) Income from dividends and interests on capital</t>
  </si>
  <si>
    <t>(+/-) Result from sale of variable income securities</t>
  </si>
  <si>
    <t>(+/-) Result from mutual investment and equity funds</t>
  </si>
  <si>
    <t>(+/-) Other equity income</t>
  </si>
  <si>
    <t>(+/-) Reversal (recognition) of impairment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</si>
  <si>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Personnel Expenses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</si>
  <si>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Administrative Expenses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</si>
  <si>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Tax Expenses</t>
    </r>
  </si>
  <si>
    <t>(+/-) Other Expenses, net</t>
  </si>
  <si>
    <t>Income before Taxes</t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</si>
  <si>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Income Taxes</t>
    </r>
  </si>
  <si>
    <r>
      <t>(</t>
    </r>
    <r>
      <rPr>
        <sz val="7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-</t>
    </r>
    <r>
      <rPr>
        <sz val="6"/>
        <color theme="1" tint="0.249977111117893"/>
        <rFont val="Optimum"/>
      </rPr>
      <t xml:space="preserve"> </t>
    </r>
    <r>
      <rPr>
        <sz val="10"/>
        <color theme="1" tint="0.249977111117893"/>
        <rFont val="Optimum"/>
      </rPr>
      <t>) Profit Sharing</t>
    </r>
  </si>
  <si>
    <t xml:space="preserve">Net Income  </t>
  </si>
  <si>
    <t>Financial Position</t>
  </si>
  <si>
    <t>Cash and Equivalents</t>
  </si>
  <si>
    <t xml:space="preserve">Debentures </t>
  </si>
  <si>
    <t>Others</t>
  </si>
  <si>
    <t>National Treasury</t>
  </si>
  <si>
    <t>Repurchase Agreements</t>
  </si>
  <si>
    <t>Agribusiness Letters of Credit</t>
  </si>
  <si>
    <t>Total Liabilities</t>
  </si>
  <si>
    <t>Patrimônio Líquido (PL)</t>
  </si>
  <si>
    <t>2016</t>
  </si>
  <si>
    <t>30/jun</t>
  </si>
  <si>
    <t>31/dez</t>
  </si>
  <si>
    <t>1T/17</t>
  </si>
  <si>
    <t>1T/15</t>
  </si>
  <si>
    <t>1T/14</t>
  </si>
  <si>
    <t>1T/16</t>
  </si>
  <si>
    <t>31/mar</t>
  </si>
  <si>
    <t>30/set</t>
  </si>
  <si>
    <t>2017</t>
  </si>
  <si>
    <t>1T/18</t>
  </si>
  <si>
    <t>2018</t>
  </si>
  <si>
    <t>Remuneração do Acionista</t>
  </si>
  <si>
    <t>Dividends Paid</t>
  </si>
  <si>
    <r>
      <t xml:space="preserve">Return over Assets (% py) </t>
    </r>
    <r>
      <rPr>
        <vertAlign val="superscript"/>
        <sz val="10"/>
        <color theme="1" tint="0.249977111117893"/>
        <rFont val="Optimum"/>
      </rPr>
      <t>2/</t>
    </r>
  </si>
  <si>
    <r>
      <t xml:space="preserve">Return over Equity (% py) </t>
    </r>
    <r>
      <rPr>
        <vertAlign val="superscript"/>
        <sz val="10"/>
        <color theme="1" tint="0.249977111117893"/>
        <rFont val="Optimum"/>
      </rPr>
      <t>2/</t>
    </r>
  </si>
  <si>
    <t>1T19</t>
  </si>
  <si>
    <t>3 - Balanço Patrimonial</t>
  </si>
  <si>
    <t>2T/14</t>
  </si>
  <si>
    <t>3T/14</t>
  </si>
  <si>
    <t>4T/14</t>
  </si>
  <si>
    <t>2T/15</t>
  </si>
  <si>
    <t>3T/15</t>
  </si>
  <si>
    <t>4T/15</t>
  </si>
  <si>
    <t>2T/16</t>
  </si>
  <si>
    <t>3T/16</t>
  </si>
  <si>
    <t>4T/16</t>
  </si>
  <si>
    <t>2T/17</t>
  </si>
  <si>
    <t>3T/17</t>
  </si>
  <si>
    <t>4T/17</t>
  </si>
  <si>
    <t>2T/18</t>
  </si>
  <si>
    <t>3T/18</t>
  </si>
  <si>
    <t>4T/18</t>
  </si>
  <si>
    <t>Resultado com Participações Societárias</t>
  </si>
  <si>
    <t>Result from Equity Investments</t>
  </si>
  <si>
    <t>(+/-) Resultado com instrumentos financeiros derivativos</t>
  </si>
  <si>
    <t>(+/-) Result from derivative financial instruments</t>
  </si>
  <si>
    <t>(+) Receita com Operações de Crédito</t>
  </si>
  <si>
    <t>Resultado com Operações Financeiras</t>
  </si>
  <si>
    <t>(+/-) Reversão (constituição) de provisão para redução ao valor recuperável</t>
  </si>
  <si>
    <t>(+/-) Reversão (constituição) de provisão para perdas em investimentos</t>
  </si>
  <si>
    <t>(-) ProvisõesTrabalhistas e cíveis</t>
  </si>
  <si>
    <t>(-) Labor and civil provisions</t>
  </si>
  <si>
    <t>Participações Societárias</t>
  </si>
  <si>
    <t>Equity Investments</t>
  </si>
  <si>
    <t>Operações Financeiras</t>
  </si>
  <si>
    <t>Result from Financial Operation</t>
  </si>
  <si>
    <t>Financial Operation</t>
  </si>
  <si>
    <t>Lucro Líquido (A)</t>
  </si>
  <si>
    <t>(+/-) Result from sale of variable income securities and amortization of mutual investiments and equity funds*</t>
  </si>
  <si>
    <t>Séries Históricas BNDESPAR</t>
  </si>
  <si>
    <r>
      <t>(+/-) Resultado Líquido de Alienações e Amortização de Cotas</t>
    </r>
    <r>
      <rPr>
        <b/>
        <vertAlign val="superscript"/>
        <sz val="10"/>
        <color theme="1"/>
        <rFont val="Optimum"/>
      </rPr>
      <t xml:space="preserve">1/ </t>
    </r>
    <r>
      <rPr>
        <b/>
        <sz val="10"/>
        <color theme="1"/>
        <rFont val="Optimum"/>
      </rPr>
      <t>(B)</t>
    </r>
  </si>
  <si>
    <r>
      <t>Lucro (Prejuízo) Líquido Ajustado (A)+(B)</t>
    </r>
    <r>
      <rPr>
        <b/>
        <vertAlign val="superscript"/>
        <sz val="10"/>
        <color theme="0" tint="-4.9989318521683403E-2"/>
        <rFont val="Optimum"/>
      </rPr>
      <t>2/</t>
    </r>
  </si>
  <si>
    <t>Participações Societárias Não Coligadas</t>
  </si>
  <si>
    <t>Participações Societárias em Coligadas</t>
  </si>
  <si>
    <t>Fundos de Investimentos</t>
  </si>
  <si>
    <t>Instrumentos Derivativos</t>
  </si>
  <si>
    <t>Obrigações por emissão de Debêntures</t>
  </si>
  <si>
    <t>Obrigações por repasses</t>
  </si>
  <si>
    <t>Impostos diferidos</t>
  </si>
  <si>
    <t>Outras obrigações</t>
  </si>
  <si>
    <t>Ativo não circulante mantido para venda</t>
  </si>
  <si>
    <t>Títulos Públicos</t>
  </si>
  <si>
    <t>Investiment Funds</t>
  </si>
  <si>
    <t>Derivative Instruments</t>
  </si>
  <si>
    <t>Government bonds</t>
  </si>
  <si>
    <t>Non-current asset for sale</t>
  </si>
  <si>
    <t>Investiment in affliliates</t>
  </si>
  <si>
    <t>Investimento em Coligadas</t>
  </si>
  <si>
    <t>*Ajustado pelo ganho com alienações e amortização de cotas (a partir de jan/18 - Adoção CPC 48)</t>
  </si>
  <si>
    <t xml:space="preserve">Shares </t>
  </si>
  <si>
    <t>Securities</t>
  </si>
  <si>
    <t>Títulos e Valores Mobiliários (TVM)</t>
  </si>
  <si>
    <t>AÇÕES ON JBS S/A</t>
  </si>
  <si>
    <t>AÇÕES ON MARFRIG ALIMENTOS S/A</t>
  </si>
  <si>
    <t>AÇÕES ON TUPY S/A</t>
  </si>
  <si>
    <t>AÇÕES ON GRANBIO INVESTIMENTOS S/A</t>
  </si>
  <si>
    <t>AÇÕES ON CENTRO DE TECNOLOGIA CANAVIEIRA S/A</t>
  </si>
  <si>
    <t>AÇÕES ON OCEANA OFFSHORE S/A</t>
  </si>
  <si>
    <t>AÇÕES ON STARA S/A</t>
  </si>
  <si>
    <t>AÇÕES ON IGUA SANEAMENTO S.A.</t>
  </si>
  <si>
    <t>AÇÕES ON BRQ SOLUCOES EM INFORMATICA S/A</t>
  </si>
  <si>
    <t>AÇÕES PN CI&amp;T SOFTWARE S/A</t>
  </si>
  <si>
    <t>AÇÕES ON PADTEC S/A</t>
  </si>
  <si>
    <t>AÇÕES ON ZENVIA MOBILE SERVICOS DIGITAIS S/A</t>
  </si>
  <si>
    <t>AÇÕES ON SUNEW FILMES FOTOVOLTAICOS IMPRESSOS S.A</t>
  </si>
  <si>
    <t>AÇÕES ON BRASILIANA PARTICIPAÇÕES S/A</t>
  </si>
  <si>
    <t>AÇÕES ON NORTEC QUIMICA S/A</t>
  </si>
  <si>
    <t>AÇÕES ON LIFEMED IND. DE EQUIP. E ARTIGOS MED. E HOSP. S/A</t>
  </si>
  <si>
    <t>AÇÕES ON QUALITY SOFTWARE S/A</t>
  </si>
  <si>
    <t>AÇÕES PNA PRÁTICA KLIMAQUIP INDÚSTRIA E COMÉRCIO S.A</t>
  </si>
  <si>
    <t>AÇÕES ON BLOCKBIT TECNOLOGIA S/A</t>
  </si>
  <si>
    <t>AÇÕES PN BRASILIANA PARTICIPAÇÕES S/A</t>
  </si>
  <si>
    <t>AÇÕES ON AMATA S/A</t>
  </si>
  <si>
    <t>AÇÕES ON TECSIS TECNOLOGIA E SISTEMAS AVANCADOS S/A</t>
  </si>
  <si>
    <t>AÇÕES ON RECEPTA BIOPHARMA S.A</t>
  </si>
  <si>
    <t>Investimento Total</t>
  </si>
  <si>
    <t>AÇÕES ON CIPHER S/A</t>
  </si>
  <si>
    <t>AÇÕES ON FIBRIA CELULOSE S/A</t>
  </si>
  <si>
    <t>AÇÕES ON COMPANHIA PARANAENSE DE ENERGIA</t>
  </si>
  <si>
    <t>AÇÕES PNB COMPANHIA PARANAENSE DE ENERGIA</t>
  </si>
  <si>
    <t>AÇÕES ON SIX SEMICONDUTORES S/A</t>
  </si>
  <si>
    <t>AÇÕES PN OCEANA OFFSHORE S/A</t>
  </si>
  <si>
    <t>AÇÕES PN PRÁTICA PARTICIPAÇÕES S/A</t>
  </si>
  <si>
    <t>AÇÕES PN PROGEN S/A</t>
  </si>
  <si>
    <t>AÇÕES ON ERB S/A</t>
  </si>
  <si>
    <t>AÇÕES ON OURO FINO PARTICIPAÇÕES E EMPREENDIMENTOS S/A</t>
  </si>
  <si>
    <t>AÇÕES PN ALTUS PARTICIPACOES S/A</t>
  </si>
  <si>
    <t>AÇÕES ON ALTUS PARTICIPAÇÕES S/A</t>
  </si>
  <si>
    <t>AÇÕES PN NANOCORE BIOTECNOLOGIA S/A</t>
  </si>
  <si>
    <t>AÇÕES PN POLY EASY DO BRASIL INDUSTRIA E COMERCIO S/A</t>
  </si>
  <si>
    <t>AÇÕES PN PROCABLE ENERGIA E TELECOMUNICACOES S/A</t>
  </si>
  <si>
    <t>AÇÕES PN RECEPTA BIOPHARMA S/A</t>
  </si>
  <si>
    <t>AÇÕES ON COMPANHIA BRASILIANA DE ENERGIA</t>
  </si>
  <si>
    <t>AÇÕES ON OURO FINO SAÚDE ANIMAL S/A</t>
  </si>
  <si>
    <t>AÇÕES PN BRQ SOLUCOES EM INFORMATICA S/A</t>
  </si>
  <si>
    <t>AÇÕES PN COMPANHIA BRASILIANA DE ENERGIA</t>
  </si>
  <si>
    <t>AÇÕES PN CIPHER S/A</t>
  </si>
  <si>
    <t>AÇÕES PN COMTRAFO INDUSTRIA DE TRANSFORMADORES ELETRICOS S/A</t>
  </si>
  <si>
    <t>AÇÕES ON LUPATECH S/A</t>
  </si>
  <si>
    <t>AÇÕES PN OURO FINO PARTICIPACOES E EMPREENDIMENTOS S/A</t>
  </si>
  <si>
    <t>AÇÕES PN QUALITY SOFTWARE S/A</t>
  </si>
  <si>
    <t>AÇÕES PN IBEMA COMPANHIA BRASILEIRA DE PAPEL</t>
  </si>
  <si>
    <t>AÇÕES PN GRUPO A EDUCACAO S/A</t>
  </si>
  <si>
    <t>AÇÕES PN LIFEMED IND. DE EQUIP. E ARTIGOS MED. E HOSPIT. S/A</t>
  </si>
  <si>
    <t>AÇÕES PN REIVAX S/A AUTOMACAO E CONTROLE</t>
  </si>
  <si>
    <t>AÇÕES PNC GRANO ALIMENTOS S/A</t>
  </si>
  <si>
    <t>AÇÕES PND GRANO ALIMENTOS S/A</t>
  </si>
  <si>
    <t>AÇÕES ON VALE SOLUCOES EM ENERGIA S/A - VSE</t>
  </si>
  <si>
    <t>AÇÕES PNB CLAMPER INDUSTRIA E COMERCIO S/A</t>
  </si>
  <si>
    <t>1T/19</t>
  </si>
  <si>
    <r>
      <t>Lucro Líquido Ajustado</t>
    </r>
    <r>
      <rPr>
        <vertAlign val="superscript"/>
        <sz val="10"/>
        <color theme="1" tint="0.249977111117893"/>
        <rFont val="Optimum"/>
      </rPr>
      <t>1/</t>
    </r>
  </si>
  <si>
    <t>AÇÕES ON AES ELPA S/A</t>
  </si>
  <si>
    <t>AÇÕES ON AES URUGUAIANA</t>
  </si>
  <si>
    <t>AÇÕES ON BIOMM S/A</t>
  </si>
  <si>
    <t>AÇÕES ON BR MALLS PARTICIPACOES S/A</t>
  </si>
  <si>
    <t>AÇÕES ON CENTRAIS ELETRICAS BRASILEIRAS S/A</t>
  </si>
  <si>
    <t>AÇÕES ON CIA BRASILEIRA DE PARTICIPACAO AGROIND. BRASAGRO</t>
  </si>
  <si>
    <t>AÇÕES ON CIA DE TRANSITO E TRANSPORTE URBANO DO RECIFE CTTU</t>
  </si>
  <si>
    <t>AÇÕES ON CIA DE TRANSPORTES COLETIVOS DO ESTADO DO RJ</t>
  </si>
  <si>
    <t>AÇÕES ON COMPANHIA DE SANEAMENTO DE MINAS GERAIS - COPASA</t>
  </si>
  <si>
    <t>AÇÕES ON COMPANHIA DISTRIBUIDORA DE GAS DO RJ - CEG</t>
  </si>
  <si>
    <t>AÇÕES ON COMPANHIA DO METROPOLITANO DE SAO PAULO - METRO</t>
  </si>
  <si>
    <t>AÇÕES ON COMPANHIA ENERGÉTICA DE MINAS GERAIS - CEMIG</t>
  </si>
  <si>
    <t>AÇÕES ON COMPANHIA SIDERURGICA NACIONAL</t>
  </si>
  <si>
    <t>AÇÕES ON CYRELA BRAZIL REALTY S/A EMPREEND. E PARTICIPAÇOES</t>
  </si>
  <si>
    <t>AÇÕES ON EMBRAER S/A</t>
  </si>
  <si>
    <t>AÇÕES ON ENGIE BRASIL ENERGIA S.A.</t>
  </si>
  <si>
    <t>AÇÕES ON ESTRUTURADORA BRASILEIRA DE PROJETOS S/A - EBP</t>
  </si>
  <si>
    <t>AÇÕES ON HIDROVIAS DO BRASIL SA</t>
  </si>
  <si>
    <t>AÇÕES ON IOCHPE-MAXION S/A</t>
  </si>
  <si>
    <t>AÇÕES ON KEPLER WEBER S/A</t>
  </si>
  <si>
    <t>AÇÕES ON LIGHT S/A</t>
  </si>
  <si>
    <t>AÇÕES ON LINX S/A</t>
  </si>
  <si>
    <t>AÇÕES ON LOG COMMERCIAL PROPERTIES E PARTICIPAÇÕES S.A</t>
  </si>
  <si>
    <t>AÇÕES ON MRV ENGENHARIA E PARTICIPACOES S/A</t>
  </si>
  <si>
    <t>AÇÕES ON NESBER S/A</t>
  </si>
  <si>
    <t>AÇÕES ON ODEBRECHT TRANSPORT S/A</t>
  </si>
  <si>
    <t>AÇÕES ON OI S/A</t>
  </si>
  <si>
    <t>AÇÕES ON PETROLEO BRASILEIRO S/A - PETROBRAS</t>
  </si>
  <si>
    <t>AÇÕES ON ROCHA TERMINAIS PORTUÁRIOS E LOGÍSTICO S/A</t>
  </si>
  <si>
    <t>AÇÕES ON ROSSI RESIDENCIAL S/A</t>
  </si>
  <si>
    <t>AÇÕES ON S/A INDUSTRIA E COMERCIO CHAPECO</t>
  </si>
  <si>
    <t>AÇÕES ON SAM INDUSTRIAS S/A</t>
  </si>
  <si>
    <t>AÇÕES ON SEGURADORA BRASILEIRA DE CREDITO A EXPORTACAO S/A</t>
  </si>
  <si>
    <t>AÇÕES ON SPRINGS GLOBAL PARTICIPACOES S/A</t>
  </si>
  <si>
    <t>AÇÕES ON SUZANO PAPEL E CELULOSE S/A</t>
  </si>
  <si>
    <t>AÇÕES ON TIM PARTICIPACOES S/A</t>
  </si>
  <si>
    <t>AÇÕES ON TOTVS S/A</t>
  </si>
  <si>
    <t>AÇÕES ON TPI TRIUNFO PARTICIPAÇÕES E INVESTIMENTOS S/A</t>
  </si>
  <si>
    <t>AÇÕES ON TRANSNORDESTINA LOGISTICA S/A</t>
  </si>
  <si>
    <t>AÇÕES ON VALE S/A</t>
  </si>
  <si>
    <t>AÇÕES ONB TBM - TEXTIL BEZERRA DE MENEZES S/A</t>
  </si>
  <si>
    <t>AÇÕES PN AES TIETE ENERGIA SA</t>
  </si>
  <si>
    <t>AÇÕES PN BOMBRIL S/A</t>
  </si>
  <si>
    <t>AÇÕES PN CARBOMIL S/A MINERACAO E INDUSTRIA</t>
  </si>
  <si>
    <t>AÇÕES PN CASA ANGLO BRASILEIRA S/A</t>
  </si>
  <si>
    <t>AÇÕES PN CIA DE TRANSITO E TRANSPORTE URBANO DO RECIFE CTTU</t>
  </si>
  <si>
    <t>AÇÕES PN COMPANHIA DE SANEAMENTO DE ALAGOAS - CASAL</t>
  </si>
  <si>
    <t>AÇÕES PN COMPANHIA DE TECIDOS NORTE DE MINAS - COTEMINAS</t>
  </si>
  <si>
    <t>AÇÕES PN COMPANHIA ENERGÉTICA DE MINAS GERAIS - CEMIG</t>
  </si>
  <si>
    <t>AÇÕES PN ELEBRA SA ELETRONICA BRASILEIRA</t>
  </si>
  <si>
    <t>AÇÕES PN ESTRUTURADORA BRASILEIRA DE PROJETOS S/A - EBP</t>
  </si>
  <si>
    <t>AÇÕES PN GERDAU S/A</t>
  </si>
  <si>
    <t>AÇÕES PN INDEPENDENCIA PARTICIPACOES S/A</t>
  </si>
  <si>
    <t>AÇÕES PN KOSMOS COM DE VEST SA EM RECUP JUDICIAL</t>
  </si>
  <si>
    <t>AÇÕES PN METALURGICA GERDAU S/A</t>
  </si>
  <si>
    <t>AÇÕES PN PETROLEO BRASILEIRO S/A - PETROBRAS</t>
  </si>
  <si>
    <t>AÇÕES PN S/A INDUSTRIA E COMERCIO CHAPECO</t>
  </si>
  <si>
    <t>AÇÕES PNA BRASPEROLA INDUSTRIA E COMERCIO S/A</t>
  </si>
  <si>
    <t>AÇÕES PNA MADEF S/A INDUSTRIA E COMERCIO</t>
  </si>
  <si>
    <t>AÇÕES PNA METANOR S/A - METANOL DO NORDESTE</t>
  </si>
  <si>
    <t>AÇÕES PNB CENTRAIS ELETRICAS BRASILEIRAS S/A</t>
  </si>
  <si>
    <t>AÇÕES PNB TRANSNORDESTINA LOGISTICA S/A</t>
  </si>
  <si>
    <t>AÇÕES UNIT AES TIETE ENERGIA SA</t>
  </si>
  <si>
    <t>AÇÕES UNIT KLABIN S/A</t>
  </si>
  <si>
    <t>AÇÕES UNIT RENOVA ENERGIA S/A</t>
  </si>
  <si>
    <t>AÇÕES UNT ENERGISA S/A</t>
  </si>
  <si>
    <t>AÇÕES ON COSAN S/A INDUSTRIA E COMERCIO</t>
  </si>
  <si>
    <t>AÇÕES ON REDE ENERGIA S/A</t>
  </si>
  <si>
    <t>AÇÕES ON SENIOR SOLUTION S/A</t>
  </si>
  <si>
    <t>AÇÕES PNA BCPAR S/A</t>
  </si>
  <si>
    <t>AÇÕES ON ECORODOVIAS INFRAESTRUTURA E LOGISTICA S/A</t>
  </si>
  <si>
    <t>AÇÕES ON ELETROPAULO METROPOLITANA ELETRICIDADE DE SP S/A</t>
  </si>
  <si>
    <t>AÇÕES ON PDG REALTY S/A EMPREENDIMENTOS E PARTICIPACOES</t>
  </si>
  <si>
    <t>AÇÕES ON GAFISA S/A</t>
  </si>
  <si>
    <t>AÇÕES ON MAGNESITA REFRATARIOS S/A</t>
  </si>
  <si>
    <t>AÇÕES ON CPFL ENERGIA S/A</t>
  </si>
  <si>
    <t>AÇÕES PN ELETROPAULO METROPOLITANA ELETRICIDADE DE SP S/A</t>
  </si>
  <si>
    <t>AÇÕES PNA SUZANO PAPEL E CELULOSE S/A</t>
  </si>
  <si>
    <t>AÇÕES ON EQUATORIAL ENERGIA S/A</t>
  </si>
  <si>
    <t>AÇÕES ON GERDAU S/A</t>
  </si>
  <si>
    <t>AÇÕES ON RUMO S.A</t>
  </si>
  <si>
    <t>AÇÕES ON VALEPAR S/A</t>
  </si>
  <si>
    <t>AÇÕES PN REDE ENERGIA S/A</t>
  </si>
  <si>
    <t>AÇÕES PNA BRASKEM S/A</t>
  </si>
  <si>
    <t>AÇÕES PNA VALE S/A</t>
  </si>
  <si>
    <t>AÇÕES ON RUMO LOGÍSTICA OPERADORA MULTIMODAL S.A</t>
  </si>
  <si>
    <t>AÇÕES ON CONTAX PARTICIPACOES S/A</t>
  </si>
  <si>
    <t>AÇÕES ON COSAN LOGÍSTICA S.A.</t>
  </si>
  <si>
    <t>AÇÕES PN LOJAS AMERICANAS S/A</t>
  </si>
  <si>
    <t>AÇÕES UNIT TRANSMISSORA ALIANÇA DE ENERGIA ELETRICA S/A</t>
  </si>
  <si>
    <t>AÇÕES UNIT ALUPAR INVESTIMENTO S.A.</t>
  </si>
  <si>
    <t>AÇÕES UNITS CONTAX PARTICIPACOES S/A</t>
  </si>
  <si>
    <t>AÇÕES ON SOUZA CRUZ S/A</t>
  </si>
  <si>
    <t>AÇÕES PN OI S/A</t>
  </si>
  <si>
    <t>AÇÕES PNB SETAL TELECOM S/A</t>
  </si>
  <si>
    <t>AÇÕES PNC VALEPAR S/A</t>
  </si>
  <si>
    <t>AÇÕES ON TELEMAR PARTICIPACOES S/A</t>
  </si>
  <si>
    <t>AÇÕES ON ALL - AMERICA LATINA LOGISTICA S/A</t>
  </si>
  <si>
    <t>AÇÕES ON NUTRIPLANT INDUSTRIA E COMERCIO S/A</t>
  </si>
  <si>
    <t>AÇÕES ON BANCO DO BRASIL S/A</t>
  </si>
  <si>
    <t>AÇÕES ON BEMATECH S/A</t>
  </si>
  <si>
    <t>AÇÕES ON CCX CARVÃO DA COLOMBIA S/A</t>
  </si>
  <si>
    <t>AÇÕES ON ENEVA S/A</t>
  </si>
  <si>
    <t>AÇÕES ON MMX MINERACAO E METALICOS S/A</t>
  </si>
  <si>
    <t>AÇÕES ON OGX PETROLEO E GAS PARTICIPACOES S/A</t>
  </si>
  <si>
    <t>AÇÕES PN TELEFONICA BRASIL S/A</t>
  </si>
  <si>
    <t>AÇÕES UNIT BANCO SANTANDER (BRASIL) S/A</t>
  </si>
  <si>
    <t>AÇÕES ON INEPAR S/A INDUSTRIA E CONSTRUCOES</t>
  </si>
  <si>
    <t>AÇÕES PN INEPAR S/A INDUSTRIA E CONSTRUCOES</t>
  </si>
  <si>
    <t>AÇÕES PN GOL LINHAS AEREAS INTELIGENTES S/A</t>
  </si>
  <si>
    <t>AÇÕES PN TELEMAR PARTICIPACOES S/A</t>
  </si>
  <si>
    <t>Empresa / Company</t>
  </si>
  <si>
    <t>Setor/Segmento (Sector)</t>
  </si>
  <si>
    <t>Materiais Básicos - Papel e Celulose</t>
  </si>
  <si>
    <t>Alimentos Processados - Carnes e Derivados</t>
  </si>
  <si>
    <t>Holding - Setor Energético</t>
  </si>
  <si>
    <t>Utilizada Pública - Energia Elétrica</t>
  </si>
  <si>
    <t>Industrial - Semicondutores</t>
  </si>
  <si>
    <t>Saneamento Básico</t>
  </si>
  <si>
    <t>Petróleo, Gás e Biocombustíveis</t>
  </si>
  <si>
    <t>Materiais Básicos - Mineração</t>
  </si>
  <si>
    <t>Utilidade Pública - Energia Elétrica</t>
  </si>
  <si>
    <t>Materiais Básicos - Siderurgia e Metalurgia</t>
  </si>
  <si>
    <t>Tecnologia da Informação - Programas e Serviços</t>
  </si>
  <si>
    <t>Utilidade Pública - Água e Saneamento</t>
  </si>
  <si>
    <t>Transporte e Logística</t>
  </si>
  <si>
    <t>Diversos</t>
  </si>
  <si>
    <t>Result with investiments</t>
  </si>
  <si>
    <t>Investiment in non-associated companies</t>
  </si>
  <si>
    <t>Investiment in associated companies</t>
  </si>
  <si>
    <r>
      <rPr>
        <vertAlign val="superscript"/>
        <sz val="8"/>
        <color theme="1"/>
        <rFont val="Optimum"/>
      </rPr>
      <t>1/</t>
    </r>
    <r>
      <rPr>
        <sz val="8"/>
        <color theme="1"/>
        <rFont val="Optimum"/>
      </rPr>
      <t xml:space="preserve"> Lucro líquido ajustado pelo ganho com alienações e amortização de cotas (a partir de jan/2018 - adoção CPC 48)</t>
    </r>
  </si>
  <si>
    <t>Investimento em Debêntures</t>
  </si>
  <si>
    <t>Investiment in Debentures</t>
  </si>
  <si>
    <t>Investment Funds</t>
  </si>
  <si>
    <r>
      <rPr>
        <vertAlign val="superscript"/>
        <sz val="8"/>
        <rFont val="Optimum"/>
      </rPr>
      <t>2/</t>
    </r>
    <r>
      <rPr>
        <sz val="8"/>
        <rFont val="Optimum"/>
      </rPr>
      <t xml:space="preserve">  It excludes the fair value adjustment in non-associated companies.</t>
    </r>
  </si>
  <si>
    <t>Total Geral</t>
  </si>
  <si>
    <t>Soma de 4T/14</t>
  </si>
  <si>
    <t>Soma de 4T/15</t>
  </si>
  <si>
    <t>Soma de 4T/16</t>
  </si>
  <si>
    <t>Soma de 4T/17</t>
  </si>
  <si>
    <t>Soma de 4T/18</t>
  </si>
  <si>
    <t>Valores</t>
  </si>
  <si>
    <t>Utilidade Pública - Gás</t>
  </si>
  <si>
    <t>TOTAL</t>
  </si>
  <si>
    <t>Ajuste a Valor de Mercado não coligadas</t>
  </si>
  <si>
    <t>* Net income adjust for the investiments alienation (since jan/2018 - adopt CPC 48 and IFRS 9)</t>
  </si>
  <si>
    <r>
      <rPr>
        <vertAlign val="superscript"/>
        <sz val="8"/>
        <color theme="1"/>
        <rFont val="Optimum"/>
      </rPr>
      <t>2/</t>
    </r>
    <r>
      <rPr>
        <sz val="8"/>
        <color theme="1"/>
        <rFont val="Optimum"/>
      </rPr>
      <t xml:space="preserve"> Lucro líquido ajustado pelo ganho com alienações e amortização de cotas (a partir de jan/2018 - Adoção CPC 48).</t>
    </r>
  </si>
  <si>
    <t>1T/13</t>
  </si>
  <si>
    <t>2T/13</t>
  </si>
  <si>
    <t>3T/13</t>
  </si>
  <si>
    <t>4T/13</t>
  </si>
  <si>
    <t>1T/12</t>
  </si>
  <si>
    <t>2T/12</t>
  </si>
  <si>
    <t>3T/12</t>
  </si>
  <si>
    <t>4T/12</t>
  </si>
  <si>
    <t>AÇÕES ON TECNORED DESENVOLVIMENTO TECNOLOGICO S/A</t>
  </si>
  <si>
    <t>AÇÕES ON VIGOR ALIMENTOS S/A</t>
  </si>
  <si>
    <t>AÇÕES PNA TOPSPORTS VENTURES S/A</t>
  </si>
  <si>
    <t>AÇÕES PNB NORTEC QUIMICA S/A</t>
  </si>
  <si>
    <t>AÇÕES ON LBR - LACTEOS BRASIL S/A</t>
  </si>
  <si>
    <t>AÇÕES PNA LINX S/A</t>
  </si>
  <si>
    <t>AÇÕES PN SENIOR SOLUTION S/A</t>
  </si>
  <si>
    <t>AÇÕES PNB TEIKON TECNOLOGIA INDUSTRIAL S/A</t>
  </si>
  <si>
    <t>AÇÕES PN TOPSPORTS VENTURES S/A</t>
  </si>
  <si>
    <t>AÇÕES PN CRP CADERI CAPITAL DE RISCO S/A</t>
  </si>
  <si>
    <t>AÇÕES PNB ALFATEST IND E COM DE PRODUTOS ELETRONICOS S/A</t>
  </si>
  <si>
    <t>Soma de 4T/12</t>
  </si>
  <si>
    <t>Soma de 4T/13</t>
  </si>
  <si>
    <t>AÇÕES PN BANCO DO NORDESTE DO BRASIL S/A</t>
  </si>
  <si>
    <t>AÇÕES PN KLABIN S/A</t>
  </si>
  <si>
    <t>AÇÕES ON CIELO S/A</t>
  </si>
  <si>
    <t>AÇÕES ON LOJAS RENNER S/A</t>
  </si>
  <si>
    <t>AÇÕES PN BIOMM S/A</t>
  </si>
  <si>
    <t>AÇÕES PN BRADESPAR S/A</t>
  </si>
  <si>
    <t>AÇÕES PN COMPANHIA DE BEBIDAS DAS AMERICAS - AMBEV</t>
  </si>
  <si>
    <t>AÇÕES ON CCR S/A</t>
  </si>
  <si>
    <t>AÇÕES ON HYPERMARCAS S/A</t>
  </si>
  <si>
    <t>AÇÕES PN CONTAX PARTICIPACOES S/A</t>
  </si>
  <si>
    <t>AÇÕES ON ODEBRECHT AGROINDUSTRIAL (EX-ETH BIO)</t>
  </si>
  <si>
    <t>AÇÕES ON BANCO DO NORDESTE DO BRASIL S/A</t>
  </si>
  <si>
    <t>AÇÕES ON BM&amp;F BOVESPA S/A BOLSA DE VALORES, MERC. E FUTUROS</t>
  </si>
  <si>
    <t>AÇÕES ON BRASIL TELECOM S/A</t>
  </si>
  <si>
    <t>AÇÕES ON BRF - BRASIL FOODS S/A</t>
  </si>
  <si>
    <t>AÇÕES ON INDUSTRIAS ROMI S/A</t>
  </si>
  <si>
    <t>AÇÕES ON METALFRIO SOLUTIONS S/A</t>
  </si>
  <si>
    <t>AÇÕES ON NATURA COSMETICOS S/A</t>
  </si>
  <si>
    <t>AÇÕES ON PARANAPANEMA S/A</t>
  </si>
  <si>
    <t>AÇÕES ON REDECARD S/A</t>
  </si>
  <si>
    <t>AÇÕES ON SAO MARTINHO S/A</t>
  </si>
  <si>
    <t>AÇÕES ON TELE NORTE LESTE PARTICIPACOES S/A</t>
  </si>
  <si>
    <t>AÇÕES ON VULCABRAS AZALEIA S/A</t>
  </si>
  <si>
    <t>AÇÕES PN BANCO BRADESCO S/A</t>
  </si>
  <si>
    <t>AÇÕES PN BRASIL TELECOM S/A</t>
  </si>
  <si>
    <t>AÇÕES PN COMPANHIA BRASILEIRA DE DISTRIBUICAO</t>
  </si>
  <si>
    <t>AÇÕES PN ITAU UNIBANCO HOLDING S/A</t>
  </si>
  <si>
    <t>AÇÕES PN ITAUSA-INVESTIMENTOS ITAU S/A</t>
  </si>
  <si>
    <t>AÇÕES PN MANGELS INDUSTRIAL S/A</t>
  </si>
  <si>
    <t>AÇÕES PN TELE NORTE LESTE PARTICIPACOES S/A</t>
  </si>
  <si>
    <t>AÇÕES PNA TELEMAR NORTE LESTE S/A</t>
  </si>
  <si>
    <t>AÇÕES PNA USINAS SIDERURGICAS DE MINAS GERAIS S/A - USIMINAS</t>
  </si>
  <si>
    <t>AÇÕES PNB CESP COMPANHIA ENERGETICA DE SAO PAULO</t>
  </si>
  <si>
    <t>AÇÕES ON RENOVA ENERGIA S/A</t>
  </si>
  <si>
    <t>AÇÕES PN RENOVA ENERGIA S/A</t>
  </si>
  <si>
    <t>Reserves Reversion</t>
  </si>
  <si>
    <t>INDICADORES</t>
  </si>
  <si>
    <t>Soma de 31/dez</t>
  </si>
  <si>
    <t>Soma de 31/dez2</t>
  </si>
  <si>
    <t>Soma de 31/dez3</t>
  </si>
  <si>
    <t>Soma de 31/dez4</t>
  </si>
  <si>
    <t>Soma de 31/dez5</t>
  </si>
  <si>
    <t>Soma de 31/dez6</t>
  </si>
  <si>
    <t>Soma de 31/dez7</t>
  </si>
  <si>
    <t>Regulatory Reserves</t>
  </si>
  <si>
    <t>Compensation of accumulated losses</t>
  </si>
  <si>
    <t>Income Available for Destination</t>
  </si>
  <si>
    <t>Complementar Dividends</t>
  </si>
  <si>
    <t>% Income Available paid to the Shareholder</t>
  </si>
  <si>
    <t>1T/11</t>
  </si>
  <si>
    <t>2T/11</t>
  </si>
  <si>
    <t>3T/11</t>
  </si>
  <si>
    <t>4T/11</t>
  </si>
  <si>
    <t>Cadeia Automobilística</t>
  </si>
  <si>
    <t>Bens de Capital</t>
  </si>
  <si>
    <t>PARTICIPAÇÕES COLIGADAS</t>
  </si>
  <si>
    <t>PARTICIPAÇÕES NÃO COLIGADAS</t>
  </si>
  <si>
    <t>Biotecnologia - Sucroalcooleiro</t>
  </si>
  <si>
    <t>Agronegócio</t>
  </si>
  <si>
    <t>1T/10</t>
  </si>
  <si>
    <t>2T/10</t>
  </si>
  <si>
    <t>3T/10</t>
  </si>
  <si>
    <t>4T/10</t>
  </si>
  <si>
    <t>AÇÕES PN COMTEX IND. E COMERCIO, IMPORTACAO E EXPORTACAO S/A</t>
  </si>
  <si>
    <t>AÇÕES PN GENOA BIOTECNOLOGIA S/A</t>
  </si>
  <si>
    <t>AÇÕES PN HIGH BRIDGE SOLUTIONS INDUSTRIA ELETRONICA S/A</t>
  </si>
  <si>
    <t>AÇÕES PN TAUM CHEMIE IND. E COM. DE PRODUTOS QUIMICOS S/A</t>
  </si>
  <si>
    <t>RIO POLIMEROS S/A</t>
  </si>
  <si>
    <t>TELEMAR PARTICIPACOES S/A</t>
  </si>
  <si>
    <t>CTX PARTICIPACOES SA</t>
  </si>
  <si>
    <t>AES TIETE ENERGIA S.A.</t>
  </si>
  <si>
    <t>POLY EASY DO BRASIL INDUSTRIA E COMERCIO LTDA.</t>
  </si>
  <si>
    <t>ALFATEST IND E COM DE PRODUTOS ELETRONICOS S/A</t>
  </si>
  <si>
    <t>BRADAR INDUSTRIA S.A</t>
  </si>
  <si>
    <t>GRAUNA AEROSPACE S/A</t>
  </si>
  <si>
    <t>LATICINIOS BOM GOSTO S/A</t>
  </si>
  <si>
    <t>MECTRON - ENGENHARIA, INDUSTRIA E COMERCIO S.A.</t>
  </si>
  <si>
    <t>SINQIA S.A.</t>
  </si>
  <si>
    <t>AÇÕES ON INEPAR ENERGIA S/A</t>
  </si>
  <si>
    <t>AÇÕES PN CTEEP - CIA DE TRANSM. DE ENERGIA ELETRICA PAULISTA</t>
  </si>
  <si>
    <t>AÇÕES PNA INEPAR ENERGIA S/A</t>
  </si>
  <si>
    <t>OUTROS INVESTIMENTOS</t>
  </si>
  <si>
    <t>ATVOS AGROINDUSTRIAL S/A</t>
  </si>
  <si>
    <t>PRUMO LOGISTICA S/A</t>
  </si>
  <si>
    <t>PORTX OPERACOES PORTUARIAS S/A</t>
  </si>
  <si>
    <t>LIQ PARTICIPACOES S.A.</t>
  </si>
  <si>
    <t>VIVO PARTICIPACOES S.A.</t>
  </si>
  <si>
    <t>PRONOR PETROQUIMICA S/A</t>
  </si>
  <si>
    <t>Soma de 31/dez8</t>
  </si>
  <si>
    <t>Soma de 31/dez9</t>
  </si>
  <si>
    <t>Soma de 4T/10</t>
  </si>
  <si>
    <t>Soma de 4T/11</t>
  </si>
  <si>
    <t>FIBRIA</t>
  </si>
  <si>
    <t>Dividendos Distribuídos</t>
  </si>
  <si>
    <t>Income Available paid to the Shareholder</t>
  </si>
  <si>
    <t>DIVIDENDOS DISTRIBUÍDOS</t>
  </si>
  <si>
    <t>Lucro Líquido Ajustado + Lucros Acumulados</t>
  </si>
  <si>
    <t>Accumulated Income</t>
  </si>
  <si>
    <t>Adjusted Net Income</t>
  </si>
  <si>
    <r>
      <rPr>
        <vertAlign val="superscript"/>
        <sz val="8"/>
        <color theme="1"/>
        <rFont val="Optimum"/>
      </rPr>
      <t>1/</t>
    </r>
    <r>
      <rPr>
        <sz val="8"/>
        <color theme="1"/>
        <rFont val="Optimum"/>
      </rPr>
      <t xml:space="preserve"> Reconhecido diretamente na rubrica de Lucros Acumulados no Patrimônio Líquido (Adoção do CPC 48 - Instrumentos Financeiros - em jan/2018).</t>
    </r>
  </si>
  <si>
    <r>
      <rPr>
        <vertAlign val="superscript"/>
        <sz val="8"/>
        <color theme="1"/>
        <rFont val="Optimum"/>
      </rPr>
      <t>1/</t>
    </r>
    <r>
      <rPr>
        <sz val="8"/>
        <color theme="1"/>
        <rFont val="Optimum"/>
      </rPr>
      <t xml:space="preserve"> Recorded directly as Shareholders' Equity (Adoption of Technical Pronouncement 48 / IFRS 9 - Financial Instrumens since jan/2018).</t>
    </r>
  </si>
  <si>
    <r>
      <rPr>
        <vertAlign val="superscript"/>
        <sz val="8"/>
        <color theme="1"/>
        <rFont val="Optimum"/>
      </rPr>
      <t>2/</t>
    </r>
    <r>
      <rPr>
        <sz val="8"/>
        <color theme="1"/>
        <rFont val="Optimum"/>
      </rPr>
      <t xml:space="preserve"> Net income, adjusted by results on divestiments (since jan/2018 - adoption of CPC 48/IFRS 9)</t>
    </r>
  </si>
  <si>
    <r>
      <rPr>
        <vertAlign val="superscript"/>
        <sz val="8"/>
        <color theme="1"/>
        <rFont val="Optimum"/>
      </rPr>
      <t>1/</t>
    </r>
    <r>
      <rPr>
        <sz val="8"/>
        <color theme="1"/>
        <rFont val="Optimum"/>
      </rPr>
      <t xml:space="preserve"> Net income, adjusted by results on divestiments (since jan/2018 - adoption of CPC 48/IFRS 9)</t>
    </r>
  </si>
  <si>
    <t>Fair value adjustment  in non-associated companies</t>
  </si>
  <si>
    <t>CONFIRMAR NÃO EXISTÊNCIA DE SIGILO</t>
  </si>
  <si>
    <t>2T/19</t>
  </si>
  <si>
    <r>
      <t>Ações</t>
    </r>
    <r>
      <rPr>
        <sz val="10"/>
        <color theme="1"/>
        <rFont val="Optimum"/>
      </rPr>
      <t xml:space="preserve"> </t>
    </r>
    <r>
      <rPr>
        <sz val="10"/>
        <color rgb="FF1E428B"/>
        <rFont val="Optimum"/>
      </rPr>
      <t>a Valor Justo</t>
    </r>
  </si>
  <si>
    <t>Soma de 2T/19</t>
  </si>
  <si>
    <t>Soma de 30/jun10</t>
  </si>
  <si>
    <r>
      <t xml:space="preserve">Retorno bruto sobre PS - RPS  (% a.a.) </t>
    </r>
    <r>
      <rPr>
        <vertAlign val="superscript"/>
        <sz val="10"/>
        <rFont val="Optimum"/>
      </rPr>
      <t>3/</t>
    </r>
  </si>
  <si>
    <r>
      <t xml:space="preserve">Carteira de Participações Societárias (PS) </t>
    </r>
    <r>
      <rPr>
        <vertAlign val="superscript"/>
        <sz val="10"/>
        <rFont val="Optimum"/>
      </rPr>
      <t>2/</t>
    </r>
  </si>
  <si>
    <t>Investiments</t>
  </si>
  <si>
    <r>
      <rPr>
        <vertAlign val="superscript"/>
        <sz val="8"/>
        <rFont val="Optimum"/>
      </rPr>
      <t xml:space="preserve">3/  </t>
    </r>
    <r>
      <rPr>
        <sz val="8"/>
        <rFont val="Optimum"/>
      </rPr>
      <t>Exclui ajuste a valor justo de não coligadas.</t>
    </r>
  </si>
  <si>
    <t>1S19</t>
  </si>
  <si>
    <r>
      <t xml:space="preserve">Retorno sobre o Ativo - ROA Ajustado (% a.a.) </t>
    </r>
    <r>
      <rPr>
        <vertAlign val="superscript"/>
        <sz val="10"/>
        <color theme="1" tint="0.249977111117893"/>
        <rFont val="Optimum"/>
      </rPr>
      <t>3/</t>
    </r>
  </si>
  <si>
    <r>
      <t xml:space="preserve">Retorno sobre o PL - ROE Ajustado (% a.a.) </t>
    </r>
    <r>
      <rPr>
        <vertAlign val="superscript"/>
        <sz val="10"/>
        <color theme="1" tint="0.249977111117893"/>
        <rFont val="Optimum"/>
      </rPr>
      <t>3/</t>
    </r>
  </si>
  <si>
    <t>9M19</t>
  </si>
  <si>
    <t>3T/19</t>
  </si>
  <si>
    <t>2019</t>
  </si>
  <si>
    <t xml:space="preserve">   Capital Social</t>
  </si>
  <si>
    <t xml:space="preserve">   Reservas de Lucros</t>
  </si>
  <si>
    <t xml:space="preserve">   Ajustes de Avaliação Patrimonial</t>
  </si>
  <si>
    <t xml:space="preserve">   Lucro/Prejuízos Acumulados</t>
  </si>
  <si>
    <t xml:space="preserve">   Ajustes de Aval. Patrimonial</t>
  </si>
  <si>
    <t xml:space="preserve">   Lucros/Prejuízos Acumulados</t>
  </si>
  <si>
    <t>4T/19</t>
  </si>
  <si>
    <t>1T/20</t>
  </si>
  <si>
    <r>
      <rPr>
        <vertAlign val="superscript"/>
        <sz val="8"/>
        <color theme="1"/>
        <rFont val="Optimum"/>
      </rPr>
      <t>2/</t>
    </r>
    <r>
      <rPr>
        <sz val="8"/>
        <color theme="1"/>
        <rFont val="Optimum"/>
      </rPr>
      <t xml:space="preserve"> Inclui investimentos em Coligadas (avaliada pelo método de equivalência patrimonial), Não Coligadas (mensuradas a valor justo) e Cotas de Fundos de Investimento.</t>
    </r>
  </si>
  <si>
    <t>Mandatory Dividends</t>
  </si>
  <si>
    <t>4 - Remuneração Acionista</t>
  </si>
  <si>
    <t>2T/20</t>
  </si>
  <si>
    <t>31/06/2020</t>
  </si>
  <si>
    <t>3T/20</t>
  </si>
  <si>
    <t>4T/20</t>
  </si>
  <si>
    <t>1T/21</t>
  </si>
  <si>
    <t>2T/21</t>
  </si>
  <si>
    <t>3T/21</t>
  </si>
  <si>
    <t>4T/21</t>
  </si>
  <si>
    <t>1T/22</t>
  </si>
  <si>
    <t>(A) Lucros Acumulados</t>
  </si>
  <si>
    <t>(B) Lucro Líquido Ajustado*</t>
  </si>
  <si>
    <t>(C) Compensação de Prejuízos Acumulados</t>
  </si>
  <si>
    <t>(D) Constituição de Reservas</t>
  </si>
  <si>
    <t>(G) Dividendos Distribuídos</t>
  </si>
  <si>
    <t xml:space="preserve">      Dividendos Mínimos Obrigatórios</t>
  </si>
  <si>
    <t xml:space="preserve">      Dividendos Complementares</t>
  </si>
  <si>
    <t>% Lucro Disponível distribuído ao Acionista (G/F)</t>
  </si>
  <si>
    <t>2T/22</t>
  </si>
  <si>
    <t>3T/22</t>
  </si>
  <si>
    <t/>
  </si>
  <si>
    <t>4T/22</t>
  </si>
  <si>
    <t>1T/23</t>
  </si>
  <si>
    <t>2T/23</t>
  </si>
  <si>
    <t>3T/23</t>
  </si>
  <si>
    <t>4T/23</t>
  </si>
  <si>
    <t>1T/24</t>
  </si>
  <si>
    <t>2T/24</t>
  </si>
  <si>
    <t>3T/24</t>
  </si>
  <si>
    <t>4T/24</t>
  </si>
  <si>
    <t>(E) Reversão de Reservas</t>
  </si>
  <si>
    <t>(F) Lucro Disponível para Distribuição (A+B+C+D+E)</t>
  </si>
  <si>
    <t>1 - Indicadores_2010-2024</t>
  </si>
  <si>
    <t>2 - Demonstração do Resultado_2010-2024</t>
  </si>
  <si>
    <t>3 - Balanço Patrimonial_2010-2024</t>
  </si>
  <si>
    <t>4 - Remuneração Acionista_2010-2024</t>
  </si>
  <si>
    <t>Séries Descontinuadas</t>
  </si>
  <si>
    <t>5 - Séries Descontinuadas</t>
  </si>
  <si>
    <t>1T25</t>
  </si>
  <si>
    <t>Disponibilidades e Aplicações Financeiras</t>
  </si>
  <si>
    <t>Ações (Não coligadas)</t>
  </si>
  <si>
    <t>Investimento (Coligadas)</t>
  </si>
  <si>
    <t>Cotas de Fundos de Investimentos</t>
  </si>
  <si>
    <t>Outros Ativos</t>
  </si>
  <si>
    <t>Empréstimos e Repasses</t>
  </si>
  <si>
    <t>Passivos Fiscais</t>
  </si>
  <si>
    <t>Outros Passivos</t>
  </si>
  <si>
    <t xml:space="preserve">  Informações Contábeis (BRGAAP) - Conforme Resolução CMN Nº 4.966/21</t>
  </si>
  <si>
    <t>Produto da Intermediação Financeira</t>
  </si>
  <si>
    <t>Resultado da Intermediação Financeira</t>
  </si>
  <si>
    <t xml:space="preserve">     Resultado com Participações Societárias</t>
  </si>
  <si>
    <t xml:space="preserve">     Despesas com Pessoal e Administrativas</t>
  </si>
  <si>
    <t xml:space="preserve">     Despesas Tributárias</t>
  </si>
  <si>
    <t xml:space="preserve">     Tributos sobre o lucro</t>
  </si>
  <si>
    <t>Dividendos e JCP</t>
  </si>
  <si>
    <t>Resultado de Equivalência Patrimonial</t>
  </si>
  <si>
    <t>Resultado com Fundos de Renda Variável</t>
  </si>
  <si>
    <t>2T25</t>
  </si>
  <si>
    <t>Outros resultados com Participações Societárias</t>
  </si>
  <si>
    <t>3T25</t>
  </si>
  <si>
    <t>Resultados com Derivativos</t>
  </si>
  <si>
    <t>Resultado Bruto com Participações Societárias</t>
  </si>
  <si>
    <t xml:space="preserve"> </t>
  </si>
  <si>
    <t>4T25</t>
  </si>
  <si>
    <t xml:space="preserve">     Provisão para Risco de Crédito </t>
  </si>
  <si>
    <t xml:space="preserve">    Resultado com Títulos e Valores Mobiliários</t>
  </si>
  <si>
    <t xml:space="preserve">    Resultado com Operações de Crédito e Repasses</t>
  </si>
  <si>
    <t>Resultado com alienações de títulos de renda variável</t>
  </si>
  <si>
    <t xml:space="preserve">     Participação nos Resultados</t>
  </si>
  <si>
    <t>Ativos Fiscais</t>
  </si>
  <si>
    <t>-</t>
  </si>
  <si>
    <r>
      <t xml:space="preserve">     Resultado Bruto de Alienações e Amortização de Cotas</t>
    </r>
    <r>
      <rPr>
        <vertAlign val="superscript"/>
        <sz val="10"/>
        <color theme="1"/>
        <rFont val="Optimum"/>
      </rPr>
      <t xml:space="preserve">1/ </t>
    </r>
    <r>
      <rPr>
        <sz val="10"/>
        <color theme="1"/>
        <rFont val="Optimum"/>
      </rPr>
      <t>(B)</t>
    </r>
  </si>
  <si>
    <t xml:space="preserve">     Tributação sobre Alienações (B)</t>
  </si>
  <si>
    <t>1T26</t>
  </si>
  <si>
    <t xml:space="preserve">     Outras Despesas, líquidas</t>
  </si>
  <si>
    <r>
      <t xml:space="preserve">BNDESPAR - Remuneração do Acionista 
</t>
    </r>
    <r>
      <rPr>
        <b/>
        <sz val="8"/>
        <color theme="0" tint="-4.9989318521683403E-2"/>
        <rFont val="Optimum"/>
      </rPr>
      <t>(R$ milhões, exceto percentuais)</t>
    </r>
  </si>
  <si>
    <r>
      <t xml:space="preserve">BNDESPAR - Balanço Patrimonial 
</t>
    </r>
    <r>
      <rPr>
        <b/>
        <sz val="8"/>
        <color theme="0" tint="-4.9989318521683403E-2"/>
        <rFont val="Optimum"/>
      </rPr>
      <t>(R$ milhões)</t>
    </r>
  </si>
  <si>
    <r>
      <t xml:space="preserve">BNDESPAR - Demonstração do Resultado
</t>
    </r>
    <r>
      <rPr>
        <b/>
        <sz val="8"/>
        <color theme="0" tint="-4.9989318521683403E-2"/>
        <rFont val="Optimum"/>
      </rPr>
      <t>R$ milhões</t>
    </r>
  </si>
  <si>
    <r>
      <t xml:space="preserve">BNDESPAR - Indicadores
</t>
    </r>
    <r>
      <rPr>
        <b/>
        <sz val="8"/>
        <color theme="0" tint="-4.9989318521683403E-2"/>
        <rFont val="Optimum"/>
      </rPr>
      <t>R$ milhões, exceto percentuais</t>
    </r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</si>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</sst>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* #,##0_);_(* \(#,##0\);_(* &quot;-&quot;_);_(@_)"/>
    <numFmt numFmtId="167" formatCode="d/m/yy;@"/>
    <numFmt numFmtId="168" formatCode="_(* #,##0_);_(* \(#,##0\);_(* &quot;-&quot;??_);_(@_)"/>
    <numFmt numFmtId="169" formatCode="_([$€-2]* #,##0.00_);_([$€-2]* \(#,##0.00\);_([$€-2]* &quot;-&quot;??_)"/>
    <numFmt numFmtId="170" formatCode="#,##0_ ;\-#,##0\ "/>
    <numFmt numFmtId="171" formatCode="#,##0_ ;[Red]\(#,##0\)"/>
    <numFmt numFmtId="172" formatCode="#,##0;\(#,##0\);\-"/>
    <numFmt numFmtId="173" formatCode="0.00%;[Red]\(0.00%\)"/>
    <numFmt numFmtId="174" formatCode="0.000%"/>
    <numFmt numFmtId="175" formatCode="_(* #,##0.0_);_(* \(#,##0.0\);_(* &quot;-&quot;??_);_(@_)"/>
    <numFmt numFmtId="176" formatCode="0.0%"/>
    <numFmt numFmtId="177" formatCode="_([$€]* #,##0.00_);_([$€]* \(#,##0.00\);_([$€]* &quot;-&quot;??_);_(@_)"/>
    <numFmt numFmtId="178" formatCode="&quot;Cr$&quot;#,##0.00_);[Red]\(&quot;Cr$&quot;#,##0.00\)"/>
    <numFmt numFmtId="179" formatCode="\\#,##0.00;[Red]&quot;-\&quot;#,##0.00"/>
    <numFmt numFmtId="180" formatCode="#,##0.0"/>
    <numFmt numFmtId="181" formatCode="&quot;Cr$&quot;\ #,##0_);[Red]\(&quot;Cr$&quot;\ #,##0\)"/>
    <numFmt numFmtId="182" formatCode="_(&quot;R$ &quot;* #,##0.00_);_(&quot;R$ &quot;* \(#,##0.00\);_(&quot;R$ &quot;* &quot;-&quot;??_);_(@_)"/>
    <numFmt numFmtId="183" formatCode="\$#,##0\ ;\(\$#,##0\)"/>
    <numFmt numFmtId="184" formatCode="0.000"/>
    <numFmt numFmtId="185" formatCode="General_)"/>
    <numFmt numFmtId="186" formatCode="#,##0;[Red]\(#,##0\)"/>
    <numFmt numFmtId="187" formatCode="0.0%;[Red]\(0.0%\)"/>
    <numFmt numFmtId="188" formatCode="dd/mm/yy;@"/>
  </numFmts>
  <fonts count="1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Optimum"/>
    </font>
    <font>
      <sz val="10"/>
      <name val="Courier"/>
      <family val="3"/>
    </font>
    <font>
      <b/>
      <sz val="10"/>
      <color theme="0" tint="-4.9989318521683403E-2"/>
      <name val="Optimum"/>
    </font>
    <font>
      <sz val="10"/>
      <color theme="1" tint="0.249977111117893"/>
      <name val="Optimum"/>
    </font>
    <font>
      <vertAlign val="superscript"/>
      <sz val="10"/>
      <color theme="1" tint="0.249977111117893"/>
      <name val="Optimum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rgb="FF1E428B"/>
      <name val="Optimum"/>
    </font>
    <font>
      <b/>
      <sz val="10"/>
      <color theme="1" tint="0.249977111117893"/>
      <name val="Optimum"/>
    </font>
    <font>
      <sz val="7"/>
      <color theme="1" tint="0.249977111117893"/>
      <name val="Optimum"/>
    </font>
    <font>
      <sz val="6"/>
      <color theme="1" tint="0.249977111117893"/>
      <name val="Optimum"/>
    </font>
    <font>
      <sz val="10"/>
      <color rgb="FF005287"/>
      <name val="Optimum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2"/>
      <name val="Helv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8"/>
      <name val="Arial"/>
      <family val="2"/>
    </font>
    <font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0"/>
      <color rgb="FF1E428B"/>
      <name val="Optimum"/>
    </font>
    <font>
      <sz val="10"/>
      <color theme="0" tint="-4.9989318521683403E-2"/>
      <name val="Optimum"/>
    </font>
    <font>
      <b/>
      <sz val="10"/>
      <name val="Optimum"/>
    </font>
    <font>
      <b/>
      <sz val="16"/>
      <name val="Optimum"/>
    </font>
    <font>
      <b/>
      <sz val="16"/>
      <color rgb="FF1E428B"/>
      <name val="Optimum"/>
    </font>
    <font>
      <sz val="9"/>
      <name val="Optimum"/>
    </font>
    <font>
      <sz val="8"/>
      <name val="Optimum"/>
    </font>
    <font>
      <sz val="8"/>
      <color theme="1" tint="0.249977111117893"/>
      <name val="Optimum"/>
    </font>
    <font>
      <sz val="9"/>
      <color rgb="FF1E428B"/>
      <name val="Optimum"/>
    </font>
    <font>
      <b/>
      <sz val="10"/>
      <color rgb="FFFF0000"/>
      <name val="Optimum"/>
    </font>
    <font>
      <sz val="10"/>
      <color rgb="FF222222"/>
      <name val="Arial Unicode MS"/>
      <family val="2"/>
    </font>
    <font>
      <sz val="10"/>
      <color theme="1"/>
      <name val="Optimum"/>
    </font>
    <font>
      <b/>
      <sz val="10"/>
      <color theme="1"/>
      <name val="Optimum"/>
    </font>
    <font>
      <b/>
      <vertAlign val="superscript"/>
      <sz val="10"/>
      <color theme="1"/>
      <name val="Optimum"/>
    </font>
    <font>
      <b/>
      <vertAlign val="superscript"/>
      <sz val="10"/>
      <color theme="0" tint="-4.9989318521683403E-2"/>
      <name val="Optimum"/>
    </font>
    <font>
      <b/>
      <sz val="8"/>
      <color theme="1"/>
      <name val="Optimum"/>
    </font>
    <font>
      <sz val="10"/>
      <color rgb="FF1E428B"/>
      <name val="Optimum"/>
    </font>
    <font>
      <sz val="10"/>
      <color rgb="FF0070C0"/>
      <name val="Optimum"/>
    </font>
    <font>
      <sz val="8"/>
      <color theme="1"/>
      <name val="Optimum"/>
    </font>
    <font>
      <vertAlign val="superscript"/>
      <sz val="8"/>
      <color theme="1"/>
      <name val="Optimum"/>
    </font>
    <font>
      <vertAlign val="superscript"/>
      <sz val="8"/>
      <name val="Optimum"/>
    </font>
    <font>
      <b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Arial"/>
      <family val="2"/>
    </font>
    <font>
      <u/>
      <sz val="7.5"/>
      <color indexed="12"/>
      <name val="Arial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b/>
      <sz val="10"/>
      <color indexed="54"/>
      <name val="Verdana"/>
      <family val="2"/>
    </font>
    <font>
      <u/>
      <sz val="9"/>
      <color indexed="36"/>
      <name val="Courier"/>
      <family val="3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sz val="10"/>
      <name val="Helv"/>
    </font>
    <font>
      <sz val="11"/>
      <color indexed="19"/>
      <name val="Calibri"/>
      <family val="2"/>
    </font>
    <font>
      <vertAlign val="superscript"/>
      <sz val="10"/>
      <name val="Optimum"/>
    </font>
    <font>
      <sz val="10"/>
      <color theme="0"/>
      <name val="Optimum"/>
    </font>
    <font>
      <b/>
      <sz val="10"/>
      <color rgb="FF005287"/>
      <name val="Optimum"/>
    </font>
    <font>
      <b/>
      <u/>
      <sz val="16"/>
      <color rgb="FF009933"/>
      <name val="Optimum"/>
    </font>
    <font>
      <vertAlign val="superscript"/>
      <sz val="10"/>
      <color theme="1"/>
      <name val="Optimum"/>
    </font>
    <font>
      <b/>
      <sz val="8"/>
      <color theme="0" tint="-4.9989318521683403E-2"/>
      <name val="Optimum"/>
    </font>
  </fonts>
  <fills count="10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528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9933"/>
        <bgColor indexed="64"/>
      </patternFill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1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6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5287"/>
      </left>
      <right/>
      <top/>
      <bottom/>
      <diagonal/>
    </border>
    <border>
      <left style="thin">
        <color rgb="FF005287"/>
      </left>
      <right/>
      <top/>
      <bottom style="thin">
        <color rgb="FF005287"/>
      </bottom>
      <diagonal/>
    </border>
    <border>
      <left/>
      <right/>
      <top/>
      <bottom style="thin">
        <color rgb="FF005287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4.9989318521683403E-2"/>
      </left>
      <right/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/>
      <right style="thin">
        <color rgb="FF005287"/>
      </right>
      <top/>
      <bottom style="thin">
        <color rgb="FF005287"/>
      </bottom>
      <diagonal/>
    </border>
    <border>
      <left/>
      <right style="thin">
        <color rgb="FF005287"/>
      </right>
      <top/>
      <bottom/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rgb="FF005287"/>
      </bottom>
      <diagonal/>
    </border>
    <border>
      <left/>
      <right style="thick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1E428B"/>
      </bottom>
      <diagonal/>
    </border>
    <border>
      <left style="medium">
        <color theme="0"/>
      </left>
      <right style="medium">
        <color theme="0" tint="-4.9989318521683403E-2"/>
      </right>
      <top/>
      <bottom/>
      <diagonal/>
    </border>
    <border>
      <left/>
      <right style="thick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0"/>
      </left>
      <right style="thick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rgb="FF1E428B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748">
    <xf numFmtId="0" fontId="0" fillId="0" borderId="0"/>
    <xf numFmtId="9" fontId="5" fillId="0" borderId="0" applyFont="0" applyFill="0" applyBorder="0" applyAlignment="0" applyProtection="0"/>
    <xf numFmtId="0" fontId="7" fillId="0" borderId="0"/>
    <xf numFmtId="165" fontId="11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1" applyNumberFormat="0" applyAlignment="0" applyProtection="0"/>
    <xf numFmtId="0" fontId="16" fillId="19" borderId="2" applyNumberFormat="0" applyAlignment="0" applyProtection="0"/>
    <xf numFmtId="0" fontId="17" fillId="0" borderId="3" applyNumberFormat="0" applyFill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8" fillId="9" borderId="1" applyNumberFormat="0" applyAlignment="0" applyProtection="0"/>
    <xf numFmtId="169" fontId="1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5" borderId="0" applyNumberFormat="0" applyBorder="0" applyAlignment="0" applyProtection="0"/>
    <xf numFmtId="0" fontId="21" fillId="24" borderId="0" applyNumberFormat="0" applyBorder="0" applyAlignment="0" applyProtection="0"/>
    <xf numFmtId="0" fontId="11" fillId="0" borderId="0"/>
    <xf numFmtId="0" fontId="7" fillId="25" borderId="4" applyNumberFormat="0" applyFont="0" applyAlignment="0" applyProtection="0"/>
    <xf numFmtId="9" fontId="11" fillId="0" borderId="0" applyFont="0" applyFill="0" applyBorder="0" applyAlignment="0" applyProtection="0"/>
    <xf numFmtId="0" fontId="22" fillId="18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165" fontId="5" fillId="0" borderId="0" applyFont="0" applyFill="0" applyBorder="0" applyAlignment="0" applyProtection="0"/>
    <xf numFmtId="0" fontId="11" fillId="0" borderId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9" borderId="0" applyNumberFormat="0" applyBorder="0" applyAlignment="0" applyProtection="0"/>
    <xf numFmtId="0" fontId="35" fillId="18" borderId="0" applyNumberFormat="0" applyBorder="0" applyAlignment="0" applyProtection="0"/>
    <xf numFmtId="0" fontId="35" fillId="28" borderId="0" applyNumberFormat="0" applyBorder="0" applyAlignment="0" applyProtection="0"/>
    <xf numFmtId="0" fontId="35" fillId="2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9" borderId="0" applyNumberFormat="0" applyBorder="0" applyAlignment="0" applyProtection="0"/>
    <xf numFmtId="0" fontId="36" fillId="34" borderId="0" applyNumberFormat="0" applyBorder="0" applyAlignment="0" applyProtection="0"/>
    <xf numFmtId="0" fontId="36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36" fillId="13" borderId="0" applyNumberFormat="0" applyBorder="0" applyAlignment="0" applyProtection="0"/>
    <xf numFmtId="0" fontId="13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2" fillId="40" borderId="0" applyNumberFormat="0" applyBorder="0" applyAlignment="0" applyProtection="0"/>
    <xf numFmtId="0" fontId="12" fillId="48" borderId="0" applyNumberFormat="0" applyBorder="0" applyAlignment="0" applyProtection="0"/>
    <xf numFmtId="0" fontId="13" fillId="41" borderId="0" applyNumberFormat="0" applyBorder="0" applyAlignment="0" applyProtection="0"/>
    <xf numFmtId="0" fontId="13" fillId="3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3" fillId="38" borderId="0" applyNumberFormat="0" applyBorder="0" applyAlignment="0" applyProtection="0"/>
    <xf numFmtId="0" fontId="13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3" fillId="54" borderId="0" applyNumberFormat="0" applyBorder="0" applyAlignment="0" applyProtection="0"/>
    <xf numFmtId="0" fontId="37" fillId="52" borderId="0" applyNumberFormat="0" applyBorder="0" applyAlignment="0" applyProtection="0"/>
    <xf numFmtId="0" fontId="38" fillId="55" borderId="13" applyNumberFormat="0" applyAlignment="0" applyProtection="0"/>
    <xf numFmtId="0" fontId="16" fillId="47" borderId="2" applyNumberFormat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9" fillId="58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" fillId="45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53" borderId="13" applyNumberFormat="0" applyAlignment="0" applyProtection="0"/>
    <xf numFmtId="0" fontId="14" fillId="0" borderId="17" applyNumberFormat="0" applyFill="0" applyAlignment="0" applyProtection="0"/>
    <xf numFmtId="0" fontId="14" fillId="53" borderId="0" applyNumberFormat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5" fillId="52" borderId="13" applyNumberFormat="0" applyFont="0" applyAlignment="0" applyProtection="0"/>
    <xf numFmtId="0" fontId="22" fillId="55" borderId="5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45" fillId="24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5" fillId="59" borderId="13" applyNumberFormat="0" applyProtection="0">
      <alignment horizontal="left" vertical="center" indent="1"/>
    </xf>
    <xf numFmtId="0" fontId="48" fillId="24" borderId="18" applyNumberFormat="0" applyProtection="0">
      <alignment horizontal="left" vertical="top" indent="1"/>
    </xf>
    <xf numFmtId="4" fontId="45" fillId="16" borderId="13" applyNumberFormat="0" applyProtection="0">
      <alignment horizontal="left" vertical="center" indent="1"/>
    </xf>
    <xf numFmtId="4" fontId="45" fillId="5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61" borderId="19" applyNumberFormat="0" applyProtection="0">
      <alignment horizontal="left" vertical="center" indent="1"/>
    </xf>
    <xf numFmtId="4" fontId="11" fillId="33" borderId="19" applyNumberFormat="0" applyProtection="0">
      <alignment horizontal="left" vertical="center" indent="1"/>
    </xf>
    <xf numFmtId="4" fontId="11" fillId="33" borderId="19" applyNumberFormat="0" applyProtection="0">
      <alignment horizontal="left" vertical="center" indent="1"/>
    </xf>
    <xf numFmtId="4" fontId="45" fillId="28" borderId="13" applyNumberFormat="0" applyProtection="0">
      <alignment horizontal="right" vertical="center"/>
    </xf>
    <xf numFmtId="4" fontId="45" fillId="31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33" borderId="18" applyNumberFormat="0" applyProtection="0">
      <alignment horizontal="left" vertical="top" indent="1"/>
    </xf>
    <xf numFmtId="0" fontId="45" fillId="62" borderId="13" applyNumberFormat="0" applyProtection="0">
      <alignment horizontal="left" vertical="center" indent="1"/>
    </xf>
    <xf numFmtId="0" fontId="45" fillId="28" borderId="18" applyNumberFormat="0" applyProtection="0">
      <alignment horizontal="left" vertical="top" indent="1"/>
    </xf>
    <xf numFmtId="0" fontId="45" fillId="10" borderId="13" applyNumberFormat="0" applyProtection="0">
      <alignment horizontal="left" vertical="center" indent="1"/>
    </xf>
    <xf numFmtId="0" fontId="45" fillId="10" borderId="18" applyNumberFormat="0" applyProtection="0">
      <alignment horizontal="left" vertical="top" indent="1"/>
    </xf>
    <xf numFmtId="0" fontId="45" fillId="31" borderId="13" applyNumberFormat="0" applyProtection="0">
      <alignment horizontal="left" vertical="center" indent="1"/>
    </xf>
    <xf numFmtId="0" fontId="45" fillId="31" borderId="18" applyNumberFormat="0" applyProtection="0">
      <alignment horizontal="left" vertical="top" indent="1"/>
    </xf>
    <xf numFmtId="0" fontId="45" fillId="63" borderId="20" applyNumberFormat="0">
      <protection locked="0"/>
    </xf>
    <xf numFmtId="0" fontId="49" fillId="33" borderId="21" applyBorder="0"/>
    <xf numFmtId="4" fontId="50" fillId="25" borderId="18" applyNumberFormat="0" applyProtection="0">
      <alignment vertical="center"/>
    </xf>
    <xf numFmtId="4" fontId="47" fillId="64" borderId="22" applyNumberFormat="0" applyProtection="0">
      <alignment vertical="center"/>
    </xf>
    <xf numFmtId="4" fontId="50" fillId="18" borderId="18" applyNumberFormat="0" applyProtection="0">
      <alignment horizontal="left" vertical="center" indent="1"/>
    </xf>
    <xf numFmtId="0" fontId="50" fillId="25" borderId="18" applyNumberFormat="0" applyProtection="0">
      <alignment horizontal="left" vertical="top" indent="1"/>
    </xf>
    <xf numFmtId="4" fontId="45" fillId="0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5" fillId="16" borderId="13" applyNumberFormat="0" applyProtection="0">
      <alignment horizontal="left" vertical="center" indent="1"/>
    </xf>
    <xf numFmtId="0" fontId="50" fillId="28" borderId="18" applyNumberFormat="0" applyProtection="0">
      <alignment horizontal="left" vertical="top" indent="1"/>
    </xf>
    <xf numFmtId="4" fontId="51" fillId="65" borderId="19" applyNumberFormat="0" applyProtection="0">
      <alignment horizontal="left" vertical="center" indent="1"/>
    </xf>
    <xf numFmtId="0" fontId="45" fillId="66" borderId="22"/>
    <xf numFmtId="4" fontId="52" fillId="63" borderId="13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0" fontId="5" fillId="0" borderId="0"/>
    <xf numFmtId="0" fontId="5" fillId="0" borderId="0"/>
    <xf numFmtId="0" fontId="45" fillId="27" borderId="0"/>
    <xf numFmtId="0" fontId="13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38" borderId="0" applyNumberFormat="0" applyBorder="0" applyAlignment="0" applyProtection="0"/>
    <xf numFmtId="0" fontId="13" fillId="51" borderId="0" applyNumberFormat="0" applyBorder="0" applyAlignment="0" applyProtection="0"/>
    <xf numFmtId="0" fontId="37" fillId="52" borderId="0" applyNumberFormat="0" applyBorder="0" applyAlignment="0" applyProtection="0"/>
    <xf numFmtId="0" fontId="38" fillId="55" borderId="13" applyNumberFormat="0" applyAlignment="0" applyProtection="0"/>
    <xf numFmtId="0" fontId="16" fillId="47" borderId="2" applyNumberFormat="0" applyAlignment="0" applyProtection="0"/>
    <xf numFmtId="0" fontId="12" fillId="45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53" borderId="13" applyNumberFormat="0" applyAlignment="0" applyProtection="0"/>
    <xf numFmtId="0" fontId="14" fillId="0" borderId="17" applyNumberFormat="0" applyFill="0" applyAlignment="0" applyProtection="0"/>
    <xf numFmtId="0" fontId="14" fillId="53" borderId="0" applyNumberFormat="0" applyBorder="0" applyAlignment="0" applyProtection="0"/>
    <xf numFmtId="0" fontId="45" fillId="52" borderId="13" applyNumberFormat="0" applyFont="0" applyAlignment="0" applyProtection="0"/>
    <xf numFmtId="0" fontId="22" fillId="55" borderId="5" applyNumberFormat="0" applyAlignment="0" applyProtection="0"/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0" fontId="29" fillId="0" borderId="64" applyNumberFormat="0" applyFill="0" applyAlignment="0" applyProtection="0"/>
    <xf numFmtId="0" fontId="5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5" fillId="27" borderId="0"/>
    <xf numFmtId="177" fontId="5" fillId="0" borderId="0"/>
    <xf numFmtId="0" fontId="45" fillId="27" borderId="0"/>
    <xf numFmtId="0" fontId="12" fillId="45" borderId="0" applyNumberFormat="0" applyBorder="0" applyAlignment="0" applyProtection="0"/>
    <xf numFmtId="0" fontId="14" fillId="53" borderId="0" applyNumberFormat="0" applyBorder="0" applyAlignment="0" applyProtection="0"/>
    <xf numFmtId="4" fontId="45" fillId="24" borderId="13" applyNumberFormat="0" applyProtection="0">
      <alignment vertical="center"/>
    </xf>
    <xf numFmtId="4" fontId="45" fillId="59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5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61" borderId="19" applyNumberFormat="0" applyProtection="0">
      <alignment horizontal="left" vertical="center" indent="1"/>
    </xf>
    <xf numFmtId="4" fontId="45" fillId="28" borderId="13" applyNumberFormat="0" applyProtection="0">
      <alignment horizontal="right" vertical="center"/>
    </xf>
    <xf numFmtId="4" fontId="45" fillId="31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4" fontId="45" fillId="0" borderId="13" applyNumberFormat="0" applyProtection="0">
      <alignment horizontal="right" vertical="center"/>
    </xf>
    <xf numFmtId="4" fontId="45" fillId="16" borderId="13" applyNumberFormat="0" applyProtection="0">
      <alignment horizontal="left" vertical="center" indent="1"/>
    </xf>
    <xf numFmtId="0" fontId="45" fillId="66" borderId="22"/>
    <xf numFmtId="165" fontId="4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1" applyNumberFormat="0" applyAlignment="0" applyProtection="0"/>
    <xf numFmtId="0" fontId="16" fillId="19" borderId="2" applyNumberFormat="0" applyAlignment="0" applyProtection="0"/>
    <xf numFmtId="0" fontId="17" fillId="0" borderId="3" applyNumberFormat="0" applyFill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8" fillId="9" borderId="1" applyNumberFormat="0" applyAlignment="0" applyProtection="0"/>
    <xf numFmtId="169" fontId="5" fillId="0" borderId="0" applyFont="0" applyFill="0" applyBorder="0" applyAlignment="0" applyProtection="0"/>
    <xf numFmtId="0" fontId="20" fillId="5" borderId="0" applyNumberFormat="0" applyBorder="0" applyAlignment="0" applyProtection="0"/>
    <xf numFmtId="0" fontId="21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7" fillId="25" borderId="4" applyNumberFormat="0" applyFont="0" applyAlignment="0" applyProtection="0"/>
    <xf numFmtId="9" fontId="46" fillId="0" borderId="0" applyFont="0" applyFill="0" applyBorder="0" applyAlignment="0" applyProtection="0"/>
    <xf numFmtId="0" fontId="22" fillId="18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40" fontId="46" fillId="0" borderId="0" applyFon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96" fillId="82" borderId="0" applyNumberFormat="0" applyBorder="0" applyAlignment="0" applyProtection="0"/>
    <xf numFmtId="0" fontId="96" fillId="86" borderId="0" applyNumberFormat="0" applyBorder="0" applyAlignment="0" applyProtection="0"/>
    <xf numFmtId="0" fontId="96" fillId="90" borderId="0" applyNumberFormat="0" applyBorder="0" applyAlignment="0" applyProtection="0"/>
    <xf numFmtId="0" fontId="96" fillId="94" borderId="0" applyNumberFormat="0" applyBorder="0" applyAlignment="0" applyProtection="0"/>
    <xf numFmtId="0" fontId="96" fillId="98" borderId="0" applyNumberFormat="0" applyBorder="0" applyAlignment="0" applyProtection="0"/>
    <xf numFmtId="0" fontId="96" fillId="102" borderId="0" applyNumberFormat="0" applyBorder="0" applyAlignment="0" applyProtection="0"/>
    <xf numFmtId="0" fontId="85" fillId="72" borderId="0" applyNumberFormat="0" applyBorder="0" applyAlignment="0" applyProtection="0"/>
    <xf numFmtId="0" fontId="90" fillId="76" borderId="58" applyNumberFormat="0" applyAlignment="0" applyProtection="0"/>
    <xf numFmtId="0" fontId="92" fillId="77" borderId="61" applyNumberFormat="0" applyAlignment="0" applyProtection="0"/>
    <xf numFmtId="0" fontId="91" fillId="0" borderId="60" applyNumberFormat="0" applyFill="0" applyAlignment="0" applyProtection="0"/>
    <xf numFmtId="0" fontId="96" fillId="79" borderId="0" applyNumberFormat="0" applyBorder="0" applyAlignment="0" applyProtection="0"/>
    <xf numFmtId="0" fontId="96" fillId="83" borderId="0" applyNumberFormat="0" applyBorder="0" applyAlignment="0" applyProtection="0"/>
    <xf numFmtId="0" fontId="96" fillId="87" borderId="0" applyNumberFormat="0" applyBorder="0" applyAlignment="0" applyProtection="0"/>
    <xf numFmtId="0" fontId="96" fillId="91" borderId="0" applyNumberFormat="0" applyBorder="0" applyAlignment="0" applyProtection="0"/>
    <xf numFmtId="0" fontId="96" fillId="95" borderId="0" applyNumberFormat="0" applyBorder="0" applyAlignment="0" applyProtection="0"/>
    <xf numFmtId="0" fontId="96" fillId="99" borderId="0" applyNumberFormat="0" applyBorder="0" applyAlignment="0" applyProtection="0"/>
    <xf numFmtId="0" fontId="88" fillId="75" borderId="58" applyNumberFormat="0" applyAlignment="0" applyProtection="0"/>
    <xf numFmtId="0" fontId="86" fillId="73" borderId="0" applyNumberFormat="0" applyBorder="0" applyAlignment="0" applyProtection="0"/>
    <xf numFmtId="0" fontId="87" fillId="74" borderId="0" applyNumberFormat="0" applyBorder="0" applyAlignment="0" applyProtection="0"/>
    <xf numFmtId="0" fontId="5" fillId="0" borderId="0"/>
    <xf numFmtId="0" fontId="7" fillId="0" borderId="0"/>
    <xf numFmtId="0" fontId="3" fillId="78" borderId="62" applyNumberFormat="0" applyFont="0" applyAlignment="0" applyProtection="0"/>
    <xf numFmtId="0" fontId="3" fillId="78" borderId="62" applyNumberFormat="0" applyFont="0" applyAlignment="0" applyProtection="0"/>
    <xf numFmtId="0" fontId="89" fillId="76" borderId="59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4" fillId="0" borderId="57" applyNumberFormat="0" applyFill="0" applyAlignment="0" applyProtection="0"/>
    <xf numFmtId="0" fontId="8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5" fillId="0" borderId="63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0" fontId="46" fillId="0" borderId="0" applyFont="0" applyFill="0" applyBorder="0" applyAlignment="0" applyProtection="0"/>
    <xf numFmtId="0" fontId="7" fillId="0" borderId="0"/>
    <xf numFmtId="9" fontId="46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5" fillId="27" borderId="0"/>
    <xf numFmtId="0" fontId="13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38" borderId="0" applyNumberFormat="0" applyBorder="0" applyAlignment="0" applyProtection="0"/>
    <xf numFmtId="0" fontId="13" fillId="51" borderId="0" applyNumberFormat="0" applyBorder="0" applyAlignment="0" applyProtection="0"/>
    <xf numFmtId="0" fontId="37" fillId="52" borderId="0" applyNumberFormat="0" applyBorder="0" applyAlignment="0" applyProtection="0"/>
    <xf numFmtId="0" fontId="38" fillId="55" borderId="13" applyNumberFormat="0" applyAlignment="0" applyProtection="0"/>
    <xf numFmtId="0" fontId="16" fillId="47" borderId="2" applyNumberFormat="0" applyAlignment="0" applyProtection="0"/>
    <xf numFmtId="0" fontId="12" fillId="45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53" borderId="13" applyNumberFormat="0" applyAlignment="0" applyProtection="0"/>
    <xf numFmtId="0" fontId="14" fillId="0" borderId="17" applyNumberFormat="0" applyFill="0" applyAlignment="0" applyProtection="0"/>
    <xf numFmtId="0" fontId="14" fillId="53" borderId="0" applyNumberFormat="0" applyBorder="0" applyAlignment="0" applyProtection="0"/>
    <xf numFmtId="0" fontId="45" fillId="52" borderId="13" applyNumberFormat="0" applyFont="0" applyAlignment="0" applyProtection="0"/>
    <xf numFmtId="0" fontId="22" fillId="55" borderId="5" applyNumberFormat="0" applyAlignment="0" applyProtection="0"/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0" fontId="45" fillId="33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63" borderId="20" applyNumberFormat="0">
      <protection locked="0"/>
    </xf>
    <xf numFmtId="0" fontId="29" fillId="0" borderId="64" applyNumberFormat="0" applyFill="0" applyAlignment="0" applyProtection="0"/>
    <xf numFmtId="0" fontId="54" fillId="0" borderId="0" applyNumberFormat="0" applyFill="0" applyBorder="0" applyAlignment="0" applyProtection="0"/>
    <xf numFmtId="177" fontId="45" fillId="27" borderId="0"/>
    <xf numFmtId="177" fontId="13" fillId="35" borderId="0" applyNumberFormat="0" applyBorder="0" applyAlignment="0" applyProtection="0"/>
    <xf numFmtId="177" fontId="12" fillId="36" borderId="0" applyNumberFormat="0" applyBorder="0" applyAlignment="0" applyProtection="0"/>
    <xf numFmtId="177" fontId="12" fillId="37" borderId="0" applyNumberFormat="0" applyBorder="0" applyAlignment="0" applyProtection="0"/>
    <xf numFmtId="177" fontId="13" fillId="38" borderId="0" applyNumberFormat="0" applyBorder="0" applyAlignment="0" applyProtection="0"/>
    <xf numFmtId="177" fontId="13" fillId="39" borderId="0" applyNumberFormat="0" applyBorder="0" applyAlignment="0" applyProtection="0"/>
    <xf numFmtId="177" fontId="12" fillId="40" borderId="0" applyNumberFormat="0" applyBorder="0" applyAlignment="0" applyProtection="0"/>
    <xf numFmtId="177" fontId="12" fillId="41" borderId="0" applyNumberFormat="0" applyBorder="0" applyAlignment="0" applyProtection="0"/>
    <xf numFmtId="177" fontId="13" fillId="42" borderId="0" applyNumberFormat="0" applyBorder="0" applyAlignment="0" applyProtection="0"/>
    <xf numFmtId="177" fontId="13" fillId="43" borderId="0" applyNumberFormat="0" applyBorder="0" applyAlignment="0" applyProtection="0"/>
    <xf numFmtId="177" fontId="12" fillId="44" borderId="0" applyNumberFormat="0" applyBorder="0" applyAlignment="0" applyProtection="0"/>
    <xf numFmtId="177" fontId="12" fillId="45" borderId="0" applyNumberFormat="0" applyBorder="0" applyAlignment="0" applyProtection="0"/>
    <xf numFmtId="177" fontId="13" fillId="46" borderId="0" applyNumberFormat="0" applyBorder="0" applyAlignment="0" applyProtection="0"/>
    <xf numFmtId="177" fontId="13" fillId="47" borderId="0" applyNumberFormat="0" applyBorder="0" applyAlignment="0" applyProtection="0"/>
    <xf numFmtId="177" fontId="12" fillId="40" borderId="0" applyNumberFormat="0" applyBorder="0" applyAlignment="0" applyProtection="0"/>
    <xf numFmtId="177" fontId="12" fillId="48" borderId="0" applyNumberFormat="0" applyBorder="0" applyAlignment="0" applyProtection="0"/>
    <xf numFmtId="177" fontId="13" fillId="41" borderId="0" applyNumberFormat="0" applyBorder="0" applyAlignment="0" applyProtection="0"/>
    <xf numFmtId="177" fontId="13" fillId="38" borderId="0" applyNumberFormat="0" applyBorder="0" applyAlignment="0" applyProtection="0"/>
    <xf numFmtId="177" fontId="12" fillId="49" borderId="0" applyNumberFormat="0" applyBorder="0" applyAlignment="0" applyProtection="0"/>
    <xf numFmtId="177" fontId="12" fillId="50" borderId="0" applyNumberFormat="0" applyBorder="0" applyAlignment="0" applyProtection="0"/>
    <xf numFmtId="177" fontId="13" fillId="38" borderId="0" applyNumberFormat="0" applyBorder="0" applyAlignment="0" applyProtection="0"/>
    <xf numFmtId="177" fontId="13" fillId="51" borderId="0" applyNumberFormat="0" applyBorder="0" applyAlignment="0" applyProtection="0"/>
    <xf numFmtId="177" fontId="12" fillId="52" borderId="0" applyNumberFormat="0" applyBorder="0" applyAlignment="0" applyProtection="0"/>
    <xf numFmtId="177" fontId="12" fillId="53" borderId="0" applyNumberFormat="0" applyBorder="0" applyAlignment="0" applyProtection="0"/>
    <xf numFmtId="177" fontId="13" fillId="54" borderId="0" applyNumberFormat="0" applyBorder="0" applyAlignment="0" applyProtection="0"/>
    <xf numFmtId="177" fontId="37" fillId="52" borderId="0" applyNumberFormat="0" applyBorder="0" applyAlignment="0" applyProtection="0"/>
    <xf numFmtId="177" fontId="38" fillId="55" borderId="13" applyNumberFormat="0" applyAlignment="0" applyProtection="0"/>
    <xf numFmtId="177" fontId="16" fillId="47" borderId="2" applyNumberFormat="0" applyAlignment="0" applyProtection="0"/>
    <xf numFmtId="177" fontId="29" fillId="56" borderId="0" applyNumberFormat="0" applyBorder="0" applyAlignment="0" applyProtection="0"/>
    <xf numFmtId="177" fontId="29" fillId="57" borderId="0" applyNumberFormat="0" applyBorder="0" applyAlignment="0" applyProtection="0"/>
    <xf numFmtId="177" fontId="29" fillId="58" borderId="0" applyNumberFormat="0" applyBorder="0" applyAlignment="0" applyProtection="0"/>
    <xf numFmtId="177" fontId="12" fillId="45" borderId="0" applyNumberFormat="0" applyBorder="0" applyAlignment="0" applyProtection="0"/>
    <xf numFmtId="177" fontId="41" fillId="0" borderId="14" applyNumberFormat="0" applyFill="0" applyAlignment="0" applyProtection="0"/>
    <xf numFmtId="177" fontId="42" fillId="0" borderId="15" applyNumberFormat="0" applyFill="0" applyAlignment="0" applyProtection="0"/>
    <xf numFmtId="177" fontId="43" fillId="0" borderId="16" applyNumberFormat="0" applyFill="0" applyAlignment="0" applyProtection="0"/>
    <xf numFmtId="177" fontId="43" fillId="0" borderId="0" applyNumberFormat="0" applyFill="0" applyBorder="0" applyAlignment="0" applyProtection="0"/>
    <xf numFmtId="177" fontId="44" fillId="53" borderId="13" applyNumberFormat="0" applyAlignment="0" applyProtection="0"/>
    <xf numFmtId="177" fontId="14" fillId="0" borderId="17" applyNumberFormat="0" applyFill="0" applyAlignment="0" applyProtection="0"/>
    <xf numFmtId="177" fontId="14" fillId="53" borderId="0" applyNumberFormat="0" applyBorder="0" applyAlignment="0" applyProtection="0"/>
    <xf numFmtId="177" fontId="45" fillId="52" borderId="13" applyNumberFormat="0" applyFont="0" applyAlignment="0" applyProtection="0"/>
    <xf numFmtId="177" fontId="22" fillId="55" borderId="5" applyNumberFormat="0" applyAlignment="0" applyProtection="0"/>
    <xf numFmtId="177" fontId="48" fillId="24" borderId="18" applyNumberFormat="0" applyProtection="0">
      <alignment horizontal="left" vertical="top" indent="1"/>
    </xf>
    <xf numFmtId="177" fontId="45" fillId="18" borderId="13" applyNumberFormat="0" applyProtection="0">
      <alignment horizontal="left" vertical="center" indent="1"/>
    </xf>
    <xf numFmtId="177" fontId="45" fillId="33" borderId="18" applyNumberFormat="0" applyProtection="0">
      <alignment horizontal="left" vertical="top" indent="1"/>
    </xf>
    <xf numFmtId="177" fontId="45" fillId="62" borderId="13" applyNumberFormat="0" applyProtection="0">
      <alignment horizontal="left" vertical="center" indent="1"/>
    </xf>
    <xf numFmtId="177" fontId="45" fillId="28" borderId="18" applyNumberFormat="0" applyProtection="0">
      <alignment horizontal="left" vertical="top" indent="1"/>
    </xf>
    <xf numFmtId="177" fontId="45" fillId="10" borderId="13" applyNumberFormat="0" applyProtection="0">
      <alignment horizontal="left" vertical="center" indent="1"/>
    </xf>
    <xf numFmtId="177" fontId="45" fillId="10" borderId="18" applyNumberFormat="0" applyProtection="0">
      <alignment horizontal="left" vertical="top" indent="1"/>
    </xf>
    <xf numFmtId="177" fontId="45" fillId="31" borderId="13" applyNumberFormat="0" applyProtection="0">
      <alignment horizontal="left" vertical="center" indent="1"/>
    </xf>
    <xf numFmtId="177" fontId="45" fillId="31" borderId="18" applyNumberFormat="0" applyProtection="0">
      <alignment horizontal="left" vertical="top" indent="1"/>
    </xf>
    <xf numFmtId="177" fontId="45" fillId="63" borderId="20" applyNumberFormat="0">
      <protection locked="0"/>
    </xf>
    <xf numFmtId="177" fontId="49" fillId="33" borderId="21" applyBorder="0"/>
    <xf numFmtId="177" fontId="50" fillId="25" borderId="18" applyNumberFormat="0" applyProtection="0">
      <alignment horizontal="left" vertical="top" indent="1"/>
    </xf>
    <xf numFmtId="177" fontId="50" fillId="28" borderId="18" applyNumberFormat="0" applyProtection="0">
      <alignment horizontal="left" vertical="top" indent="1"/>
    </xf>
    <xf numFmtId="177" fontId="45" fillId="66" borderId="22"/>
    <xf numFmtId="177" fontId="53" fillId="0" borderId="0" applyNumberFormat="0" applyFill="0" applyBorder="0" applyAlignment="0" applyProtection="0"/>
    <xf numFmtId="177" fontId="29" fillId="0" borderId="64" applyNumberFormat="0" applyFill="0" applyAlignment="0" applyProtection="0"/>
    <xf numFmtId="177" fontId="54" fillId="0" borderId="0" applyNumberFormat="0" applyFill="0" applyBorder="0" applyAlignment="0" applyProtection="0"/>
    <xf numFmtId="177" fontId="35" fillId="27" borderId="0" applyNumberFormat="0" applyBorder="0" applyAlignment="0" applyProtection="0"/>
    <xf numFmtId="177" fontId="35" fillId="28" borderId="0" applyNumberFormat="0" applyBorder="0" applyAlignment="0" applyProtection="0"/>
    <xf numFmtId="177" fontId="35" fillId="29" borderId="0" applyNumberFormat="0" applyBorder="0" applyAlignment="0" applyProtection="0"/>
    <xf numFmtId="177" fontId="35" fillId="30" borderId="0" applyNumberFormat="0" applyBorder="0" applyAlignment="0" applyProtection="0"/>
    <xf numFmtId="177" fontId="35" fillId="31" borderId="0" applyNumberFormat="0" applyBorder="0" applyAlignment="0" applyProtection="0"/>
    <xf numFmtId="177" fontId="35" fillId="9" borderId="0" applyNumberFormat="0" applyBorder="0" applyAlignment="0" applyProtection="0"/>
    <xf numFmtId="177" fontId="35" fillId="18" borderId="0" applyNumberFormat="0" applyBorder="0" applyAlignment="0" applyProtection="0"/>
    <xf numFmtId="177" fontId="35" fillId="28" borderId="0" applyNumberFormat="0" applyBorder="0" applyAlignment="0" applyProtection="0"/>
    <xf numFmtId="177" fontId="35" fillId="22" borderId="0" applyNumberFormat="0" applyBorder="0" applyAlignment="0" applyProtection="0"/>
    <xf numFmtId="177" fontId="35" fillId="32" borderId="0" applyNumberFormat="0" applyBorder="0" applyAlignment="0" applyProtection="0"/>
    <xf numFmtId="177" fontId="35" fillId="33" borderId="0" applyNumberFormat="0" applyBorder="0" applyAlignment="0" applyProtection="0"/>
    <xf numFmtId="177" fontId="35" fillId="9" borderId="0" applyNumberFormat="0" applyBorder="0" applyAlignment="0" applyProtection="0"/>
    <xf numFmtId="177" fontId="36" fillId="34" borderId="0" applyNumberFormat="0" applyBorder="0" applyAlignment="0" applyProtection="0"/>
    <xf numFmtId="177" fontId="36" fillId="28" borderId="0" applyNumberFormat="0" applyBorder="0" applyAlignment="0" applyProtection="0"/>
    <xf numFmtId="177" fontId="36" fillId="22" borderId="0" applyNumberFormat="0" applyBorder="0" applyAlignment="0" applyProtection="0"/>
    <xf numFmtId="177" fontId="36" fillId="32" borderId="0" applyNumberFormat="0" applyBorder="0" applyAlignment="0" applyProtection="0"/>
    <xf numFmtId="177" fontId="36" fillId="34" borderId="0" applyNumberFormat="0" applyBorder="0" applyAlignment="0" applyProtection="0"/>
    <xf numFmtId="177" fontId="36" fillId="13" borderId="0" applyNumberFormat="0" applyBorder="0" applyAlignment="0" applyProtection="0"/>
    <xf numFmtId="177" fontId="13" fillId="35" borderId="0" applyNumberFormat="0" applyBorder="0" applyAlignment="0" applyProtection="0"/>
    <xf numFmtId="177" fontId="13" fillId="39" borderId="0" applyNumberFormat="0" applyBorder="0" applyAlignment="0" applyProtection="0"/>
    <xf numFmtId="177" fontId="13" fillId="43" borderId="0" applyNumberFormat="0" applyBorder="0" applyAlignment="0" applyProtection="0"/>
    <xf numFmtId="177" fontId="13" fillId="47" borderId="0" applyNumberFormat="0" applyBorder="0" applyAlignment="0" applyProtection="0"/>
    <xf numFmtId="177" fontId="13" fillId="38" borderId="0" applyNumberFormat="0" applyBorder="0" applyAlignment="0" applyProtection="0"/>
    <xf numFmtId="177" fontId="13" fillId="51" borderId="0" applyNumberFormat="0" applyBorder="0" applyAlignment="0" applyProtection="0"/>
    <xf numFmtId="177" fontId="37" fillId="52" borderId="0" applyNumberFormat="0" applyBorder="0" applyAlignment="0" applyProtection="0"/>
    <xf numFmtId="177" fontId="38" fillId="55" borderId="13" applyNumberFormat="0" applyAlignment="0" applyProtection="0"/>
    <xf numFmtId="177" fontId="16" fillId="47" borderId="2" applyNumberFormat="0" applyAlignment="0" applyProtection="0"/>
    <xf numFmtId="177" fontId="5" fillId="0" borderId="0" applyFont="0" applyFill="0" applyBorder="0" applyAlignment="0" applyProtection="0"/>
    <xf numFmtId="177" fontId="40" fillId="0" borderId="0" applyNumberFormat="0" applyFill="0" applyBorder="0" applyAlignment="0" applyProtection="0"/>
    <xf numFmtId="177" fontId="12" fillId="45" borderId="0" applyNumberFormat="0" applyBorder="0" applyAlignment="0" applyProtection="0"/>
    <xf numFmtId="177" fontId="41" fillId="0" borderId="14" applyNumberFormat="0" applyFill="0" applyAlignment="0" applyProtection="0"/>
    <xf numFmtId="177" fontId="42" fillId="0" borderId="15" applyNumberFormat="0" applyFill="0" applyAlignment="0" applyProtection="0"/>
    <xf numFmtId="177" fontId="43" fillId="0" borderId="16" applyNumberFormat="0" applyFill="0" applyAlignment="0" applyProtection="0"/>
    <xf numFmtId="177" fontId="43" fillId="0" borderId="0" applyNumberFormat="0" applyFill="0" applyBorder="0" applyAlignment="0" applyProtection="0"/>
    <xf numFmtId="177" fontId="44" fillId="53" borderId="13" applyNumberFormat="0" applyAlignment="0" applyProtection="0"/>
    <xf numFmtId="177" fontId="14" fillId="0" borderId="17" applyNumberFormat="0" applyFill="0" applyAlignment="0" applyProtection="0"/>
    <xf numFmtId="177" fontId="14" fillId="53" borderId="0" applyNumberFormat="0" applyBorder="0" applyAlignment="0" applyProtection="0"/>
    <xf numFmtId="177" fontId="45" fillId="52" borderId="13" applyNumberFormat="0" applyFont="0" applyAlignment="0" applyProtection="0"/>
    <xf numFmtId="177" fontId="22" fillId="55" borderId="5" applyNumberFormat="0" applyAlignment="0" applyProtection="0"/>
    <xf numFmtId="177" fontId="53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77" fontId="54" fillId="0" borderId="0" applyNumberFormat="0" applyFill="0" applyBorder="0" applyAlignment="0" applyProtection="0"/>
    <xf numFmtId="177" fontId="5" fillId="0" borderId="0"/>
    <xf numFmtId="0" fontId="5" fillId="0" borderId="0"/>
    <xf numFmtId="0" fontId="5" fillId="0" borderId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9" borderId="0" applyNumberFormat="0" applyBorder="0" applyAlignment="0" applyProtection="0"/>
    <xf numFmtId="0" fontId="35" fillId="18" borderId="0" applyNumberFormat="0" applyBorder="0" applyAlignment="0" applyProtection="0"/>
    <xf numFmtId="0" fontId="35" fillId="28" borderId="0" applyNumberFormat="0" applyBorder="0" applyAlignment="0" applyProtection="0"/>
    <xf numFmtId="0" fontId="35" fillId="22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9" borderId="0" applyNumberFormat="0" applyBorder="0" applyAlignment="0" applyProtection="0"/>
    <xf numFmtId="0" fontId="36" fillId="34" borderId="0" applyNumberFormat="0" applyBorder="0" applyAlignment="0" applyProtection="0"/>
    <xf numFmtId="0" fontId="36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36" fillId="13" borderId="0" applyNumberFormat="0" applyBorder="0" applyAlignment="0" applyProtection="0"/>
    <xf numFmtId="0" fontId="13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2" fillId="40" borderId="0" applyNumberFormat="0" applyBorder="0" applyAlignment="0" applyProtection="0"/>
    <xf numFmtId="0" fontId="12" fillId="48" borderId="0" applyNumberFormat="0" applyBorder="0" applyAlignment="0" applyProtection="0"/>
    <xf numFmtId="0" fontId="13" fillId="41" borderId="0" applyNumberFormat="0" applyBorder="0" applyAlignment="0" applyProtection="0"/>
    <xf numFmtId="0" fontId="13" fillId="3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3" fillId="38" borderId="0" applyNumberFormat="0" applyBorder="0" applyAlignment="0" applyProtection="0"/>
    <xf numFmtId="0" fontId="13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3" fillId="54" borderId="0" applyNumberFormat="0" applyBorder="0" applyAlignment="0" applyProtection="0"/>
    <xf numFmtId="0" fontId="37" fillId="52" borderId="0" applyNumberFormat="0" applyBorder="0" applyAlignment="0" applyProtection="0"/>
    <xf numFmtId="0" fontId="38" fillId="55" borderId="13" applyNumberFormat="0" applyAlignment="0" applyProtection="0"/>
    <xf numFmtId="0" fontId="16" fillId="47" borderId="2" applyNumberFormat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9" fillId="58" borderId="0" applyNumberFormat="0" applyBorder="0" applyAlignment="0" applyProtection="0"/>
    <xf numFmtId="177" fontId="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2" fillId="45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53" borderId="13" applyNumberFormat="0" applyAlignment="0" applyProtection="0"/>
    <xf numFmtId="0" fontId="14" fillId="0" borderId="17" applyNumberFormat="0" applyFill="0" applyAlignment="0" applyProtection="0"/>
    <xf numFmtId="0" fontId="14" fillId="53" borderId="0" applyNumberFormat="0" applyBorder="0" applyAlignment="0" applyProtection="0"/>
    <xf numFmtId="0" fontId="45" fillId="52" borderId="13" applyNumberFormat="0" applyFont="0" applyAlignment="0" applyProtection="0"/>
    <xf numFmtId="0" fontId="22" fillId="55" borderId="5" applyNumberFormat="0" applyAlignment="0" applyProtection="0"/>
    <xf numFmtId="0" fontId="48" fillId="24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63" borderId="20" applyNumberFormat="0">
      <protection locked="0"/>
    </xf>
    <xf numFmtId="0" fontId="49" fillId="33" borderId="21" applyBorder="0"/>
    <xf numFmtId="0" fontId="50" fillId="25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9" fillId="0" borderId="64" applyNumberFormat="0" applyFill="0" applyAlignment="0" applyProtection="0"/>
    <xf numFmtId="165" fontId="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Alignment="0" applyProtection="0"/>
    <xf numFmtId="0" fontId="13" fillId="43" borderId="0" applyNumberFormat="0" applyBorder="0" applyAlignment="0" applyProtection="0"/>
    <xf numFmtId="0" fontId="13" fillId="47" borderId="0" applyNumberFormat="0" applyBorder="0" applyAlignment="0" applyProtection="0"/>
    <xf numFmtId="0" fontId="13" fillId="38" borderId="0" applyNumberFormat="0" applyBorder="0" applyAlignment="0" applyProtection="0"/>
    <xf numFmtId="0" fontId="13" fillId="51" borderId="0" applyNumberFormat="0" applyBorder="0" applyAlignment="0" applyProtection="0"/>
    <xf numFmtId="17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6" borderId="0" applyNumberFormat="0" applyBorder="0" applyAlignment="0" applyProtection="0"/>
    <xf numFmtId="177" fontId="12" fillId="45" borderId="0" applyNumberFormat="0" applyBorder="0" applyAlignment="0" applyProtection="0"/>
    <xf numFmtId="0" fontId="15" fillId="18" borderId="1" applyNumberFormat="0" applyAlignment="0" applyProtection="0"/>
    <xf numFmtId="177" fontId="38" fillId="55" borderId="13" applyNumberFormat="0" applyAlignment="0" applyProtection="0"/>
    <xf numFmtId="0" fontId="16" fillId="19" borderId="2" applyNumberFormat="0" applyAlignment="0" applyProtection="0"/>
    <xf numFmtId="177" fontId="16" fillId="47" borderId="2" applyNumberFormat="0" applyAlignment="0" applyProtection="0"/>
    <xf numFmtId="0" fontId="17" fillId="0" borderId="3" applyNumberFormat="0" applyFill="0" applyAlignment="0" applyProtection="0"/>
    <xf numFmtId="177" fontId="14" fillId="0" borderId="17" applyNumberFormat="0" applyFill="0" applyAlignment="0" applyProtection="0"/>
    <xf numFmtId="0" fontId="13" fillId="20" borderId="0" applyNumberFormat="0" applyBorder="0" applyAlignment="0" applyProtection="0"/>
    <xf numFmtId="177" fontId="13" fillId="35" borderId="0" applyNumberFormat="0" applyBorder="0" applyAlignment="0" applyProtection="0"/>
    <xf numFmtId="0" fontId="13" fillId="21" borderId="0" applyNumberFormat="0" applyBorder="0" applyAlignment="0" applyProtection="0"/>
    <xf numFmtId="177" fontId="13" fillId="39" borderId="0" applyNumberFormat="0" applyBorder="0" applyAlignment="0" applyProtection="0"/>
    <xf numFmtId="0" fontId="13" fillId="22" borderId="0" applyNumberFormat="0" applyBorder="0" applyAlignment="0" applyProtection="0"/>
    <xf numFmtId="177" fontId="13" fillId="43" borderId="0" applyNumberFormat="0" applyBorder="0" applyAlignment="0" applyProtection="0"/>
    <xf numFmtId="0" fontId="13" fillId="15" borderId="0" applyNumberFormat="0" applyBorder="0" applyAlignment="0" applyProtection="0"/>
    <xf numFmtId="177" fontId="13" fillId="47" borderId="0" applyNumberFormat="0" applyBorder="0" applyAlignment="0" applyProtection="0"/>
    <xf numFmtId="0" fontId="13" fillId="16" borderId="0" applyNumberFormat="0" applyBorder="0" applyAlignment="0" applyProtection="0"/>
    <xf numFmtId="177" fontId="13" fillId="38" borderId="0" applyNumberFormat="0" applyBorder="0" applyAlignment="0" applyProtection="0"/>
    <xf numFmtId="0" fontId="13" fillId="23" borderId="0" applyNumberFormat="0" applyBorder="0" applyAlignment="0" applyProtection="0"/>
    <xf numFmtId="177" fontId="13" fillId="51" borderId="0" applyNumberFormat="0" applyBorder="0" applyAlignment="0" applyProtection="0"/>
    <xf numFmtId="0" fontId="18" fillId="9" borderId="1" applyNumberFormat="0" applyAlignment="0" applyProtection="0"/>
    <xf numFmtId="177" fontId="44" fillId="53" borderId="13" applyNumberFormat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20" fillId="5" borderId="0" applyNumberFormat="0" applyBorder="0" applyAlignment="0" applyProtection="0"/>
    <xf numFmtId="177" fontId="37" fillId="52" borderId="0" applyNumberFormat="0" applyBorder="0" applyAlignment="0" applyProtection="0"/>
    <xf numFmtId="0" fontId="21" fillId="24" borderId="0" applyNumberFormat="0" applyBorder="0" applyAlignment="0" applyProtection="0"/>
    <xf numFmtId="177" fontId="14" fillId="53" borderId="0" applyNumberFormat="0" applyBorder="0" applyAlignment="0" applyProtection="0"/>
    <xf numFmtId="177" fontId="5" fillId="0" borderId="0"/>
    <xf numFmtId="177" fontId="5" fillId="0" borderId="0"/>
    <xf numFmtId="177" fontId="45" fillId="27" borderId="0"/>
    <xf numFmtId="0" fontId="5" fillId="25" borderId="4" applyNumberFormat="0" applyFont="0" applyAlignment="0" applyProtection="0"/>
    <xf numFmtId="177" fontId="45" fillId="52" borderId="13" applyNumberFormat="0" applyFont="0" applyAlignment="0" applyProtection="0"/>
    <xf numFmtId="9" fontId="5" fillId="0" borderId="0" applyFont="0" applyFill="0" applyBorder="0" applyAlignment="0" applyProtection="0"/>
    <xf numFmtId="0" fontId="22" fillId="18" borderId="5" applyNumberFormat="0" applyAlignment="0" applyProtection="0"/>
    <xf numFmtId="177" fontId="22" fillId="55" borderId="5" applyNumberFormat="0" applyAlignment="0" applyProtection="0"/>
    <xf numFmtId="177" fontId="45" fillId="18" borderId="13" applyNumberFormat="0" applyProtection="0">
      <alignment horizontal="left" vertical="center" indent="1"/>
    </xf>
    <xf numFmtId="177" fontId="45" fillId="62" borderId="13" applyNumberFormat="0" applyProtection="0">
      <alignment horizontal="left" vertical="center" indent="1"/>
    </xf>
    <xf numFmtId="177" fontId="45" fillId="10" borderId="13" applyNumberFormat="0" applyProtection="0">
      <alignment horizontal="left" vertical="center" indent="1"/>
    </xf>
    <xf numFmtId="177" fontId="45" fillId="31" borderId="13" applyNumberFormat="0" applyProtection="0">
      <alignment horizontal="left" vertical="center" indent="1"/>
    </xf>
    <xf numFmtId="177" fontId="45" fillId="66" borderId="22"/>
    <xf numFmtId="0" fontId="23" fillId="0" borderId="0" applyNumberFormat="0" applyFill="0" applyBorder="0" applyAlignment="0" applyProtection="0"/>
    <xf numFmtId="177" fontId="5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6" applyNumberFormat="0" applyFill="0" applyAlignment="0" applyProtection="0"/>
    <xf numFmtId="177" fontId="41" fillId="0" borderId="14" applyNumberFormat="0" applyFill="0" applyAlignment="0" applyProtection="0"/>
    <xf numFmtId="0" fontId="26" fillId="0" borderId="7" applyNumberFormat="0" applyFill="0" applyAlignment="0" applyProtection="0"/>
    <xf numFmtId="177" fontId="42" fillId="0" borderId="15" applyNumberFormat="0" applyFill="0" applyAlignment="0" applyProtection="0"/>
    <xf numFmtId="0" fontId="27" fillId="0" borderId="8" applyNumberFormat="0" applyFill="0" applyAlignment="0" applyProtection="0"/>
    <xf numFmtId="177" fontId="43" fillId="0" borderId="16" applyNumberFormat="0" applyFill="0" applyAlignment="0" applyProtection="0"/>
    <xf numFmtId="0" fontId="27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0" fontId="29" fillId="0" borderId="9" applyNumberFormat="0" applyFill="0" applyAlignment="0" applyProtection="0"/>
    <xf numFmtId="177" fontId="29" fillId="0" borderId="64" applyNumberFormat="0" applyFill="0" applyAlignment="0" applyProtection="0"/>
    <xf numFmtId="0" fontId="5" fillId="0" borderId="0"/>
    <xf numFmtId="9" fontId="45" fillId="0" borderId="0" applyFont="0" applyFill="0" applyBorder="0" applyAlignment="0" applyProtection="0"/>
    <xf numFmtId="0" fontId="45" fillId="27" borderId="0"/>
    <xf numFmtId="0" fontId="45" fillId="52" borderId="13" applyNumberFormat="0" applyFont="0" applyAlignment="0" applyProtection="0"/>
    <xf numFmtId="0" fontId="100" fillId="0" borderId="0" applyNumberFormat="0" applyFill="0" applyBorder="0" applyAlignment="0" applyProtection="0"/>
    <xf numFmtId="0" fontId="45" fillId="27" borderId="0"/>
    <xf numFmtId="0" fontId="45" fillId="52" borderId="13" applyNumberFormat="0" applyFont="0" applyAlignment="0" applyProtection="0"/>
    <xf numFmtId="0" fontId="45" fillId="33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63" borderId="20" applyNumberFormat="0">
      <protection locked="0"/>
    </xf>
    <xf numFmtId="0" fontId="7" fillId="0" borderId="0" applyNumberFormat="0" applyFill="0" applyBorder="0" applyAlignment="0" applyProtection="0"/>
    <xf numFmtId="9" fontId="45" fillId="0" borderId="0" applyFon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3" fillId="78" borderId="62" applyNumberFormat="0" applyFont="0" applyAlignment="0" applyProtection="0"/>
    <xf numFmtId="0" fontId="3" fillId="78" borderId="62" applyNumberFormat="0" applyFont="0" applyAlignment="0" applyProtection="0"/>
    <xf numFmtId="0" fontId="5" fillId="0" borderId="0"/>
    <xf numFmtId="178" fontId="4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18" borderId="0" applyNumberFormat="0" applyBorder="0" applyAlignment="0" applyProtection="0"/>
    <xf numFmtId="0" fontId="12" fillId="10" borderId="0" applyNumberFormat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12" fillId="11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12" fillId="25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12" fillId="9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12" fillId="8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12" fillId="25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12" fillId="8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12" fillId="1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12" fillId="24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12" fillId="5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12" fillId="8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12" fillId="25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96" fillId="82" borderId="0" applyNumberFormat="0" applyBorder="0" applyAlignment="0" applyProtection="0"/>
    <xf numFmtId="0" fontId="13" fillId="8" borderId="0" applyNumberFormat="0" applyBorder="0" applyAlignment="0" applyProtection="0"/>
    <xf numFmtId="0" fontId="96" fillId="86" borderId="0" applyNumberFormat="0" applyBorder="0" applyAlignment="0" applyProtection="0"/>
    <xf numFmtId="0" fontId="13" fillId="23" borderId="0" applyNumberFormat="0" applyBorder="0" applyAlignment="0" applyProtection="0"/>
    <xf numFmtId="0" fontId="96" fillId="90" borderId="0" applyNumberFormat="0" applyBorder="0" applyAlignment="0" applyProtection="0"/>
    <xf numFmtId="0" fontId="13" fillId="13" borderId="0" applyNumberFormat="0" applyBorder="0" applyAlignment="0" applyProtection="0"/>
    <xf numFmtId="0" fontId="96" fillId="94" borderId="0" applyNumberFormat="0" applyBorder="0" applyAlignment="0" applyProtection="0"/>
    <xf numFmtId="0" fontId="13" fillId="5" borderId="0" applyNumberFormat="0" applyBorder="0" applyAlignment="0" applyProtection="0"/>
    <xf numFmtId="0" fontId="96" fillId="98" borderId="0" applyNumberFormat="0" applyBorder="0" applyAlignment="0" applyProtection="0"/>
    <xf numFmtId="0" fontId="13" fillId="8" borderId="0" applyNumberFormat="0" applyBorder="0" applyAlignment="0" applyProtection="0"/>
    <xf numFmtId="0" fontId="96" fillId="102" borderId="0" applyNumberFormat="0" applyBorder="0" applyAlignment="0" applyProtection="0"/>
    <xf numFmtId="0" fontId="13" fillId="11" borderId="0" applyNumberFormat="0" applyBorder="0" applyAlignment="0" applyProtection="0"/>
    <xf numFmtId="37" fontId="5" fillId="0" borderId="0"/>
    <xf numFmtId="37" fontId="5" fillId="0" borderId="0"/>
    <xf numFmtId="0" fontId="7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5" fillId="18" borderId="1" applyNumberFormat="0" applyAlignment="0" applyProtection="0"/>
    <xf numFmtId="0" fontId="15" fillId="18" borderId="1" applyNumberFormat="0" applyAlignment="0" applyProtection="0"/>
    <xf numFmtId="0" fontId="15" fillId="18" borderId="1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38" fillId="55" borderId="13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01" fillId="63" borderId="1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23" fillId="0" borderId="65" applyNumberFormat="0" applyFill="0" applyAlignment="0" applyProtection="0"/>
    <xf numFmtId="0" fontId="23" fillId="0" borderId="65" applyNumberFormat="0" applyFill="0" applyAlignment="0" applyProtection="0"/>
    <xf numFmtId="1" fontId="102" fillId="104" borderId="22">
      <alignment horizontal="right" vertical="center" indent="1"/>
    </xf>
    <xf numFmtId="1" fontId="102" fillId="104" borderId="22">
      <alignment horizontal="right" vertical="center" indent="1"/>
    </xf>
    <xf numFmtId="1" fontId="102" fillId="104" borderId="22">
      <alignment horizontal="right" vertical="center" indent="1"/>
    </xf>
    <xf numFmtId="1" fontId="102" fillId="104" borderId="22">
      <alignment horizontal="right" vertical="center" indent="1"/>
    </xf>
    <xf numFmtId="1" fontId="102" fillId="104" borderId="22">
      <alignment horizontal="right" vertical="center" indent="1"/>
    </xf>
    <xf numFmtId="1" fontId="102" fillId="104" borderId="22">
      <alignment horizontal="right" vertical="center" indent="1"/>
    </xf>
    <xf numFmtId="0" fontId="103" fillId="103" borderId="22">
      <alignment horizontal="center" vertical="center"/>
    </xf>
    <xf numFmtId="0" fontId="103" fillId="103" borderId="22">
      <alignment horizontal="center" vertical="center"/>
    </xf>
    <xf numFmtId="0" fontId="103" fillId="103" borderId="22">
      <alignment horizontal="center" vertical="center"/>
    </xf>
    <xf numFmtId="0" fontId="103" fillId="103" borderId="22">
      <alignment horizontal="center" vertical="center"/>
    </xf>
    <xf numFmtId="0" fontId="103" fillId="103" borderId="22">
      <alignment horizontal="center" vertical="center"/>
    </xf>
    <xf numFmtId="0" fontId="103" fillId="103" borderId="22">
      <alignment horizontal="center" vertical="center"/>
    </xf>
    <xf numFmtId="1" fontId="102" fillId="2" borderId="22">
      <alignment horizontal="right" vertical="center" indent="1"/>
    </xf>
    <xf numFmtId="1" fontId="102" fillId="2" borderId="22">
      <alignment horizontal="right" vertical="center" indent="1"/>
    </xf>
    <xf numFmtId="1" fontId="102" fillId="2" borderId="22">
      <alignment horizontal="right" vertical="center" indent="1"/>
    </xf>
    <xf numFmtId="1" fontId="102" fillId="2" borderId="22">
      <alignment horizontal="right" vertical="center" indent="1"/>
    </xf>
    <xf numFmtId="1" fontId="102" fillId="2" borderId="22">
      <alignment horizontal="right" vertical="center" indent="1"/>
    </xf>
    <xf numFmtId="1" fontId="102" fillId="2" borderId="22">
      <alignment horizontal="right" vertical="center" indent="1"/>
    </xf>
    <xf numFmtId="0" fontId="5" fillId="2" borderId="0"/>
    <xf numFmtId="0" fontId="104" fillId="2" borderId="22">
      <alignment horizontal="left" vertical="center" indent="1"/>
    </xf>
    <xf numFmtId="0" fontId="104" fillId="2" borderId="22">
      <alignment horizontal="left" vertical="center" indent="1"/>
    </xf>
    <xf numFmtId="0" fontId="104" fillId="2" borderId="22">
      <alignment horizontal="left" vertical="center" indent="1"/>
    </xf>
    <xf numFmtId="0" fontId="104" fillId="2" borderId="22">
      <alignment horizontal="left" vertical="center" indent="1"/>
    </xf>
    <xf numFmtId="0" fontId="104" fillId="2" borderId="22">
      <alignment horizontal="left" vertical="center" indent="1"/>
    </xf>
    <xf numFmtId="0" fontId="104" fillId="2" borderId="22">
      <alignment horizontal="left" vertical="center" indent="1"/>
    </xf>
    <xf numFmtId="4" fontId="5" fillId="0" borderId="0" applyFont="0" applyFill="0" applyBorder="0" applyAlignment="0" applyProtection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80" fontId="5" fillId="0" borderId="0" applyFill="0" applyBorder="0" applyAlignment="0" applyProtection="0"/>
    <xf numFmtId="180" fontId="5" fillId="0" borderId="0" applyFill="0" applyBorder="0" applyAlignment="0" applyProtection="0"/>
    <xf numFmtId="180" fontId="5" fillId="0" borderId="0" applyFill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18" fillId="24" borderId="1" applyNumberFormat="0" applyAlignment="0" applyProtection="0"/>
    <xf numFmtId="0" fontId="5" fillId="0" borderId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98" fillId="0" borderId="66" applyNumberFormat="0" applyAlignment="0" applyProtection="0"/>
    <xf numFmtId="0" fontId="98" fillId="0" borderId="67">
      <alignment horizontal="left" vertical="center"/>
    </xf>
    <xf numFmtId="0" fontId="97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8" fillId="18" borderId="1" applyNumberFormat="0" applyAlignment="0" applyProtection="0"/>
    <xf numFmtId="0" fontId="18" fillId="18" borderId="1" applyNumberFormat="0" applyAlignment="0" applyProtection="0"/>
    <xf numFmtId="0" fontId="18" fillId="18" borderId="1" applyNumberFormat="0" applyAlignment="0" applyProtection="0"/>
    <xf numFmtId="0" fontId="18" fillId="18" borderId="1" applyNumberFormat="0" applyAlignment="0" applyProtection="0"/>
    <xf numFmtId="0" fontId="18" fillId="18" borderId="1" applyNumberFormat="0" applyAlignment="0" applyProtection="0"/>
    <xf numFmtId="164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37" fontId="5" fillId="0" borderId="0"/>
    <xf numFmtId="184" fontId="5" fillId="0" borderId="0"/>
    <xf numFmtId="0" fontId="45" fillId="27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7" fillId="0" borderId="0"/>
    <xf numFmtId="0" fontId="108" fillId="0" borderId="0"/>
    <xf numFmtId="0" fontId="45" fillId="27" borderId="0"/>
    <xf numFmtId="0" fontId="5" fillId="0" borderId="0"/>
    <xf numFmtId="0" fontId="45" fillId="27" borderId="0"/>
    <xf numFmtId="0" fontId="5" fillId="0" borderId="0" applyNumberForma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9" fillId="0" borderId="0"/>
    <xf numFmtId="0" fontId="12" fillId="0" borderId="0"/>
    <xf numFmtId="0" fontId="5" fillId="0" borderId="0"/>
    <xf numFmtId="0" fontId="5" fillId="0" borderId="0"/>
    <xf numFmtId="185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27" borderId="0"/>
    <xf numFmtId="0" fontId="45" fillId="27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27" borderId="0"/>
    <xf numFmtId="0" fontId="45" fillId="27" borderId="0"/>
    <xf numFmtId="0" fontId="5" fillId="0" borderId="0"/>
    <xf numFmtId="0" fontId="3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27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27" borderId="0"/>
    <xf numFmtId="0" fontId="45" fillId="27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5" fillId="0" borderId="0"/>
    <xf numFmtId="0" fontId="5" fillId="0" borderId="0"/>
    <xf numFmtId="0" fontId="3" fillId="0" borderId="0"/>
    <xf numFmtId="0" fontId="5" fillId="0" borderId="0" applyNumberFormat="0" applyFill="0" applyBorder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45" fillId="52" borderId="13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45" fillId="52" borderId="13" applyNumberFormat="0" applyFont="0" applyAlignment="0" applyProtection="0"/>
    <xf numFmtId="0" fontId="3" fillId="78" borderId="62" applyNumberFormat="0" applyFont="0" applyAlignment="0" applyProtection="0"/>
    <xf numFmtId="0" fontId="12" fillId="25" borderId="4" applyNumberFormat="0" applyFont="0" applyAlignment="0" applyProtection="0"/>
    <xf numFmtId="0" fontId="12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22" fillId="18" borderId="5" applyNumberFormat="0" applyAlignment="0" applyProtection="0"/>
    <xf numFmtId="0" fontId="22" fillId="18" borderId="5" applyNumberFormat="0" applyAlignment="0" applyProtection="0"/>
    <xf numFmtId="0" fontId="22" fillId="18" borderId="5" applyNumberFormat="0" applyAlignment="0" applyProtection="0"/>
    <xf numFmtId="0" fontId="22" fillId="18" borderId="5" applyNumberFormat="0" applyAlignment="0" applyProtection="0"/>
    <xf numFmtId="0" fontId="22" fillId="18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55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0" fontId="22" fillId="63" borderId="5" applyNumberFormat="0" applyAlignment="0" applyProtection="0"/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5" fillId="24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7" fillId="59" borderId="13" applyNumberFormat="0" applyProtection="0">
      <alignment vertical="center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0" fontId="48" fillId="24" borderId="18" applyNumberFormat="0" applyProtection="0">
      <alignment horizontal="left" vertical="top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5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60" borderId="13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21" borderId="19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3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17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3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2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29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12" borderId="13" applyNumberFormat="0" applyProtection="0">
      <alignment horizontal="right" vertical="center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45" fillId="61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5" fillId="33" borderId="19" applyNumberFormat="0" applyProtection="0">
      <alignment horizontal="left" vertical="center" indent="1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31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4" fontId="45" fillId="28" borderId="19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18" borderId="13" applyNumberFormat="0" applyProtection="0">
      <alignment horizontal="left" vertical="center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33" borderId="18" applyNumberFormat="0" applyProtection="0">
      <alignment horizontal="left" vertical="top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28" borderId="18" applyNumberFormat="0" applyProtection="0">
      <alignment horizontal="left" vertical="top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10" borderId="18" applyNumberFormat="0" applyProtection="0">
      <alignment horizontal="left" vertical="top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31" borderId="18" applyNumberFormat="0" applyProtection="0">
      <alignment horizontal="left" vertical="top" indent="1"/>
    </xf>
    <xf numFmtId="0" fontId="45" fillId="63" borderId="20" applyNumberFormat="0">
      <protection locked="0"/>
    </xf>
    <xf numFmtId="0" fontId="45" fillId="63" borderId="20" applyNumberFormat="0">
      <protection locked="0"/>
    </xf>
    <xf numFmtId="0" fontId="45" fillId="63" borderId="20" applyNumberFormat="0">
      <protection locked="0"/>
    </xf>
    <xf numFmtId="0" fontId="45" fillId="63" borderId="20" applyNumberFormat="0">
      <protection locked="0"/>
    </xf>
    <xf numFmtId="0" fontId="45" fillId="63" borderId="20" applyNumberFormat="0">
      <protection locked="0"/>
    </xf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0" fontId="49" fillId="33" borderId="21" applyBorder="0"/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50" fillId="25" borderId="18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47" fillId="64" borderId="22" applyNumberFormat="0" applyProtection="0">
      <alignment vertical="center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4" fontId="50" fillId="18" borderId="18" applyNumberFormat="0" applyProtection="0">
      <alignment horizontal="left" vertical="center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0" fontId="50" fillId="25" borderId="18" applyNumberFormat="0" applyProtection="0">
      <alignment horizontal="left" vertical="top" indent="1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7" fillId="2" borderId="13" applyNumberFormat="0" applyProtection="0">
      <alignment horizontal="right" vertical="center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4" fontId="45" fillId="16" borderId="13" applyNumberFormat="0" applyProtection="0">
      <alignment horizontal="left" vertical="center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4" fontId="51" fillId="65" borderId="19" applyNumberFormat="0" applyProtection="0">
      <alignment horizontal="left" vertical="center" indent="1"/>
    </xf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0" fontId="45" fillId="66" borderId="22"/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4" fontId="52" fillId="63" borderId="13" applyNumberFormat="0" applyProtection="0">
      <alignment horizontal="right"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10" fillId="0" borderId="0"/>
    <xf numFmtId="0" fontId="9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68" applyNumberFormat="0" applyFill="0" applyAlignment="0" applyProtection="0"/>
    <xf numFmtId="0" fontId="41" fillId="0" borderId="68" applyNumberFormat="0" applyFill="0" applyAlignment="0" applyProtection="0"/>
    <xf numFmtId="0" fontId="42" fillId="0" borderId="69" applyNumberFormat="0" applyFill="0" applyAlignment="0" applyProtection="0"/>
    <xf numFmtId="0" fontId="42" fillId="0" borderId="69" applyNumberFormat="0" applyFill="0" applyAlignment="0" applyProtection="0"/>
    <xf numFmtId="0" fontId="43" fillId="0" borderId="70" applyNumberFormat="0" applyFill="0" applyAlignment="0" applyProtection="0"/>
    <xf numFmtId="0" fontId="43" fillId="0" borderId="70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64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29" fillId="0" borderId="71" applyNumberFormat="0" applyFill="0" applyAlignment="0" applyProtection="0"/>
    <xf numFmtId="0" fontId="11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5" fillId="18" borderId="1" applyNumberFormat="0" applyAlignment="0" applyProtection="0"/>
    <xf numFmtId="0" fontId="16" fillId="19" borderId="2" applyNumberFormat="0" applyAlignment="0" applyProtection="0"/>
    <xf numFmtId="0" fontId="17" fillId="0" borderId="3" applyNumberFormat="0" applyFill="0" applyAlignment="0" applyProtection="0"/>
    <xf numFmtId="0" fontId="18" fillId="9" borderId="1" applyNumberFormat="0" applyAlignment="0" applyProtection="0"/>
    <xf numFmtId="0" fontId="22" fillId="18" borderId="5" applyNumberFormat="0" applyAlignment="0" applyProtection="0"/>
    <xf numFmtId="0" fontId="28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9" fillId="0" borderId="9" applyNumberFormat="0" applyFill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3" fillId="78" borderId="62" applyNumberFormat="0" applyFont="0" applyAlignment="0" applyProtection="0"/>
    <xf numFmtId="0" fontId="3" fillId="78" borderId="62" applyNumberFormat="0" applyFont="0" applyAlignment="0" applyProtection="0"/>
    <xf numFmtId="0" fontId="12" fillId="9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12" fillId="9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13" fillId="8" borderId="0" applyNumberFormat="0" applyBorder="0" applyAlignment="0" applyProtection="0"/>
    <xf numFmtId="0" fontId="13" fillId="23" borderId="0" applyNumberFormat="0" applyBorder="0" applyAlignment="0" applyProtection="0"/>
    <xf numFmtId="0" fontId="13" fillId="13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85" fillId="72" borderId="0" applyNumberFormat="0" applyBorder="0" applyAlignment="0" applyProtection="0"/>
    <xf numFmtId="0" fontId="14" fillId="8" borderId="0" applyNumberFormat="0" applyBorder="0" applyAlignment="0" applyProtection="0"/>
    <xf numFmtId="0" fontId="15" fillId="18" borderId="1" applyNumberFormat="0" applyAlignment="0" applyProtection="0"/>
    <xf numFmtId="0" fontId="15" fillId="18" borderId="1" applyNumberFormat="0" applyAlignment="0" applyProtection="0"/>
    <xf numFmtId="0" fontId="90" fillId="76" borderId="58" applyNumberFormat="0" applyAlignment="0" applyProtection="0"/>
    <xf numFmtId="0" fontId="90" fillId="76" borderId="58" applyNumberFormat="0" applyAlignment="0" applyProtection="0"/>
    <xf numFmtId="0" fontId="16" fillId="47" borderId="2" applyNumberFormat="0" applyAlignment="0" applyProtection="0"/>
    <xf numFmtId="0" fontId="92" fillId="77" borderId="61" applyNumberFormat="0" applyAlignment="0" applyProtection="0"/>
    <xf numFmtId="0" fontId="92" fillId="77" borderId="61" applyNumberFormat="0" applyAlignment="0" applyProtection="0"/>
    <xf numFmtId="0" fontId="14" fillId="0" borderId="17" applyNumberFormat="0" applyFill="0" applyAlignment="0" applyProtection="0"/>
    <xf numFmtId="0" fontId="91" fillId="0" borderId="60" applyNumberFormat="0" applyFill="0" applyAlignment="0" applyProtection="0"/>
    <xf numFmtId="0" fontId="91" fillId="0" borderId="60" applyNumberFormat="0" applyFill="0" applyAlignment="0" applyProtection="0"/>
    <xf numFmtId="0" fontId="13" fillId="35" borderId="0" applyNumberFormat="0" applyBorder="0" applyAlignment="0" applyProtection="0"/>
    <xf numFmtId="0" fontId="96" fillId="79" borderId="0" applyNumberFormat="0" applyBorder="0" applyAlignment="0" applyProtection="0"/>
    <xf numFmtId="0" fontId="13" fillId="105" borderId="0" applyNumberFormat="0" applyBorder="0" applyAlignment="0" applyProtection="0"/>
    <xf numFmtId="0" fontId="13" fillId="39" borderId="0" applyNumberFormat="0" applyBorder="0" applyAlignment="0" applyProtection="0"/>
    <xf numFmtId="0" fontId="96" fillId="83" borderId="0" applyNumberFormat="0" applyBorder="0" applyAlignment="0" applyProtection="0"/>
    <xf numFmtId="0" fontId="13" fillId="23" borderId="0" applyNumberFormat="0" applyBorder="0" applyAlignment="0" applyProtection="0"/>
    <xf numFmtId="0" fontId="13" fillId="43" borderId="0" applyNumberFormat="0" applyBorder="0" applyAlignment="0" applyProtection="0"/>
    <xf numFmtId="0" fontId="96" fillId="87" borderId="0" applyNumberFormat="0" applyBorder="0" applyAlignment="0" applyProtection="0"/>
    <xf numFmtId="0" fontId="13" fillId="13" borderId="0" applyNumberFormat="0" applyBorder="0" applyAlignment="0" applyProtection="0"/>
    <xf numFmtId="0" fontId="13" fillId="47" borderId="0" applyNumberFormat="0" applyBorder="0" applyAlignment="0" applyProtection="0"/>
    <xf numFmtId="0" fontId="96" fillId="91" borderId="0" applyNumberFormat="0" applyBorder="0" applyAlignment="0" applyProtection="0"/>
    <xf numFmtId="0" fontId="13" fillId="33" borderId="0" applyNumberFormat="0" applyBorder="0" applyAlignment="0" applyProtection="0"/>
    <xf numFmtId="0" fontId="13" fillId="38" borderId="0" applyNumberFormat="0" applyBorder="0" applyAlignment="0" applyProtection="0"/>
    <xf numFmtId="0" fontId="96" fillId="95" borderId="0" applyNumberFormat="0" applyBorder="0" applyAlignment="0" applyProtection="0"/>
    <xf numFmtId="0" fontId="13" fillId="51" borderId="0" applyNumberFormat="0" applyBorder="0" applyAlignment="0" applyProtection="0"/>
    <xf numFmtId="0" fontId="96" fillId="99" borderId="0" applyNumberFormat="0" applyBorder="0" applyAlignment="0" applyProtection="0"/>
    <xf numFmtId="0" fontId="13" fillId="21" borderId="0" applyNumberFormat="0" applyBorder="0" applyAlignment="0" applyProtection="0"/>
    <xf numFmtId="0" fontId="88" fillId="75" borderId="58" applyNumberFormat="0" applyAlignment="0" applyProtection="0"/>
    <xf numFmtId="0" fontId="88" fillId="75" borderId="58" applyNumberFormat="0" applyAlignment="0" applyProtection="0"/>
    <xf numFmtId="0" fontId="5" fillId="0" borderId="0" applyFont="0" applyFill="0" applyBorder="0" applyAlignment="0" applyProtection="0"/>
    <xf numFmtId="0" fontId="37" fillId="52" borderId="0" applyNumberFormat="0" applyBorder="0" applyAlignment="0" applyProtection="0"/>
    <xf numFmtId="0" fontId="86" fillId="73" borderId="0" applyNumberFormat="0" applyBorder="0" applyAlignment="0" applyProtection="0"/>
    <xf numFmtId="0" fontId="20" fillId="7" borderId="0" applyNumberFormat="0" applyBorder="0" applyAlignment="0" applyProtection="0"/>
    <xf numFmtId="0" fontId="18" fillId="9" borderId="1" applyNumberFormat="0" applyAlignment="0" applyProtection="0"/>
    <xf numFmtId="0" fontId="18" fillId="18" borderId="1" applyNumberFormat="0" applyAlignment="0" applyProtection="0"/>
    <xf numFmtId="182" fontId="3" fillId="0" borderId="0" applyFont="0" applyFill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87" fillId="74" borderId="0" applyNumberFormat="0" applyBorder="0" applyAlignment="0" applyProtection="0"/>
    <xf numFmtId="0" fontId="112" fillId="24" borderId="0" applyNumberFormat="0" applyBorder="0" applyAlignment="0" applyProtection="0"/>
    <xf numFmtId="0" fontId="5" fillId="0" borderId="0"/>
    <xf numFmtId="0" fontId="3" fillId="0" borderId="0"/>
    <xf numFmtId="0" fontId="45" fillId="27" borderId="0"/>
    <xf numFmtId="185" fontId="7" fillId="0" borderId="0"/>
    <xf numFmtId="0" fontId="3" fillId="0" borderId="0"/>
    <xf numFmtId="0" fontId="3" fillId="0" borderId="0"/>
    <xf numFmtId="0" fontId="5" fillId="25" borderId="4" applyNumberFormat="0" applyFont="0" applyAlignment="0" applyProtection="0"/>
    <xf numFmtId="0" fontId="3" fillId="78" borderId="62" applyNumberFormat="0" applyFont="0" applyAlignment="0" applyProtection="0"/>
    <xf numFmtId="0" fontId="5" fillId="25" borderId="4" applyNumberFormat="0" applyFont="0" applyAlignment="0" applyProtection="0"/>
    <xf numFmtId="0" fontId="5" fillId="25" borderId="4" applyNumberFormat="0" applyFont="0" applyAlignment="0" applyProtection="0"/>
    <xf numFmtId="0" fontId="22" fillId="18" borderId="5" applyNumberFormat="0" applyAlignment="0" applyProtection="0"/>
    <xf numFmtId="0" fontId="22" fillId="18" borderId="5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76" borderId="59" applyNumberFormat="0" applyAlignment="0" applyProtection="0"/>
    <xf numFmtId="0" fontId="89" fillId="76" borderId="59" applyNumberFormat="0" applyAlignment="0" applyProtection="0"/>
    <xf numFmtId="0" fontId="48" fillId="24" borderId="18" applyNumberFormat="0" applyProtection="0">
      <alignment horizontal="left" vertical="top" indent="1"/>
    </xf>
    <xf numFmtId="0" fontId="45" fillId="18" borderId="13" applyNumberFormat="0" applyProtection="0">
      <alignment horizontal="left" vertical="center" indent="1"/>
    </xf>
    <xf numFmtId="0" fontId="45" fillId="62" borderId="13" applyNumberFormat="0" applyProtection="0">
      <alignment horizontal="left" vertical="center" indent="1"/>
    </xf>
    <xf numFmtId="0" fontId="45" fillId="10" borderId="13" applyNumberFormat="0" applyProtection="0">
      <alignment horizontal="left" vertical="center" indent="1"/>
    </xf>
    <xf numFmtId="0" fontId="45" fillId="31" borderId="13" applyNumberFormat="0" applyProtection="0">
      <alignment horizontal="left" vertical="center" indent="1"/>
    </xf>
    <xf numFmtId="0" fontId="49" fillId="33" borderId="21" applyBorder="0"/>
    <xf numFmtId="0" fontId="50" fillId="25" borderId="18" applyNumberFormat="0" applyProtection="0">
      <alignment horizontal="left" vertical="top" indent="1"/>
    </xf>
    <xf numFmtId="0" fontId="50" fillId="28" borderId="18" applyNumberFormat="0" applyProtection="0">
      <alignment horizontal="left" vertical="top" indent="1"/>
    </xf>
    <xf numFmtId="0" fontId="45" fillId="66" borderId="22"/>
    <xf numFmtId="0" fontId="5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14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42" fillId="0" borderId="15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43" fillId="0" borderId="16" applyNumberFormat="0" applyFill="0" applyAlignment="0" applyProtection="0"/>
    <xf numFmtId="0" fontId="84" fillId="0" borderId="57" applyNumberFormat="0" applyFill="0" applyAlignment="0" applyProtection="0"/>
    <xf numFmtId="0" fontId="84" fillId="0" borderId="57" applyNumberFormat="0" applyFill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9" fillId="0" borderId="71" applyNumberFormat="0" applyFill="0" applyAlignment="0" applyProtection="0"/>
    <xf numFmtId="0" fontId="95" fillId="0" borderId="63" applyNumberFormat="0" applyFill="0" applyAlignment="0" applyProtection="0"/>
    <xf numFmtId="0" fontId="95" fillId="0" borderId="63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45" fillId="52" borderId="13" applyNumberFormat="0" applyFont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3" fillId="78" borderId="62" applyNumberFormat="0" applyFont="0" applyAlignment="0" applyProtection="0"/>
    <xf numFmtId="0" fontId="3" fillId="78" borderId="62" applyNumberFormat="0" applyFont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18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78" borderId="6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3" fillId="80" borderId="0" applyNumberFormat="0" applyBorder="0" applyAlignment="0" applyProtection="0"/>
    <xf numFmtId="0" fontId="3" fillId="8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3" fillId="88" borderId="0" applyNumberFormat="0" applyBorder="0" applyAlignment="0" applyProtection="0"/>
    <xf numFmtId="0" fontId="3" fillId="88" borderId="0" applyNumberFormat="0" applyBorder="0" applyAlignment="0" applyProtection="0"/>
    <xf numFmtId="0" fontId="3" fillId="92" borderId="0" applyNumberFormat="0" applyBorder="0" applyAlignment="0" applyProtection="0"/>
    <xf numFmtId="0" fontId="3" fillId="96" borderId="0" applyNumberFormat="0" applyBorder="0" applyAlignment="0" applyProtection="0"/>
    <xf numFmtId="0" fontId="3" fillId="96" borderId="0" applyNumberFormat="0" applyBorder="0" applyAlignment="0" applyProtection="0"/>
    <xf numFmtId="0" fontId="3" fillId="100" borderId="0" applyNumberFormat="0" applyBorder="0" applyAlignment="0" applyProtection="0"/>
    <xf numFmtId="0" fontId="3" fillId="100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9" borderId="0" applyNumberFormat="0" applyBorder="0" applyAlignment="0" applyProtection="0"/>
    <xf numFmtId="0" fontId="3" fillId="89" borderId="0" applyNumberFormat="0" applyBorder="0" applyAlignment="0" applyProtection="0"/>
    <xf numFmtId="0" fontId="3" fillId="93" borderId="0" applyNumberFormat="0" applyBorder="0" applyAlignment="0" applyProtection="0"/>
    <xf numFmtId="0" fontId="3" fillId="93" borderId="0" applyNumberFormat="0" applyBorder="0" applyAlignment="0" applyProtection="0"/>
    <xf numFmtId="0" fontId="3" fillId="97" borderId="0" applyNumberFormat="0" applyBorder="0" applyAlignment="0" applyProtection="0"/>
    <xf numFmtId="0" fontId="3" fillId="97" borderId="0" applyNumberFormat="0" applyBorder="0" applyAlignment="0" applyProtection="0"/>
    <xf numFmtId="0" fontId="3" fillId="101" borderId="0" applyNumberFormat="0" applyBorder="0" applyAlignment="0" applyProtection="0"/>
    <xf numFmtId="0" fontId="3" fillId="101" borderId="0" applyNumberFormat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5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78" borderId="62" applyNumberFormat="0" applyFont="0" applyAlignment="0" applyProtection="0"/>
    <xf numFmtId="0" fontId="1" fillId="78" borderId="62" applyNumberFormat="0" applyFont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78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84" borderId="0" applyNumberFormat="0" applyBorder="0" applyAlignment="0" applyProtection="0"/>
    <xf numFmtId="0" fontId="1" fillId="84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2" borderId="0" applyNumberFormat="0" applyBorder="0" applyAlignment="0" applyProtection="0"/>
    <xf numFmtId="0" fontId="1" fillId="96" borderId="0" applyNumberFormat="0" applyBorder="0" applyAlignment="0" applyProtection="0"/>
    <xf numFmtId="0" fontId="1" fillId="96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9" borderId="0" applyNumberFormat="0" applyBorder="0" applyAlignment="0" applyProtection="0"/>
    <xf numFmtId="0" fontId="1" fillId="89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05">
    <xf numFmtId="0" fontId="0" fillId="0" borderId="0" xfId="0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8" fillId="3" borderId="0" xfId="2" applyNumberFormat="1" applyFont="1" applyFill="1" applyAlignment="1">
      <alignment horizontal="center" vertical="center"/>
    </xf>
    <xf numFmtId="0" fontId="9" fillId="0" borderId="0" xfId="2" applyFont="1" applyAlignment="1">
      <alignment vertical="center"/>
    </xf>
    <xf numFmtId="0" fontId="6" fillId="0" borderId="0" xfId="0" applyFont="1" applyProtection="1">
      <protection hidden="1"/>
    </xf>
    <xf numFmtId="0" fontId="8" fillId="3" borderId="0" xfId="50" applyFont="1" applyFill="1" applyAlignment="1" applyProtection="1">
      <alignment horizontal="center" vertical="center"/>
      <protection hidden="1"/>
    </xf>
    <xf numFmtId="0" fontId="31" fillId="0" borderId="0" xfId="50" applyFont="1" applyAlignment="1" applyProtection="1">
      <alignment horizontal="center" vertical="center"/>
      <protection hidden="1"/>
    </xf>
    <xf numFmtId="0" fontId="9" fillId="0" borderId="0" xfId="50" applyFont="1" applyAlignment="1" applyProtection="1">
      <alignment vertical="center"/>
      <protection hidden="1"/>
    </xf>
    <xf numFmtId="49" fontId="8" fillId="26" borderId="0" xfId="50" applyNumberFormat="1" applyFont="1" applyFill="1" applyAlignment="1" applyProtection="1">
      <alignment vertical="center"/>
      <protection hidden="1"/>
    </xf>
    <xf numFmtId="0" fontId="9" fillId="0" borderId="0" xfId="50" applyFont="1" applyProtection="1">
      <protection hidden="1"/>
    </xf>
    <xf numFmtId="49" fontId="31" fillId="0" borderId="0" xfId="50" applyNumberFormat="1" applyFont="1" applyAlignment="1" applyProtection="1">
      <alignment vertical="center"/>
      <protection hidden="1"/>
    </xf>
    <xf numFmtId="0" fontId="31" fillId="0" borderId="0" xfId="2" applyFont="1" applyAlignment="1">
      <alignment vertical="center"/>
    </xf>
    <xf numFmtId="166" fontId="34" fillId="68" borderId="0" xfId="2" applyNumberFormat="1" applyFont="1" applyFill="1" applyAlignment="1">
      <alignment vertical="center"/>
    </xf>
    <xf numFmtId="0" fontId="8" fillId="26" borderId="0" xfId="2" applyFont="1" applyFill="1" applyAlignment="1">
      <alignment vertical="center"/>
    </xf>
    <xf numFmtId="166" fontId="8" fillId="26" borderId="0" xfId="2" applyNumberFormat="1" applyFont="1" applyFill="1" applyAlignment="1">
      <alignment vertical="center"/>
    </xf>
    <xf numFmtId="170" fontId="9" fillId="0" borderId="0" xfId="166" applyNumberFormat="1" applyFont="1" applyFill="1" applyBorder="1" applyAlignment="1">
      <alignment vertical="center"/>
    </xf>
    <xf numFmtId="170" fontId="9" fillId="0" borderId="0" xfId="2" applyNumberFormat="1" applyFont="1" applyAlignment="1">
      <alignment vertical="center"/>
    </xf>
    <xf numFmtId="168" fontId="31" fillId="67" borderId="0" xfId="49" applyNumberFormat="1" applyFont="1" applyFill="1" applyBorder="1" applyAlignment="1" applyProtection="1">
      <alignment horizontal="center" vertical="center"/>
      <protection hidden="1"/>
    </xf>
    <xf numFmtId="172" fontId="31" fillId="67" borderId="0" xfId="49" applyNumberFormat="1" applyFont="1" applyFill="1" applyBorder="1" applyAlignment="1" applyProtection="1">
      <alignment horizontal="center" vertical="center"/>
      <protection hidden="1"/>
    </xf>
    <xf numFmtId="172" fontId="31" fillId="67" borderId="0" xfId="49" applyNumberFormat="1" applyFont="1" applyFill="1" applyAlignment="1" applyProtection="1">
      <alignment horizontal="center" vertical="center"/>
      <protection hidden="1"/>
    </xf>
    <xf numFmtId="168" fontId="9" fillId="67" borderId="0" xfId="49" applyNumberFormat="1" applyFont="1" applyFill="1" applyBorder="1" applyAlignment="1" applyProtection="1">
      <alignment horizontal="center" vertical="center"/>
      <protection hidden="1"/>
    </xf>
    <xf numFmtId="172" fontId="9" fillId="67" borderId="0" xfId="49" applyNumberFormat="1" applyFont="1" applyFill="1" applyAlignment="1" applyProtection="1">
      <alignment horizontal="center" vertical="center"/>
      <protection hidden="1"/>
    </xf>
    <xf numFmtId="172" fontId="9" fillId="67" borderId="0" xfId="49" applyNumberFormat="1" applyFont="1" applyFill="1" applyBorder="1" applyAlignment="1" applyProtection="1">
      <alignment horizontal="center" vertical="center"/>
      <protection hidden="1"/>
    </xf>
    <xf numFmtId="165" fontId="6" fillId="0" borderId="0" xfId="49" applyFont="1" applyProtection="1">
      <protection hidden="1"/>
    </xf>
    <xf numFmtId="0" fontId="58" fillId="0" borderId="0" xfId="0" applyFont="1" applyAlignment="1">
      <alignment vertical="center"/>
    </xf>
    <xf numFmtId="0" fontId="6" fillId="67" borderId="0" xfId="0" applyFont="1" applyFill="1" applyAlignment="1">
      <alignment horizontal="center" vertical="center"/>
    </xf>
    <xf numFmtId="0" fontId="6" fillId="67" borderId="0" xfId="0" applyFont="1" applyFill="1" applyAlignment="1">
      <alignment horizontal="left" vertical="center"/>
    </xf>
    <xf numFmtId="0" fontId="55" fillId="67" borderId="0" xfId="0" applyFont="1" applyFill="1" applyAlignment="1" applyProtection="1">
      <alignment horizontal="right" vertical="center"/>
      <protection hidden="1"/>
    </xf>
    <xf numFmtId="0" fontId="6" fillId="67" borderId="0" xfId="0" applyFont="1" applyFill="1" applyProtection="1">
      <protection hidden="1"/>
    </xf>
    <xf numFmtId="0" fontId="31" fillId="67" borderId="0" xfId="2" applyFont="1" applyFill="1" applyAlignment="1">
      <alignment vertical="center" textRotation="90"/>
    </xf>
    <xf numFmtId="0" fontId="9" fillId="67" borderId="0" xfId="2" applyFont="1" applyFill="1" applyAlignment="1">
      <alignment vertical="center"/>
    </xf>
    <xf numFmtId="0" fontId="58" fillId="67" borderId="0" xfId="0" applyFont="1" applyFill="1" applyAlignment="1">
      <alignment vertical="center"/>
    </xf>
    <xf numFmtId="0" fontId="59" fillId="67" borderId="0" xfId="0" applyFont="1" applyFill="1" applyAlignment="1">
      <alignment vertical="center"/>
    </xf>
    <xf numFmtId="0" fontId="30" fillId="67" borderId="0" xfId="0" applyFont="1" applyFill="1" applyAlignment="1" applyProtection="1">
      <alignment horizontal="right" vertical="center"/>
      <protection hidden="1"/>
    </xf>
    <xf numFmtId="166" fontId="6" fillId="67" borderId="0" xfId="0" applyNumberFormat="1" applyFont="1" applyFill="1" applyAlignment="1">
      <alignment horizontal="center" vertical="center"/>
    </xf>
    <xf numFmtId="0" fontId="60" fillId="67" borderId="0" xfId="0" applyFont="1" applyFill="1" applyAlignment="1">
      <alignment horizontal="left" vertical="center"/>
    </xf>
    <xf numFmtId="10" fontId="6" fillId="67" borderId="0" xfId="1" applyNumberFormat="1" applyFont="1" applyFill="1" applyBorder="1" applyAlignment="1">
      <alignment horizontal="center" vertical="center"/>
    </xf>
    <xf numFmtId="0" fontId="31" fillId="67" borderId="0" xfId="50" applyFont="1" applyFill="1" applyAlignment="1" applyProtection="1">
      <alignment horizontal="center" vertical="center"/>
      <protection hidden="1"/>
    </xf>
    <xf numFmtId="0" fontId="9" fillId="67" borderId="0" xfId="50" applyFont="1" applyFill="1" applyAlignment="1" applyProtection="1">
      <alignment vertical="center"/>
      <protection hidden="1"/>
    </xf>
    <xf numFmtId="0" fontId="9" fillId="67" borderId="0" xfId="50" applyFont="1" applyFill="1" applyProtection="1">
      <protection hidden="1"/>
    </xf>
    <xf numFmtId="168" fontId="9" fillId="67" borderId="0" xfId="50" applyNumberFormat="1" applyFont="1" applyFill="1" applyAlignment="1" applyProtection="1">
      <alignment horizontal="center" vertical="center"/>
      <protection hidden="1"/>
    </xf>
    <xf numFmtId="168" fontId="9" fillId="67" borderId="0" xfId="50" applyNumberFormat="1" applyFont="1" applyFill="1" applyProtection="1">
      <protection hidden="1"/>
    </xf>
    <xf numFmtId="0" fontId="31" fillId="67" borderId="0" xfId="2" applyFont="1" applyFill="1" applyAlignment="1">
      <alignment vertical="center"/>
    </xf>
    <xf numFmtId="0" fontId="9" fillId="67" borderId="0" xfId="2" applyFont="1" applyFill="1" applyAlignment="1">
      <alignment vertical="center" textRotation="90"/>
    </xf>
    <xf numFmtId="0" fontId="31" fillId="67" borderId="0" xfId="2" applyFont="1" applyFill="1" applyAlignment="1">
      <alignment horizontal="center" vertical="center" textRotation="90"/>
    </xf>
    <xf numFmtId="166" fontId="9" fillId="67" borderId="0" xfId="2" applyNumberFormat="1" applyFont="1" applyFill="1" applyAlignment="1">
      <alignment vertical="center"/>
    </xf>
    <xf numFmtId="166" fontId="31" fillId="67" borderId="0" xfId="2" applyNumberFormat="1" applyFont="1" applyFill="1" applyAlignment="1">
      <alignment vertical="center"/>
    </xf>
    <xf numFmtId="0" fontId="57" fillId="67" borderId="0" xfId="0" applyFont="1" applyFill="1" applyProtection="1">
      <protection hidden="1"/>
    </xf>
    <xf numFmtId="167" fontId="8" fillId="3" borderId="0" xfId="2" quotePrefix="1" applyNumberFormat="1" applyFont="1" applyFill="1" applyAlignment="1">
      <alignment horizontal="center" vertical="center"/>
    </xf>
    <xf numFmtId="173" fontId="6" fillId="2" borderId="0" xfId="0" applyNumberFormat="1" applyFont="1" applyFill="1" applyAlignment="1">
      <alignment horizontal="center" vertical="center"/>
    </xf>
    <xf numFmtId="165" fontId="6" fillId="2" borderId="0" xfId="49" applyFont="1" applyFill="1" applyBorder="1" applyAlignment="1">
      <alignment horizontal="center" vertical="center"/>
    </xf>
    <xf numFmtId="16" fontId="8" fillId="3" borderId="0" xfId="2" quotePrefix="1" applyNumberFormat="1" applyFont="1" applyFill="1" applyAlignment="1">
      <alignment horizontal="center" vertical="center"/>
    </xf>
    <xf numFmtId="168" fontId="31" fillId="67" borderId="0" xfId="50" applyNumberFormat="1" applyFont="1" applyFill="1" applyAlignment="1" applyProtection="1">
      <alignment horizontal="center" vertical="center"/>
      <protection hidden="1"/>
    </xf>
    <xf numFmtId="0" fontId="31" fillId="67" borderId="0" xfId="50" applyFont="1" applyFill="1" applyProtection="1">
      <protection hidden="1"/>
    </xf>
    <xf numFmtId="168" fontId="31" fillId="67" borderId="0" xfId="50" applyNumberFormat="1" applyFont="1" applyFill="1" applyProtection="1">
      <protection hidden="1"/>
    </xf>
    <xf numFmtId="0" fontId="31" fillId="0" borderId="0" xfId="50" applyFont="1" applyProtection="1">
      <protection hidden="1"/>
    </xf>
    <xf numFmtId="0" fontId="63" fillId="67" borderId="0" xfId="0" applyFont="1" applyFill="1" applyAlignment="1" applyProtection="1">
      <alignment horizontal="right" vertical="center"/>
      <protection hidden="1"/>
    </xf>
    <xf numFmtId="168" fontId="56" fillId="26" borderId="0" xfId="50" applyNumberFormat="1" applyFont="1" applyFill="1" applyAlignment="1" applyProtection="1">
      <alignment horizontal="center" vertical="center"/>
      <protection hidden="1"/>
    </xf>
    <xf numFmtId="166" fontId="6" fillId="0" borderId="0" xfId="0" applyNumberFormat="1" applyFont="1" applyProtection="1">
      <protection hidden="1"/>
    </xf>
    <xf numFmtId="10" fontId="31" fillId="67" borderId="0" xfId="1" applyNumberFormat="1" applyFont="1" applyFill="1" applyBorder="1" applyAlignment="1" applyProtection="1">
      <alignment horizontal="center" vertical="center"/>
      <protection hidden="1"/>
    </xf>
    <xf numFmtId="174" fontId="9" fillId="67" borderId="0" xfId="1" applyNumberFormat="1" applyFont="1" applyFill="1" applyBorder="1" applyAlignment="1">
      <alignment vertical="center"/>
    </xf>
    <xf numFmtId="173" fontId="6" fillId="67" borderId="0" xfId="0" applyNumberFormat="1" applyFont="1" applyFill="1" applyAlignment="1">
      <alignment horizontal="center" vertical="center"/>
    </xf>
    <xf numFmtId="10" fontId="6" fillId="0" borderId="0" xfId="0" applyNumberFormat="1" applyFont="1" applyProtection="1">
      <protection hidden="1"/>
    </xf>
    <xf numFmtId="9" fontId="9" fillId="0" borderId="0" xfId="2" applyNumberFormat="1" applyFont="1" applyAlignment="1">
      <alignment vertical="center"/>
    </xf>
    <xf numFmtId="10" fontId="9" fillId="0" borderId="0" xfId="2" applyNumberFormat="1" applyFont="1" applyAlignment="1">
      <alignment vertical="center"/>
    </xf>
    <xf numFmtId="0" fontId="55" fillId="67" borderId="0" xfId="0" applyFont="1" applyFill="1" applyAlignment="1" applyProtection="1">
      <alignment horizontal="right"/>
      <protection hidden="1"/>
    </xf>
    <xf numFmtId="0" fontId="60" fillId="67" borderId="0" xfId="0" applyFont="1" applyFill="1" applyAlignment="1">
      <alignment horizontal="left" vertical="center" wrapText="1"/>
    </xf>
    <xf numFmtId="167" fontId="8" fillId="3" borderId="23" xfId="2" quotePrefix="1" applyNumberFormat="1" applyFont="1" applyFill="1" applyBorder="1" applyAlignment="1">
      <alignment horizontal="center" vertical="center"/>
    </xf>
    <xf numFmtId="0" fontId="56" fillId="3" borderId="23" xfId="50" applyFont="1" applyFill="1" applyBorder="1" applyAlignment="1" applyProtection="1">
      <alignment horizontal="center" vertical="center"/>
      <protection hidden="1"/>
    </xf>
    <xf numFmtId="0" fontId="56" fillId="3" borderId="0" xfId="50" applyFont="1" applyFill="1" applyAlignment="1" applyProtection="1">
      <alignment horizontal="center" vertical="center"/>
      <protection hidden="1"/>
    </xf>
    <xf numFmtId="0" fontId="8" fillId="3" borderId="24" xfId="50" applyFont="1" applyFill="1" applyBorder="1" applyAlignment="1" applyProtection="1">
      <alignment horizontal="center" vertical="center"/>
      <protection hidden="1"/>
    </xf>
    <xf numFmtId="168" fontId="56" fillId="26" borderId="23" xfId="50" applyNumberFormat="1" applyFont="1" applyFill="1" applyBorder="1" applyAlignment="1" applyProtection="1">
      <alignment horizontal="center" vertical="center"/>
      <protection hidden="1"/>
    </xf>
    <xf numFmtId="168" fontId="8" fillId="26" borderId="24" xfId="50" applyNumberFormat="1" applyFont="1" applyFill="1" applyBorder="1" applyAlignment="1" applyProtection="1">
      <alignment horizontal="center" vertical="center"/>
      <protection hidden="1"/>
    </xf>
    <xf numFmtId="0" fontId="30" fillId="67" borderId="0" xfId="0" applyFont="1" applyFill="1" applyAlignment="1" applyProtection="1">
      <alignment horizontal="right"/>
      <protection hidden="1"/>
    </xf>
    <xf numFmtId="0" fontId="64" fillId="67" borderId="0" xfId="0" applyFont="1" applyFill="1" applyAlignment="1" applyProtection="1">
      <alignment horizontal="right" vertical="top"/>
      <protection hidden="1"/>
    </xf>
    <xf numFmtId="0" fontId="5" fillId="67" borderId="0" xfId="167" applyFill="1"/>
    <xf numFmtId="0" fontId="55" fillId="67" borderId="0" xfId="167" applyFont="1" applyFill="1" applyAlignment="1" applyProtection="1">
      <alignment horizontal="right" vertical="center"/>
      <protection hidden="1"/>
    </xf>
    <xf numFmtId="0" fontId="6" fillId="67" borderId="0" xfId="167" applyFont="1" applyFill="1" applyAlignment="1">
      <alignment horizontal="center" vertical="center"/>
    </xf>
    <xf numFmtId="0" fontId="6" fillId="2" borderId="0" xfId="167" applyFont="1" applyFill="1" applyAlignment="1">
      <alignment horizontal="center" vertical="center"/>
    </xf>
    <xf numFmtId="168" fontId="6" fillId="67" borderId="0" xfId="49" applyNumberFormat="1" applyFont="1" applyFill="1" applyAlignment="1">
      <alignment vertical="center"/>
    </xf>
    <xf numFmtId="49" fontId="8" fillId="26" borderId="0" xfId="168" applyNumberFormat="1" applyFont="1" applyFill="1" applyAlignment="1" applyProtection="1">
      <alignment vertical="center"/>
      <protection hidden="1"/>
    </xf>
    <xf numFmtId="168" fontId="8" fillId="26" borderId="26" xfId="49" applyNumberFormat="1" applyFont="1" applyFill="1" applyBorder="1" applyAlignment="1" applyProtection="1">
      <alignment horizontal="right" vertical="center"/>
      <protection hidden="1"/>
    </xf>
    <xf numFmtId="9" fontId="8" fillId="26" borderId="26" xfId="1" applyFont="1" applyFill="1" applyBorder="1" applyAlignment="1" applyProtection="1">
      <alignment horizontal="right" vertical="center"/>
      <protection hidden="1"/>
    </xf>
    <xf numFmtId="0" fontId="6" fillId="67" borderId="0" xfId="167" applyFont="1" applyFill="1" applyProtection="1">
      <protection hidden="1"/>
    </xf>
    <xf numFmtId="0" fontId="31" fillId="67" borderId="0" xfId="167" applyFont="1" applyFill="1" applyAlignment="1" applyProtection="1">
      <alignment vertical="center" wrapText="1"/>
      <protection hidden="1"/>
    </xf>
    <xf numFmtId="0" fontId="31" fillId="67" borderId="25" xfId="167" applyFont="1" applyFill="1" applyBorder="1" applyAlignment="1" applyProtection="1">
      <alignment vertical="center" wrapText="1"/>
      <protection hidden="1"/>
    </xf>
    <xf numFmtId="0" fontId="8" fillId="67" borderId="25" xfId="167" applyFont="1" applyFill="1" applyBorder="1" applyAlignment="1" applyProtection="1">
      <alignment vertical="center" wrapText="1"/>
      <protection hidden="1"/>
    </xf>
    <xf numFmtId="10" fontId="8" fillId="67" borderId="23" xfId="167" applyNumberFormat="1" applyFont="1" applyFill="1" applyBorder="1" applyAlignment="1" applyProtection="1">
      <alignment horizontal="center" vertical="center" wrapText="1"/>
      <protection hidden="1"/>
    </xf>
    <xf numFmtId="10" fontId="8" fillId="67" borderId="0" xfId="167" applyNumberFormat="1" applyFont="1" applyFill="1" applyAlignment="1" applyProtection="1">
      <alignment horizontal="center" vertical="center" wrapText="1"/>
      <protection hidden="1"/>
    </xf>
    <xf numFmtId="10" fontId="8" fillId="67" borderId="24" xfId="167" applyNumberFormat="1" applyFont="1" applyFill="1" applyBorder="1" applyAlignment="1" applyProtection="1">
      <alignment horizontal="center" vertical="center" wrapText="1"/>
      <protection hidden="1"/>
    </xf>
    <xf numFmtId="10" fontId="8" fillId="67" borderId="0" xfId="1" applyNumberFormat="1" applyFont="1" applyFill="1" applyBorder="1" applyAlignment="1" applyProtection="1">
      <alignment horizontal="center" vertical="center"/>
      <protection hidden="1"/>
    </xf>
    <xf numFmtId="10" fontId="31" fillId="67" borderId="0" xfId="167" applyNumberFormat="1" applyFont="1" applyFill="1" applyAlignment="1" applyProtection="1">
      <alignment horizontal="center" vertical="center" wrapText="1"/>
      <protection hidden="1"/>
    </xf>
    <xf numFmtId="0" fontId="6" fillId="0" borderId="0" xfId="167" applyFont="1" applyProtection="1">
      <protection hidden="1"/>
    </xf>
    <xf numFmtId="0" fontId="5" fillId="0" borderId="0" xfId="167"/>
    <xf numFmtId="0" fontId="65" fillId="0" borderId="0" xfId="0" applyFont="1"/>
    <xf numFmtId="0" fontId="9" fillId="67" borderId="0" xfId="50" applyFont="1" applyFill="1" applyAlignment="1" applyProtection="1">
      <alignment vertical="justify"/>
      <protection hidden="1"/>
    </xf>
    <xf numFmtId="168" fontId="31" fillId="0" borderId="0" xfId="50" applyNumberFormat="1" applyFont="1" applyAlignment="1" applyProtection="1">
      <alignment horizontal="center" vertical="center"/>
      <protection hidden="1"/>
    </xf>
    <xf numFmtId="168" fontId="9" fillId="0" borderId="0" xfId="50" applyNumberFormat="1" applyFont="1" applyAlignment="1" applyProtection="1">
      <alignment horizontal="center" vertical="center"/>
      <protection hidden="1"/>
    </xf>
    <xf numFmtId="168" fontId="56" fillId="0" borderId="0" xfId="50" applyNumberFormat="1" applyFont="1" applyAlignment="1" applyProtection="1">
      <alignment horizontal="center" vertical="center"/>
      <protection hidden="1"/>
    </xf>
    <xf numFmtId="0" fontId="9" fillId="67" borderId="0" xfId="50" applyFont="1" applyFill="1" applyAlignment="1" applyProtection="1">
      <alignment horizontal="left" vertical="center" indent="1"/>
      <protection hidden="1"/>
    </xf>
    <xf numFmtId="0" fontId="66" fillId="0" borderId="10" xfId="50" applyFont="1" applyBorder="1" applyAlignment="1" applyProtection="1">
      <alignment horizontal="left" vertical="center" indent="1"/>
      <protection hidden="1"/>
    </xf>
    <xf numFmtId="0" fontId="66" fillId="0" borderId="11" xfId="50" applyFont="1" applyBorder="1" applyAlignment="1" applyProtection="1">
      <alignment horizontal="left" vertical="center" indent="1"/>
      <protection hidden="1"/>
    </xf>
    <xf numFmtId="49" fontId="67" fillId="0" borderId="0" xfId="50" applyNumberFormat="1" applyFont="1" applyAlignment="1" applyProtection="1">
      <alignment vertical="center"/>
      <protection hidden="1"/>
    </xf>
    <xf numFmtId="168" fontId="56" fillId="0" borderId="23" xfId="50" applyNumberFormat="1" applyFont="1" applyBorder="1" applyAlignment="1" applyProtection="1">
      <alignment horizontal="center" vertical="center"/>
      <protection hidden="1"/>
    </xf>
    <xf numFmtId="49" fontId="67" fillId="0" borderId="0" xfId="50" applyNumberFormat="1" applyFont="1" applyAlignment="1" applyProtection="1">
      <alignment vertical="center" wrapText="1"/>
      <protection hidden="1"/>
    </xf>
    <xf numFmtId="0" fontId="66" fillId="0" borderId="29" xfId="50" applyFont="1" applyBorder="1" applyAlignment="1" applyProtection="1">
      <alignment horizontal="left" vertical="center" indent="1"/>
      <protection hidden="1"/>
    </xf>
    <xf numFmtId="0" fontId="66" fillId="0" borderId="28" xfId="50" applyFont="1" applyBorder="1" applyAlignment="1" applyProtection="1">
      <alignment horizontal="left" vertical="center" indent="1"/>
      <protection hidden="1"/>
    </xf>
    <xf numFmtId="168" fontId="66" fillId="67" borderId="0" xfId="50" applyNumberFormat="1" applyFont="1" applyFill="1" applyAlignment="1" applyProtection="1">
      <alignment horizontal="center" vertical="center"/>
      <protection hidden="1"/>
    </xf>
    <xf numFmtId="168" fontId="66" fillId="0" borderId="0" xfId="50" applyNumberFormat="1" applyFont="1" applyAlignment="1" applyProtection="1">
      <alignment horizontal="center" vertical="center"/>
      <protection hidden="1"/>
    </xf>
    <xf numFmtId="168" fontId="67" fillId="0" borderId="0" xfId="50" applyNumberFormat="1" applyFont="1" applyAlignment="1" applyProtection="1">
      <alignment horizontal="center" vertical="center"/>
      <protection hidden="1"/>
    </xf>
    <xf numFmtId="168" fontId="66" fillId="0" borderId="12" xfId="50" applyNumberFormat="1" applyFont="1" applyBorder="1" applyAlignment="1" applyProtection="1">
      <alignment horizontal="center" vertical="center"/>
      <protection hidden="1"/>
    </xf>
    <xf numFmtId="168" fontId="8" fillId="0" borderId="0" xfId="50" applyNumberFormat="1" applyFont="1" applyAlignment="1" applyProtection="1">
      <alignment horizontal="center" vertical="center"/>
      <protection hidden="1"/>
    </xf>
    <xf numFmtId="168" fontId="8" fillId="26" borderId="0" xfId="50" applyNumberFormat="1" applyFont="1" applyFill="1" applyAlignment="1" applyProtection="1">
      <alignment horizontal="center" vertical="center"/>
      <protection hidden="1"/>
    </xf>
    <xf numFmtId="168" fontId="8" fillId="26" borderId="23" xfId="50" applyNumberFormat="1" applyFont="1" applyFill="1" applyBorder="1" applyAlignment="1" applyProtection="1">
      <alignment horizontal="center" vertical="center"/>
      <protection hidden="1"/>
    </xf>
    <xf numFmtId="168" fontId="56" fillId="0" borderId="30" xfId="50" applyNumberFormat="1" applyFont="1" applyBorder="1" applyAlignment="1" applyProtection="1">
      <alignment horizontal="center" vertical="center"/>
      <protection hidden="1"/>
    </xf>
    <xf numFmtId="168" fontId="9" fillId="67" borderId="30" xfId="50" applyNumberFormat="1" applyFont="1" applyFill="1" applyBorder="1" applyAlignment="1" applyProtection="1">
      <alignment horizontal="center" vertical="center"/>
      <protection hidden="1"/>
    </xf>
    <xf numFmtId="0" fontId="56" fillId="3" borderId="31" xfId="50" applyFont="1" applyFill="1" applyBorder="1" applyAlignment="1" applyProtection="1">
      <alignment horizontal="center" vertical="center"/>
      <protection hidden="1"/>
    </xf>
    <xf numFmtId="168" fontId="56" fillId="26" borderId="31" xfId="50" applyNumberFormat="1" applyFont="1" applyFill="1" applyBorder="1" applyAlignment="1" applyProtection="1">
      <alignment horizontal="center" vertical="center"/>
      <protection hidden="1"/>
    </xf>
    <xf numFmtId="168" fontId="66" fillId="0" borderId="31" xfId="50" applyNumberFormat="1" applyFont="1" applyBorder="1" applyAlignment="1" applyProtection="1">
      <alignment horizontal="center" vertical="center"/>
      <protection hidden="1"/>
    </xf>
    <xf numFmtId="168" fontId="66" fillId="0" borderId="32" xfId="50" applyNumberFormat="1" applyFont="1" applyBorder="1" applyAlignment="1" applyProtection="1">
      <alignment horizontal="center" vertical="center"/>
      <protection hidden="1"/>
    </xf>
    <xf numFmtId="168" fontId="8" fillId="26" borderId="31" xfId="50" applyNumberFormat="1" applyFont="1" applyFill="1" applyBorder="1" applyAlignment="1" applyProtection="1">
      <alignment horizontal="center" vertical="center"/>
      <protection hidden="1"/>
    </xf>
    <xf numFmtId="168" fontId="56" fillId="0" borderId="31" xfId="50" applyNumberFormat="1" applyFont="1" applyBorder="1" applyAlignment="1" applyProtection="1">
      <alignment horizontal="center" vertical="center"/>
      <protection hidden="1"/>
    </xf>
    <xf numFmtId="168" fontId="9" fillId="67" borderId="31" xfId="50" applyNumberFormat="1" applyFont="1" applyFill="1" applyBorder="1" applyAlignment="1" applyProtection="1">
      <alignment horizontal="center" vertical="center"/>
      <protection hidden="1"/>
    </xf>
    <xf numFmtId="168" fontId="9" fillId="0" borderId="31" xfId="50" applyNumberFormat="1" applyFont="1" applyBorder="1" applyAlignment="1" applyProtection="1">
      <alignment horizontal="center" vertical="center"/>
      <protection hidden="1"/>
    </xf>
    <xf numFmtId="49" fontId="8" fillId="0" borderId="0" xfId="50" applyNumberFormat="1" applyFont="1" applyAlignment="1" applyProtection="1">
      <alignment vertical="center"/>
      <protection hidden="1"/>
    </xf>
    <xf numFmtId="0" fontId="70" fillId="67" borderId="0" xfId="50" applyFont="1" applyFill="1" applyAlignment="1" applyProtection="1">
      <alignment vertical="justify" wrapText="1"/>
      <protection hidden="1"/>
    </xf>
    <xf numFmtId="0" fontId="8" fillId="3" borderId="31" xfId="50" applyFont="1" applyFill="1" applyBorder="1" applyAlignment="1" applyProtection="1">
      <alignment horizontal="center" vertical="center"/>
      <protection hidden="1"/>
    </xf>
    <xf numFmtId="0" fontId="9" fillId="0" borderId="0" xfId="2" applyFont="1" applyAlignment="1">
      <alignment vertical="center" textRotation="90"/>
    </xf>
    <xf numFmtId="166" fontId="34" fillId="0" borderId="0" xfId="2" applyNumberFormat="1" applyFont="1" applyAlignment="1">
      <alignment vertical="center"/>
    </xf>
    <xf numFmtId="166" fontId="8" fillId="26" borderId="31" xfId="2" applyNumberFormat="1" applyFont="1" applyFill="1" applyBorder="1" applyAlignment="1">
      <alignment vertical="center"/>
    </xf>
    <xf numFmtId="165" fontId="8" fillId="26" borderId="26" xfId="49" applyFont="1" applyFill="1" applyBorder="1" applyAlignment="1" applyProtection="1">
      <alignment horizontal="right" vertical="center"/>
      <protection hidden="1"/>
    </xf>
    <xf numFmtId="0" fontId="8" fillId="3" borderId="0" xfId="2" applyFont="1" applyFill="1" applyAlignment="1">
      <alignment vertical="center"/>
    </xf>
    <xf numFmtId="166" fontId="8" fillId="26" borderId="33" xfId="2" applyNumberFormat="1" applyFont="1" applyFill="1" applyBorder="1" applyAlignment="1">
      <alignment vertical="center"/>
    </xf>
    <xf numFmtId="168" fontId="5" fillId="0" borderId="0" xfId="167" applyNumberFormat="1"/>
    <xf numFmtId="168" fontId="5" fillId="0" borderId="0" xfId="49" applyNumberFormat="1"/>
    <xf numFmtId="168" fontId="56" fillId="3" borderId="0" xfId="49" applyNumberFormat="1" applyFont="1" applyFill="1" applyBorder="1" applyAlignment="1" applyProtection="1">
      <alignment horizontal="center" vertical="center"/>
      <protection hidden="1"/>
    </xf>
    <xf numFmtId="168" fontId="8" fillId="26" borderId="0" xfId="49" applyNumberFormat="1" applyFont="1" applyFill="1" applyBorder="1" applyAlignment="1">
      <alignment vertical="center"/>
    </xf>
    <xf numFmtId="0" fontId="9" fillId="67" borderId="34" xfId="2" applyFont="1" applyFill="1" applyBorder="1" applyAlignment="1">
      <alignment vertical="center"/>
    </xf>
    <xf numFmtId="0" fontId="8" fillId="26" borderId="34" xfId="2" applyFont="1" applyFill="1" applyBorder="1" applyAlignment="1">
      <alignment vertical="center"/>
    </xf>
    <xf numFmtId="16" fontId="8" fillId="3" borderId="31" xfId="2" quotePrefix="1" applyNumberFormat="1" applyFont="1" applyFill="1" applyBorder="1" applyAlignment="1">
      <alignment horizontal="center" vertical="center"/>
    </xf>
    <xf numFmtId="166" fontId="9" fillId="67" borderId="31" xfId="2" applyNumberFormat="1" applyFont="1" applyFill="1" applyBorder="1" applyAlignment="1">
      <alignment vertical="center"/>
    </xf>
    <xf numFmtId="166" fontId="31" fillId="67" borderId="31" xfId="2" applyNumberFormat="1" applyFont="1" applyFill="1" applyBorder="1" applyAlignment="1">
      <alignment vertical="center"/>
    </xf>
    <xf numFmtId="166" fontId="34" fillId="68" borderId="31" xfId="2" applyNumberFormat="1" applyFont="1" applyFill="1" applyBorder="1" applyAlignment="1">
      <alignment vertical="center"/>
    </xf>
    <xf numFmtId="166" fontId="34" fillId="0" borderId="31" xfId="2" applyNumberFormat="1" applyFont="1" applyBorder="1" applyAlignment="1">
      <alignment vertical="center"/>
    </xf>
    <xf numFmtId="16" fontId="8" fillId="3" borderId="33" xfId="2" quotePrefix="1" applyNumberFormat="1" applyFont="1" applyFill="1" applyBorder="1" applyAlignment="1">
      <alignment horizontal="center" vertical="center"/>
    </xf>
    <xf numFmtId="166" fontId="9" fillId="67" borderId="33" xfId="2" applyNumberFormat="1" applyFont="1" applyFill="1" applyBorder="1" applyAlignment="1">
      <alignment vertical="center"/>
    </xf>
    <xf numFmtId="166" fontId="31" fillId="67" borderId="33" xfId="2" applyNumberFormat="1" applyFont="1" applyFill="1" applyBorder="1" applyAlignment="1">
      <alignment vertical="center"/>
    </xf>
    <xf numFmtId="166" fontId="34" fillId="68" borderId="33" xfId="2" applyNumberFormat="1" applyFont="1" applyFill="1" applyBorder="1" applyAlignment="1">
      <alignment vertical="center"/>
    </xf>
    <xf numFmtId="166" fontId="34" fillId="0" borderId="33" xfId="2" applyNumberFormat="1" applyFont="1" applyBorder="1" applyAlignment="1">
      <alignment vertical="center"/>
    </xf>
    <xf numFmtId="16" fontId="8" fillId="3" borderId="30" xfId="2" quotePrefix="1" applyNumberFormat="1" applyFont="1" applyFill="1" applyBorder="1" applyAlignment="1">
      <alignment horizontal="center" vertical="center"/>
    </xf>
    <xf numFmtId="166" fontId="31" fillId="67" borderId="30" xfId="2" applyNumberFormat="1" applyFont="1" applyFill="1" applyBorder="1" applyAlignment="1">
      <alignment vertical="center"/>
    </xf>
    <xf numFmtId="166" fontId="34" fillId="68" borderId="30" xfId="2" applyNumberFormat="1" applyFont="1" applyFill="1" applyBorder="1" applyAlignment="1">
      <alignment vertical="center"/>
    </xf>
    <xf numFmtId="166" fontId="34" fillId="0" borderId="30" xfId="2" applyNumberFormat="1" applyFont="1" applyBorder="1" applyAlignment="1">
      <alignment vertical="center"/>
    </xf>
    <xf numFmtId="166" fontId="9" fillId="67" borderId="30" xfId="2" applyNumberFormat="1" applyFont="1" applyFill="1" applyBorder="1" applyAlignment="1">
      <alignment vertical="center"/>
    </xf>
    <xf numFmtId="166" fontId="8" fillId="26" borderId="30" xfId="2" applyNumberFormat="1" applyFont="1" applyFill="1" applyBorder="1" applyAlignment="1">
      <alignment vertical="center"/>
    </xf>
    <xf numFmtId="0" fontId="34" fillId="68" borderId="0" xfId="2" applyFont="1" applyFill="1" applyAlignment="1">
      <alignment horizontal="left" vertical="center" indent="1"/>
    </xf>
    <xf numFmtId="0" fontId="34" fillId="68" borderId="34" xfId="2" applyFont="1" applyFill="1" applyBorder="1" applyAlignment="1">
      <alignment horizontal="left" vertical="center" indent="1"/>
    </xf>
    <xf numFmtId="0" fontId="34" fillId="0" borderId="34" xfId="2" applyFont="1" applyBorder="1" applyAlignment="1">
      <alignment horizontal="left" vertical="center" indent="1"/>
    </xf>
    <xf numFmtId="0" fontId="56" fillId="3" borderId="30" xfId="50" applyFont="1" applyFill="1" applyBorder="1" applyAlignment="1" applyProtection="1">
      <alignment horizontal="center" vertical="center"/>
      <protection hidden="1"/>
    </xf>
    <xf numFmtId="168" fontId="8" fillId="26" borderId="34" xfId="49" applyNumberFormat="1" applyFont="1" applyFill="1" applyBorder="1" applyAlignment="1">
      <alignment vertical="center"/>
    </xf>
    <xf numFmtId="168" fontId="8" fillId="26" borderId="31" xfId="49" applyNumberFormat="1" applyFont="1" applyFill="1" applyBorder="1" applyAlignment="1">
      <alignment vertical="center"/>
    </xf>
    <xf numFmtId="0" fontId="73" fillId="67" borderId="0" xfId="50" applyFont="1" applyFill="1" applyAlignment="1" applyProtection="1">
      <alignment horizontal="justify" vertical="center" wrapText="1"/>
      <protection hidden="1"/>
    </xf>
    <xf numFmtId="0" fontId="61" fillId="67" borderId="0" xfId="50" applyFont="1" applyFill="1" applyAlignment="1" applyProtection="1">
      <alignment horizontal="justify" vertical="center" wrapText="1"/>
      <protection hidden="1"/>
    </xf>
    <xf numFmtId="0" fontId="5" fillId="70" borderId="0" xfId="167" applyFill="1"/>
    <xf numFmtId="0" fontId="9" fillId="67" borderId="35" xfId="2" applyFont="1" applyFill="1" applyBorder="1" applyAlignment="1">
      <alignment vertical="center"/>
    </xf>
    <xf numFmtId="166" fontId="66" fillId="67" borderId="35" xfId="2" applyNumberFormat="1" applyFont="1" applyFill="1" applyBorder="1" applyAlignment="1">
      <alignment vertical="center"/>
    </xf>
    <xf numFmtId="166" fontId="66" fillId="67" borderId="36" xfId="2" applyNumberFormat="1" applyFont="1" applyFill="1" applyBorder="1" applyAlignment="1">
      <alignment vertical="center"/>
    </xf>
    <xf numFmtId="168" fontId="66" fillId="67" borderId="35" xfId="49" applyNumberFormat="1" applyFont="1" applyFill="1" applyBorder="1" applyAlignment="1" applyProtection="1">
      <alignment horizontal="right"/>
      <protection hidden="1"/>
    </xf>
    <xf numFmtId="0" fontId="9" fillId="0" borderId="35" xfId="2" applyFont="1" applyBorder="1" applyAlignment="1">
      <alignment vertical="center"/>
    </xf>
    <xf numFmtId="168" fontId="6" fillId="0" borderId="35" xfId="49" applyNumberFormat="1" applyFont="1" applyBorder="1"/>
    <xf numFmtId="168" fontId="66" fillId="67" borderId="36" xfId="49" applyNumberFormat="1" applyFont="1" applyFill="1" applyBorder="1" applyAlignment="1" applyProtection="1">
      <alignment horizontal="right"/>
      <protection hidden="1"/>
    </xf>
    <xf numFmtId="0" fontId="56" fillId="3" borderId="37" xfId="50" applyFont="1" applyFill="1" applyBorder="1" applyAlignment="1" applyProtection="1">
      <alignment horizontal="center" vertical="center"/>
      <protection hidden="1"/>
    </xf>
    <xf numFmtId="166" fontId="66" fillId="67" borderId="38" xfId="2" applyNumberFormat="1" applyFont="1" applyFill="1" applyBorder="1" applyAlignment="1">
      <alignment vertical="center"/>
    </xf>
    <xf numFmtId="166" fontId="8" fillId="26" borderId="37" xfId="2" applyNumberFormat="1" applyFont="1" applyFill="1" applyBorder="1" applyAlignment="1">
      <alignment vertical="center"/>
    </xf>
    <xf numFmtId="0" fontId="9" fillId="67" borderId="36" xfId="2" applyFont="1" applyFill="1" applyBorder="1" applyAlignment="1">
      <alignment vertical="center"/>
    </xf>
    <xf numFmtId="0" fontId="5" fillId="26" borderId="0" xfId="167" applyFill="1"/>
    <xf numFmtId="0" fontId="5" fillId="26" borderId="37" xfId="167" applyFill="1" applyBorder="1"/>
    <xf numFmtId="173" fontId="9" fillId="0" borderId="0" xfId="1" applyNumberFormat="1" applyFont="1" applyFill="1" applyBorder="1" applyAlignment="1">
      <alignment vertical="center"/>
    </xf>
    <xf numFmtId="0" fontId="9" fillId="67" borderId="0" xfId="2" applyFont="1" applyFill="1" applyAlignment="1">
      <alignment horizontal="justify" vertical="top" wrapText="1"/>
    </xf>
    <xf numFmtId="173" fontId="31" fillId="0" borderId="0" xfId="1" applyNumberFormat="1" applyFont="1" applyFill="1" applyBorder="1" applyAlignment="1">
      <alignment vertical="center"/>
    </xf>
    <xf numFmtId="171" fontId="9" fillId="67" borderId="0" xfId="49" applyNumberFormat="1" applyFont="1" applyFill="1" applyBorder="1" applyAlignment="1">
      <alignment horizontal="right" vertical="center"/>
    </xf>
    <xf numFmtId="171" fontId="31" fillId="67" borderId="0" xfId="49" applyNumberFormat="1" applyFont="1" applyFill="1" applyBorder="1" applyAlignment="1">
      <alignment horizontal="right" vertical="center"/>
    </xf>
    <xf numFmtId="171" fontId="9" fillId="0" borderId="0" xfId="49" applyNumberFormat="1" applyFont="1" applyFill="1" applyBorder="1" applyAlignment="1">
      <alignment horizontal="right" vertical="center"/>
    </xf>
    <xf numFmtId="171" fontId="31" fillId="67" borderId="0" xfId="49" quotePrefix="1" applyNumberFormat="1" applyFont="1" applyFill="1" applyBorder="1" applyAlignment="1">
      <alignment horizontal="right" vertical="center"/>
    </xf>
    <xf numFmtId="171" fontId="31" fillId="0" borderId="0" xfId="49" applyNumberFormat="1" applyFont="1" applyFill="1" applyBorder="1" applyAlignment="1">
      <alignment horizontal="right" vertical="center"/>
    </xf>
    <xf numFmtId="0" fontId="0" fillId="0" borderId="0" xfId="0" pivotButton="1"/>
    <xf numFmtId="0" fontId="8" fillId="3" borderId="34" xfId="2" applyFont="1" applyFill="1" applyBorder="1" applyAlignment="1">
      <alignment vertical="center"/>
    </xf>
    <xf numFmtId="0" fontId="8" fillId="3" borderId="27" xfId="168" applyFont="1" applyFill="1" applyBorder="1" applyAlignment="1" applyProtection="1">
      <alignment horizontal="center" vertical="center"/>
      <protection hidden="1"/>
    </xf>
    <xf numFmtId="167" fontId="8" fillId="3" borderId="27" xfId="2" quotePrefix="1" applyNumberFormat="1" applyFont="1" applyFill="1" applyBorder="1" applyAlignment="1">
      <alignment horizontal="center" vertical="center"/>
    </xf>
    <xf numFmtId="165" fontId="0" fillId="0" borderId="0" xfId="0" applyNumberFormat="1"/>
    <xf numFmtId="0" fontId="76" fillId="0" borderId="0" xfId="167" applyFont="1"/>
    <xf numFmtId="168" fontId="0" fillId="0" borderId="0" xfId="0" applyNumberFormat="1"/>
    <xf numFmtId="0" fontId="77" fillId="0" borderId="0" xfId="167" applyFont="1" applyAlignment="1">
      <alignment horizontal="center"/>
    </xf>
    <xf numFmtId="0" fontId="77" fillId="0" borderId="0" xfId="0" applyFont="1"/>
    <xf numFmtId="168" fontId="77" fillId="0" borderId="0" xfId="0" applyNumberFormat="1" applyFont="1"/>
    <xf numFmtId="49" fontId="73" fillId="0" borderId="0" xfId="50" applyNumberFormat="1" applyFont="1" applyAlignment="1" applyProtection="1">
      <alignment horizontal="left" vertical="center" wrapText="1"/>
      <protection hidden="1"/>
    </xf>
    <xf numFmtId="0" fontId="73" fillId="67" borderId="0" xfId="50" applyFont="1" applyFill="1" applyAlignment="1" applyProtection="1">
      <alignment vertical="justify" wrapText="1"/>
      <protection hidden="1"/>
    </xf>
    <xf numFmtId="168" fontId="66" fillId="0" borderId="0" xfId="49" applyNumberFormat="1" applyFont="1" applyFill="1" applyBorder="1" applyAlignment="1" applyProtection="1">
      <alignment horizontal="center" vertical="center"/>
      <protection hidden="1"/>
    </xf>
    <xf numFmtId="168" fontId="66" fillId="0" borderId="0" xfId="49" applyNumberFormat="1" applyFont="1" applyFill="1" applyBorder="1" applyAlignment="1" applyProtection="1">
      <alignment horizontal="left" vertical="center" indent="1"/>
      <protection hidden="1"/>
    </xf>
    <xf numFmtId="168" fontId="66" fillId="0" borderId="12" xfId="49" applyNumberFormat="1" applyFont="1" applyFill="1" applyBorder="1" applyAlignment="1" applyProtection="1">
      <alignment horizontal="left" vertical="center" indent="1"/>
      <protection hidden="1"/>
    </xf>
    <xf numFmtId="168" fontId="9" fillId="67" borderId="0" xfId="49" applyNumberFormat="1" applyFont="1" applyFill="1" applyBorder="1" applyAlignment="1" applyProtection="1">
      <alignment horizontal="left" vertical="center" indent="1"/>
      <protection hidden="1"/>
    </xf>
    <xf numFmtId="168" fontId="31" fillId="67" borderId="0" xfId="50" applyNumberFormat="1" applyFont="1" applyFill="1" applyAlignment="1" applyProtection="1">
      <alignment horizontal="left" vertical="center" indent="1"/>
      <protection hidden="1"/>
    </xf>
    <xf numFmtId="168" fontId="9" fillId="67" borderId="0" xfId="49" applyNumberFormat="1" applyFont="1" applyFill="1" applyBorder="1" applyAlignment="1" applyProtection="1">
      <alignment vertical="center"/>
      <protection hidden="1"/>
    </xf>
    <xf numFmtId="168" fontId="31" fillId="67" borderId="0" xfId="49" applyNumberFormat="1" applyFont="1" applyFill="1" applyBorder="1" applyAlignment="1" applyProtection="1">
      <alignment vertical="center"/>
      <protection hidden="1"/>
    </xf>
    <xf numFmtId="168" fontId="9" fillId="67" borderId="0" xfId="49" applyNumberFormat="1" applyFont="1" applyFill="1" applyBorder="1" applyAlignment="1">
      <alignment vertical="center"/>
    </xf>
    <xf numFmtId="168" fontId="31" fillId="67" borderId="0" xfId="49" applyNumberFormat="1" applyFont="1" applyFill="1" applyBorder="1" applyAlignment="1">
      <alignment vertical="center"/>
    </xf>
    <xf numFmtId="0" fontId="8" fillId="3" borderId="0" xfId="168" applyFont="1" applyFill="1" applyAlignment="1" applyProtection="1">
      <alignment horizontal="left" vertical="center"/>
      <protection hidden="1"/>
    </xf>
    <xf numFmtId="0" fontId="8" fillId="3" borderId="40" xfId="2" applyFont="1" applyFill="1" applyBorder="1" applyAlignment="1">
      <alignment horizontal="left" vertical="center"/>
    </xf>
    <xf numFmtId="0" fontId="9" fillId="67" borderId="31" xfId="2" applyFont="1" applyFill="1" applyBorder="1" applyAlignment="1">
      <alignment vertical="center"/>
    </xf>
    <xf numFmtId="49" fontId="8" fillId="26" borderId="31" xfId="168" applyNumberFormat="1" applyFont="1" applyFill="1" applyBorder="1" applyAlignment="1" applyProtection="1">
      <alignment vertical="center"/>
      <protection hidden="1"/>
    </xf>
    <xf numFmtId="168" fontId="67" fillId="0" borderId="0" xfId="50" applyNumberFormat="1" applyFont="1" applyAlignment="1" applyProtection="1">
      <alignment horizontal="left" vertical="center" indent="1"/>
      <protection hidden="1"/>
    </xf>
    <xf numFmtId="168" fontId="31" fillId="67" borderId="0" xfId="49" applyNumberFormat="1" applyFont="1" applyFill="1" applyBorder="1" applyAlignment="1" applyProtection="1">
      <alignment horizontal="left" vertical="center" indent="1"/>
      <protection hidden="1"/>
    </xf>
    <xf numFmtId="175" fontId="31" fillId="67" borderId="0" xfId="49" applyNumberFormat="1" applyFont="1" applyFill="1" applyBorder="1" applyAlignment="1" applyProtection="1">
      <alignment vertical="center"/>
      <protection hidden="1"/>
    </xf>
    <xf numFmtId="0" fontId="71" fillId="67" borderId="35" xfId="2" applyFont="1" applyFill="1" applyBorder="1" applyAlignment="1">
      <alignment horizontal="left" vertical="center" indent="1"/>
    </xf>
    <xf numFmtId="0" fontId="77" fillId="0" borderId="0" xfId="0" applyFont="1" applyAlignment="1">
      <alignment horizontal="center"/>
    </xf>
    <xf numFmtId="165" fontId="9" fillId="67" borderId="0" xfId="49" applyFont="1" applyFill="1" applyBorder="1" applyAlignment="1">
      <alignment vertical="center"/>
    </xf>
    <xf numFmtId="0" fontId="8" fillId="3" borderId="24" xfId="2" applyFont="1" applyFill="1" applyBorder="1" applyAlignment="1">
      <alignment horizontal="center" vertical="center"/>
    </xf>
    <xf numFmtId="168" fontId="9" fillId="67" borderId="0" xfId="2" applyNumberFormat="1" applyFont="1" applyFill="1" applyAlignment="1">
      <alignment vertical="center"/>
    </xf>
    <xf numFmtId="0" fontId="0" fillId="0" borderId="0" xfId="0" applyAlignment="1">
      <alignment horizontal="left"/>
    </xf>
    <xf numFmtId="168" fontId="77" fillId="0" borderId="0" xfId="49" applyNumberFormat="1" applyFont="1"/>
    <xf numFmtId="0" fontId="72" fillId="67" borderId="35" xfId="2" applyFont="1" applyFill="1" applyBorder="1" applyAlignment="1">
      <alignment horizontal="left" vertical="center" indent="1"/>
    </xf>
    <xf numFmtId="165" fontId="66" fillId="67" borderId="36" xfId="49" applyFont="1" applyFill="1" applyBorder="1" applyAlignment="1">
      <alignment vertical="center"/>
    </xf>
    <xf numFmtId="0" fontId="6" fillId="0" borderId="35" xfId="167" applyFont="1" applyBorder="1"/>
    <xf numFmtId="0" fontId="5" fillId="0" borderId="0" xfId="0" applyFont="1"/>
    <xf numFmtId="168" fontId="67" fillId="0" borderId="0" xfId="49" applyNumberFormat="1" applyFont="1" applyFill="1" applyBorder="1" applyAlignment="1" applyProtection="1">
      <alignment horizontal="left" vertical="center" indent="1"/>
      <protection hidden="1"/>
    </xf>
    <xf numFmtId="165" fontId="67" fillId="0" borderId="0" xfId="49" applyFont="1" applyFill="1" applyBorder="1" applyAlignment="1" applyProtection="1">
      <alignment vertical="center"/>
      <protection hidden="1"/>
    </xf>
    <xf numFmtId="165" fontId="73" fillId="67" borderId="0" xfId="50" applyNumberFormat="1" applyFont="1" applyFill="1" applyAlignment="1" applyProtection="1">
      <alignment vertical="justify" wrapText="1"/>
      <protection hidden="1"/>
    </xf>
    <xf numFmtId="168" fontId="67" fillId="0" borderId="0" xfId="49" applyNumberFormat="1" applyFont="1" applyFill="1" applyBorder="1" applyAlignment="1" applyProtection="1">
      <alignment vertical="center"/>
      <protection hidden="1"/>
    </xf>
    <xf numFmtId="49" fontId="73" fillId="67" borderId="0" xfId="50" applyNumberFormat="1" applyFont="1" applyFill="1" applyAlignment="1" applyProtection="1">
      <alignment vertical="justify" wrapText="1"/>
      <protection hidden="1"/>
    </xf>
    <xf numFmtId="168" fontId="9" fillId="0" borderId="0" xfId="49" applyNumberFormat="1" applyFont="1" applyFill="1" applyBorder="1" applyAlignment="1">
      <alignment horizontal="right" vertical="center"/>
    </xf>
    <xf numFmtId="168" fontId="31" fillId="0" borderId="0" xfId="49" applyNumberFormat="1" applyFont="1" applyFill="1" applyBorder="1" applyAlignment="1">
      <alignment horizontal="right" vertical="center"/>
    </xf>
    <xf numFmtId="168" fontId="9" fillId="0" borderId="0" xfId="49" applyNumberFormat="1" applyFont="1" applyFill="1" applyBorder="1" applyAlignment="1">
      <alignment vertical="center"/>
    </xf>
    <xf numFmtId="168" fontId="31" fillId="0" borderId="0" xfId="49" applyNumberFormat="1" applyFont="1" applyFill="1" applyBorder="1" applyAlignment="1">
      <alignment vertical="center"/>
    </xf>
    <xf numFmtId="166" fontId="66" fillId="67" borderId="41" xfId="2" applyNumberFormat="1" applyFont="1" applyFill="1" applyBorder="1" applyAlignment="1">
      <alignment vertical="center"/>
    </xf>
    <xf numFmtId="0" fontId="56" fillId="3" borderId="42" xfId="50" applyFont="1" applyFill="1" applyBorder="1" applyAlignment="1" applyProtection="1">
      <alignment horizontal="center" vertical="center"/>
      <protection hidden="1"/>
    </xf>
    <xf numFmtId="168" fontId="9" fillId="67" borderId="35" xfId="49" applyNumberFormat="1" applyFont="1" applyFill="1" applyBorder="1" applyAlignment="1">
      <alignment vertical="center"/>
    </xf>
    <xf numFmtId="0" fontId="72" fillId="67" borderId="43" xfId="2" applyFont="1" applyFill="1" applyBorder="1" applyAlignment="1">
      <alignment horizontal="left" vertical="center" indent="1"/>
    </xf>
    <xf numFmtId="168" fontId="6" fillId="0" borderId="43" xfId="49" applyNumberFormat="1" applyFont="1" applyBorder="1"/>
    <xf numFmtId="0" fontId="67" fillId="67" borderId="0" xfId="2" applyFont="1" applyFill="1" applyAlignment="1">
      <alignment vertical="center" textRotation="90"/>
    </xf>
    <xf numFmtId="0" fontId="67" fillId="67" borderId="0" xfId="2" applyFont="1" applyFill="1" applyAlignment="1">
      <alignment vertical="center"/>
    </xf>
    <xf numFmtId="166" fontId="67" fillId="67" borderId="0" xfId="2" applyNumberFormat="1" applyFont="1" applyFill="1" applyAlignment="1">
      <alignment vertical="center"/>
    </xf>
    <xf numFmtId="0" fontId="66" fillId="67" borderId="0" xfId="2" applyFont="1" applyFill="1" applyAlignment="1">
      <alignment vertical="center"/>
    </xf>
    <xf numFmtId="165" fontId="66" fillId="67" borderId="35" xfId="49" applyFont="1" applyFill="1" applyBorder="1" applyAlignment="1" applyProtection="1">
      <alignment horizontal="right"/>
      <protection hidden="1"/>
    </xf>
    <xf numFmtId="168" fontId="31" fillId="67" borderId="0" xfId="50" applyNumberFormat="1" applyFont="1" applyFill="1" applyAlignment="1" applyProtection="1">
      <alignment vertical="center"/>
      <protection hidden="1"/>
    </xf>
    <xf numFmtId="0" fontId="77" fillId="71" borderId="0" xfId="0" applyFont="1" applyFill="1" applyAlignment="1">
      <alignment horizontal="left"/>
    </xf>
    <xf numFmtId="168" fontId="0" fillId="71" borderId="0" xfId="0" applyNumberFormat="1" applyFill="1"/>
    <xf numFmtId="0" fontId="0" fillId="71" borderId="0" xfId="0" applyFill="1"/>
    <xf numFmtId="168" fontId="77" fillId="71" borderId="0" xfId="49" applyNumberFormat="1" applyFont="1" applyFill="1"/>
    <xf numFmtId="0" fontId="0" fillId="0" borderId="44" xfId="0" applyBorder="1"/>
    <xf numFmtId="168" fontId="0" fillId="0" borderId="45" xfId="49" applyNumberFormat="1" applyFont="1" applyBorder="1"/>
    <xf numFmtId="168" fontId="0" fillId="0" borderId="46" xfId="49" applyNumberFormat="1" applyFont="1" applyBorder="1"/>
    <xf numFmtId="0" fontId="0" fillId="0" borderId="47" xfId="0" applyBorder="1"/>
    <xf numFmtId="168" fontId="0" fillId="0" borderId="0" xfId="49" applyNumberFormat="1" applyFont="1" applyBorder="1"/>
    <xf numFmtId="168" fontId="0" fillId="0" borderId="48" xfId="49" applyNumberFormat="1" applyFont="1" applyBorder="1"/>
    <xf numFmtId="0" fontId="77" fillId="0" borderId="49" xfId="0" applyFont="1" applyBorder="1"/>
    <xf numFmtId="168" fontId="77" fillId="0" borderId="50" xfId="49" applyNumberFormat="1" applyFont="1" applyBorder="1"/>
    <xf numFmtId="168" fontId="77" fillId="0" borderId="51" xfId="49" applyNumberFormat="1" applyFont="1" applyBorder="1"/>
    <xf numFmtId="176" fontId="0" fillId="0" borderId="45" xfId="1" applyNumberFormat="1" applyFont="1" applyBorder="1"/>
    <xf numFmtId="176" fontId="0" fillId="0" borderId="46" xfId="1" applyNumberFormat="1" applyFont="1" applyBorder="1"/>
    <xf numFmtId="176" fontId="0" fillId="0" borderId="0" xfId="1" applyNumberFormat="1" applyFont="1" applyBorder="1"/>
    <xf numFmtId="176" fontId="0" fillId="0" borderId="48" xfId="1" applyNumberFormat="1" applyFont="1" applyBorder="1"/>
    <xf numFmtId="168" fontId="5" fillId="0" borderId="45" xfId="49" applyNumberFormat="1" applyBorder="1"/>
    <xf numFmtId="168" fontId="5" fillId="0" borderId="46" xfId="49" applyNumberFormat="1" applyBorder="1"/>
    <xf numFmtId="168" fontId="5" fillId="0" borderId="0" xfId="49" applyNumberFormat="1" applyBorder="1"/>
    <xf numFmtId="168" fontId="5" fillId="0" borderId="48" xfId="49" applyNumberFormat="1" applyBorder="1"/>
    <xf numFmtId="0" fontId="0" fillId="0" borderId="49" xfId="0" applyBorder="1"/>
    <xf numFmtId="168" fontId="5" fillId="0" borderId="50" xfId="49" applyNumberFormat="1" applyBorder="1"/>
    <xf numFmtId="168" fontId="5" fillId="0" borderId="51" xfId="49" applyNumberFormat="1" applyBorder="1"/>
    <xf numFmtId="0" fontId="77" fillId="0" borderId="52" xfId="0" applyFont="1" applyBorder="1"/>
    <xf numFmtId="168" fontId="77" fillId="0" borderId="53" xfId="0" applyNumberFormat="1" applyFont="1" applyBorder="1"/>
    <xf numFmtId="168" fontId="77" fillId="0" borderId="54" xfId="0" applyNumberFormat="1" applyFont="1" applyBorder="1"/>
    <xf numFmtId="168" fontId="77" fillId="69" borderId="0" xfId="0" applyNumberFormat="1" applyFont="1" applyFill="1"/>
    <xf numFmtId="176" fontId="77" fillId="0" borderId="50" xfId="1" applyNumberFormat="1" applyFont="1" applyBorder="1"/>
    <xf numFmtId="176" fontId="77" fillId="0" borderId="51" xfId="1" applyNumberFormat="1" applyFont="1" applyBorder="1"/>
    <xf numFmtId="0" fontId="79" fillId="70" borderId="0" xfId="167" applyFont="1" applyFill="1"/>
    <xf numFmtId="0" fontId="67" fillId="0" borderId="0" xfId="2" applyFont="1" applyAlignment="1">
      <alignment horizontal="center" vertical="center"/>
    </xf>
    <xf numFmtId="0" fontId="67" fillId="0" borderId="0" xfId="168" applyFont="1" applyAlignment="1" applyProtection="1">
      <alignment horizontal="center" vertical="center"/>
      <protection hidden="1"/>
    </xf>
    <xf numFmtId="167" fontId="67" fillId="0" borderId="0" xfId="2" quotePrefix="1" applyNumberFormat="1" applyFont="1" applyAlignment="1">
      <alignment horizontal="center" vertical="center"/>
    </xf>
    <xf numFmtId="168" fontId="73" fillId="67" borderId="0" xfId="50" applyNumberFormat="1" applyFont="1" applyFill="1" applyAlignment="1" applyProtection="1">
      <alignment horizontal="justify" vertical="center" wrapText="1"/>
      <protection hidden="1"/>
    </xf>
    <xf numFmtId="0" fontId="5" fillId="0" borderId="44" xfId="0" applyFont="1" applyBorder="1"/>
    <xf numFmtId="10" fontId="5" fillId="0" borderId="49" xfId="0" applyNumberFormat="1" applyFont="1" applyBorder="1"/>
    <xf numFmtId="168" fontId="0" fillId="0" borderId="50" xfId="49" applyNumberFormat="1" applyFont="1" applyBorder="1"/>
    <xf numFmtId="168" fontId="0" fillId="0" borderId="51" xfId="49" applyNumberFormat="1" applyFont="1" applyBorder="1"/>
    <xf numFmtId="0" fontId="80" fillId="67" borderId="0" xfId="167" applyFont="1" applyFill="1"/>
    <xf numFmtId="0" fontId="64" fillId="67" borderId="0" xfId="0" applyFont="1" applyFill="1" applyAlignment="1">
      <alignment horizontal="left" vertical="center"/>
    </xf>
    <xf numFmtId="0" fontId="64" fillId="67" borderId="0" xfId="0" applyFont="1" applyFill="1" applyAlignment="1" applyProtection="1">
      <alignment horizontal="left" vertical="center"/>
      <protection hidden="1"/>
    </xf>
    <xf numFmtId="0" fontId="78" fillId="70" borderId="0" xfId="0" applyFont="1" applyFill="1" applyAlignment="1">
      <alignment horizontal="center"/>
    </xf>
    <xf numFmtId="0" fontId="78" fillId="26" borderId="0" xfId="0" applyFont="1" applyFill="1" applyAlignment="1">
      <alignment horizontal="center"/>
    </xf>
    <xf numFmtId="167" fontId="8" fillId="3" borderId="31" xfId="2" quotePrefix="1" applyNumberFormat="1" applyFont="1" applyFill="1" applyBorder="1" applyAlignment="1">
      <alignment horizontal="center" vertical="center"/>
    </xf>
    <xf numFmtId="168" fontId="9" fillId="0" borderId="30" xfId="50" applyNumberFormat="1" applyFont="1" applyBorder="1" applyAlignment="1" applyProtection="1">
      <alignment horizontal="center" vertical="center"/>
      <protection hidden="1"/>
    </xf>
    <xf numFmtId="165" fontId="9" fillId="0" borderId="0" xfId="49" applyFont="1" applyFill="1" applyBorder="1" applyAlignment="1">
      <alignment vertical="center"/>
    </xf>
    <xf numFmtId="173" fontId="9" fillId="0" borderId="39" xfId="1" applyNumberFormat="1" applyFont="1" applyFill="1" applyBorder="1" applyAlignment="1">
      <alignment vertical="center"/>
    </xf>
    <xf numFmtId="173" fontId="31" fillId="0" borderId="39" xfId="1" applyNumberFormat="1" applyFont="1" applyFill="1" applyBorder="1" applyAlignment="1">
      <alignment vertical="center"/>
    </xf>
    <xf numFmtId="10" fontId="31" fillId="0" borderId="39" xfId="1" applyNumberFormat="1" applyFont="1" applyFill="1" applyBorder="1" applyAlignment="1">
      <alignment vertical="center"/>
    </xf>
    <xf numFmtId="10" fontId="9" fillId="0" borderId="39" xfId="1" applyNumberFormat="1" applyFont="1" applyFill="1" applyBorder="1" applyAlignment="1">
      <alignment vertical="center"/>
    </xf>
    <xf numFmtId="0" fontId="73" fillId="67" borderId="0" xfId="168" applyFont="1" applyFill="1" applyAlignment="1" applyProtection="1">
      <alignment horizontal="justify" vertical="center" wrapText="1"/>
      <protection hidden="1"/>
    </xf>
    <xf numFmtId="0" fontId="61" fillId="67" borderId="0" xfId="168" applyFont="1" applyFill="1" applyAlignment="1" applyProtection="1">
      <alignment horizontal="justify" vertical="center" wrapText="1"/>
      <protection hidden="1"/>
    </xf>
    <xf numFmtId="171" fontId="6" fillId="67" borderId="0" xfId="0" applyNumberFormat="1" applyFont="1" applyFill="1" applyAlignment="1">
      <alignment horizontal="center" vertical="center"/>
    </xf>
    <xf numFmtId="168" fontId="6" fillId="67" borderId="0" xfId="0" applyNumberFormat="1" applyFont="1" applyFill="1" applyAlignment="1">
      <alignment horizontal="left" vertical="center"/>
    </xf>
    <xf numFmtId="0" fontId="114" fillId="67" borderId="0" xfId="2" applyFont="1" applyFill="1" applyAlignment="1">
      <alignment vertical="center"/>
    </xf>
    <xf numFmtId="10" fontId="5" fillId="0" borderId="0" xfId="0" applyNumberFormat="1" applyFont="1"/>
    <xf numFmtId="0" fontId="0" fillId="0" borderId="0" xfId="0" applyAlignment="1">
      <alignment horizontal="right"/>
    </xf>
    <xf numFmtId="175" fontId="9" fillId="67" borderId="0" xfId="49" applyNumberFormat="1" applyFont="1" applyFill="1" applyBorder="1" applyAlignment="1">
      <alignment vertical="center"/>
    </xf>
    <xf numFmtId="175" fontId="9" fillId="67" borderId="33" xfId="2" applyNumberFormat="1" applyFont="1" applyFill="1" applyBorder="1" applyAlignment="1">
      <alignment vertical="center"/>
    </xf>
    <xf numFmtId="175" fontId="9" fillId="67" borderId="0" xfId="2" applyNumberFormat="1" applyFont="1" applyFill="1" applyAlignment="1">
      <alignment vertical="center"/>
    </xf>
    <xf numFmtId="175" fontId="66" fillId="67" borderId="0" xfId="2" applyNumberFormat="1" applyFont="1" applyFill="1" applyAlignment="1">
      <alignment vertical="center"/>
    </xf>
    <xf numFmtId="175" fontId="34" fillId="68" borderId="33" xfId="2" applyNumberFormat="1" applyFont="1" applyFill="1" applyBorder="1" applyAlignment="1">
      <alignment vertical="center"/>
    </xf>
    <xf numFmtId="175" fontId="34" fillId="68" borderId="0" xfId="2" applyNumberFormat="1" applyFont="1" applyFill="1" applyAlignment="1">
      <alignment vertical="center"/>
    </xf>
    <xf numFmtId="168" fontId="31" fillId="67" borderId="0" xfId="49" applyNumberFormat="1" applyFont="1" applyFill="1" applyAlignment="1">
      <alignment vertical="center"/>
    </xf>
    <xf numFmtId="168" fontId="31" fillId="0" borderId="0" xfId="49" applyNumberFormat="1" applyFont="1" applyFill="1" applyBorder="1" applyAlignment="1">
      <alignment horizontal="center" vertical="center"/>
    </xf>
    <xf numFmtId="168" fontId="5" fillId="67" borderId="0" xfId="167" applyNumberFormat="1" applyFill="1"/>
    <xf numFmtId="168" fontId="31" fillId="67" borderId="30" xfId="50" applyNumberFormat="1" applyFont="1" applyFill="1" applyBorder="1" applyAlignment="1" applyProtection="1">
      <alignment horizontal="center" vertical="center"/>
      <protection hidden="1"/>
    </xf>
    <xf numFmtId="0" fontId="30" fillId="67" borderId="0" xfId="0" applyFont="1" applyFill="1" applyAlignment="1" applyProtection="1">
      <alignment horizontal="right" wrapText="1"/>
      <protection hidden="1"/>
    </xf>
    <xf numFmtId="0" fontId="8" fillId="3" borderId="23" xfId="49" quotePrefix="1" applyNumberFormat="1" applyFont="1" applyFill="1" applyBorder="1" applyAlignment="1">
      <alignment horizontal="center" vertical="center"/>
    </xf>
    <xf numFmtId="0" fontId="55" fillId="67" borderId="0" xfId="167" applyFont="1" applyFill="1" applyAlignment="1" applyProtection="1">
      <alignment horizontal="right"/>
      <protection hidden="1"/>
    </xf>
    <xf numFmtId="0" fontId="8" fillId="0" borderId="0" xfId="2" applyFont="1" applyAlignment="1">
      <alignment vertical="center"/>
    </xf>
    <xf numFmtId="0" fontId="62" fillId="67" borderId="0" xfId="167" applyFont="1" applyFill="1" applyAlignment="1" applyProtection="1">
      <alignment horizontal="left" vertical="center" wrapText="1"/>
      <protection hidden="1"/>
    </xf>
    <xf numFmtId="168" fontId="64" fillId="67" borderId="0" xfId="49" applyNumberFormat="1" applyFont="1" applyFill="1" applyBorder="1" applyAlignment="1" applyProtection="1">
      <alignment horizontal="center" vertical="center" wrapText="1"/>
      <protection hidden="1"/>
    </xf>
    <xf numFmtId="0" fontId="55" fillId="67" borderId="0" xfId="0" quotePrefix="1" applyFont="1" applyFill="1" applyAlignment="1" applyProtection="1">
      <alignment horizontal="right"/>
      <protection hidden="1"/>
    </xf>
    <xf numFmtId="0" fontId="8" fillId="3" borderId="31" xfId="168" applyFont="1" applyFill="1" applyBorder="1" applyAlignment="1" applyProtection="1">
      <alignment horizontal="center" vertical="center"/>
      <protection hidden="1"/>
    </xf>
    <xf numFmtId="0" fontId="56" fillId="3" borderId="0" xfId="168" applyFont="1" applyFill="1" applyAlignment="1" applyProtection="1">
      <alignment horizontal="center" vertical="center"/>
      <protection hidden="1"/>
    </xf>
    <xf numFmtId="168" fontId="56" fillId="26" borderId="0" xfId="168" applyNumberFormat="1" applyFont="1" applyFill="1" applyAlignment="1" applyProtection="1">
      <alignment horizontal="center" vertical="center"/>
      <protection hidden="1"/>
    </xf>
    <xf numFmtId="168" fontId="66" fillId="0" borderId="0" xfId="168" applyNumberFormat="1" applyFont="1" applyAlignment="1" applyProtection="1">
      <alignment horizontal="center" vertical="center"/>
      <protection hidden="1"/>
    </xf>
    <xf numFmtId="168" fontId="66" fillId="0" borderId="12" xfId="168" applyNumberFormat="1" applyFont="1" applyBorder="1" applyAlignment="1" applyProtection="1">
      <alignment horizontal="center" vertical="center"/>
      <protection hidden="1"/>
    </xf>
    <xf numFmtId="168" fontId="8" fillId="26" borderId="31" xfId="168" applyNumberFormat="1" applyFont="1" applyFill="1" applyBorder="1" applyAlignment="1" applyProtection="1">
      <alignment horizontal="center" vertical="center"/>
      <protection hidden="1"/>
    </xf>
    <xf numFmtId="168" fontId="56" fillId="0" borderId="30" xfId="168" applyNumberFormat="1" applyFont="1" applyBorder="1" applyAlignment="1" applyProtection="1">
      <alignment horizontal="center" vertical="center"/>
      <protection hidden="1"/>
    </xf>
    <xf numFmtId="168" fontId="9" fillId="67" borderId="30" xfId="168" applyNumberFormat="1" applyFont="1" applyFill="1" applyBorder="1" applyAlignment="1" applyProtection="1">
      <alignment horizontal="center" vertical="center"/>
      <protection hidden="1"/>
    </xf>
    <xf numFmtId="168" fontId="9" fillId="0" borderId="30" xfId="168" applyNumberFormat="1" applyFont="1" applyBorder="1" applyAlignment="1" applyProtection="1">
      <alignment horizontal="center" vertical="center"/>
      <protection hidden="1"/>
    </xf>
    <xf numFmtId="0" fontId="9" fillId="0" borderId="0" xfId="168" applyFont="1" applyAlignment="1" applyProtection="1">
      <alignment vertical="center"/>
      <protection hidden="1"/>
    </xf>
    <xf numFmtId="0" fontId="9" fillId="67" borderId="0" xfId="168" applyFont="1" applyFill="1" applyProtection="1">
      <protection hidden="1"/>
    </xf>
    <xf numFmtId="0" fontId="9" fillId="0" borderId="0" xfId="168" applyFont="1" applyProtection="1">
      <protection hidden="1"/>
    </xf>
    <xf numFmtId="168" fontId="64" fillId="0" borderId="0" xfId="49" applyNumberFormat="1" applyFont="1" applyFill="1" applyBorder="1" applyAlignment="1" applyProtection="1">
      <alignment horizontal="center" vertical="center" wrapText="1"/>
      <protection hidden="1"/>
    </xf>
    <xf numFmtId="10" fontId="8" fillId="0" borderId="0" xfId="167" applyNumberFormat="1" applyFont="1" applyAlignment="1" applyProtection="1">
      <alignment horizontal="center" vertical="center" wrapText="1"/>
      <protection hidden="1"/>
    </xf>
    <xf numFmtId="0" fontId="6" fillId="0" borderId="0" xfId="2" applyFont="1" applyAlignment="1">
      <alignment vertical="center"/>
    </xf>
    <xf numFmtId="171" fontId="31" fillId="0" borderId="0" xfId="49" quotePrefix="1" applyNumberFormat="1" applyFont="1" applyFill="1" applyBorder="1" applyAlignment="1">
      <alignment horizontal="right" vertical="center"/>
    </xf>
    <xf numFmtId="168" fontId="6" fillId="0" borderId="0" xfId="0" applyNumberFormat="1" applyFont="1" applyAlignment="1">
      <alignment horizontal="center" vertical="center"/>
    </xf>
    <xf numFmtId="0" fontId="9" fillId="0" borderId="34" xfId="2" applyFont="1" applyBorder="1" applyAlignment="1">
      <alignment vertical="center"/>
    </xf>
    <xf numFmtId="0" fontId="9" fillId="0" borderId="39" xfId="2" applyFont="1" applyBorder="1" applyAlignment="1">
      <alignment vertical="center"/>
    </xf>
    <xf numFmtId="168" fontId="9" fillId="0" borderId="0" xfId="49" applyNumberFormat="1" applyFont="1" applyFill="1" applyBorder="1" applyAlignment="1" applyProtection="1">
      <alignment horizontal="left" vertical="center" indent="1"/>
      <protection hidden="1"/>
    </xf>
    <xf numFmtId="0" fontId="8" fillId="3" borderId="0" xfId="168" applyFont="1" applyFill="1" applyAlignment="1" applyProtection="1">
      <alignment horizontal="center" vertical="center"/>
      <protection hidden="1"/>
    </xf>
    <xf numFmtId="168" fontId="8" fillId="26" borderId="0" xfId="168" applyNumberFormat="1" applyFont="1" applyFill="1" applyAlignment="1" applyProtection="1">
      <alignment horizontal="center" vertical="center"/>
      <protection hidden="1"/>
    </xf>
    <xf numFmtId="168" fontId="9" fillId="67" borderId="0" xfId="168" applyNumberFormat="1" applyFont="1" applyFill="1" applyAlignment="1" applyProtection="1">
      <alignment horizontal="center" vertical="center"/>
      <protection hidden="1"/>
    </xf>
    <xf numFmtId="168" fontId="9" fillId="0" borderId="0" xfId="168" applyNumberFormat="1" applyFont="1" applyAlignment="1" applyProtection="1">
      <alignment horizontal="center" vertical="center"/>
      <protection hidden="1"/>
    </xf>
    <xf numFmtId="173" fontId="9" fillId="67" borderId="0" xfId="1" applyNumberFormat="1" applyFont="1" applyFill="1" applyBorder="1" applyAlignment="1">
      <alignment vertical="center"/>
    </xf>
    <xf numFmtId="166" fontId="8" fillId="0" borderId="0" xfId="2" applyNumberFormat="1" applyFont="1" applyAlignment="1">
      <alignment vertical="center"/>
    </xf>
    <xf numFmtId="166" fontId="67" fillId="0" borderId="0" xfId="2" applyNumberFormat="1" applyFont="1" applyAlignment="1">
      <alignment vertical="center"/>
    </xf>
    <xf numFmtId="0" fontId="115" fillId="67" borderId="0" xfId="0" applyFont="1" applyFill="1" applyAlignment="1" applyProtection="1">
      <alignment horizontal="right"/>
      <protection hidden="1"/>
    </xf>
    <xf numFmtId="0" fontId="115" fillId="67" borderId="0" xfId="167" applyFont="1" applyFill="1" applyAlignment="1" applyProtection="1">
      <alignment horizontal="right"/>
      <protection hidden="1"/>
    </xf>
    <xf numFmtId="166" fontId="9" fillId="0" borderId="0" xfId="2" applyNumberFormat="1" applyFont="1" applyAlignment="1">
      <alignment vertical="center"/>
    </xf>
    <xf numFmtId="168" fontId="31" fillId="0" borderId="0" xfId="168" applyNumberFormat="1" applyFont="1" applyAlignment="1" applyProtection="1">
      <alignment horizontal="center" vertical="center"/>
      <protection hidden="1"/>
    </xf>
    <xf numFmtId="168" fontId="31" fillId="67" borderId="30" xfId="168" applyNumberFormat="1" applyFont="1" applyFill="1" applyBorder="1" applyAlignment="1" applyProtection="1">
      <alignment horizontal="center" vertical="center"/>
      <protection hidden="1"/>
    </xf>
    <xf numFmtId="168" fontId="31" fillId="67" borderId="0" xfId="168" applyNumberFormat="1" applyFont="1" applyFill="1" applyAlignment="1" applyProtection="1">
      <alignment horizontal="center" vertical="center"/>
      <protection hidden="1"/>
    </xf>
    <xf numFmtId="9" fontId="9" fillId="67" borderId="0" xfId="1" applyFont="1" applyFill="1" applyBorder="1" applyAlignment="1" applyProtection="1">
      <alignment horizontal="center" vertical="center"/>
      <protection hidden="1"/>
    </xf>
    <xf numFmtId="9" fontId="31" fillId="67" borderId="0" xfId="1" applyFont="1" applyFill="1" applyBorder="1" applyAlignment="1" applyProtection="1">
      <alignment horizontal="center" vertical="center"/>
      <protection hidden="1"/>
    </xf>
    <xf numFmtId="0" fontId="77" fillId="67" borderId="0" xfId="0" applyFont="1" applyFill="1" applyAlignment="1">
      <alignment horizontal="center" vertical="center"/>
    </xf>
    <xf numFmtId="0" fontId="116" fillId="67" borderId="0" xfId="0" applyFont="1" applyFill="1" applyAlignment="1">
      <alignment horizontal="center" vertical="center"/>
    </xf>
    <xf numFmtId="186" fontId="31" fillId="67" borderId="0" xfId="2" applyNumberFormat="1" applyFont="1" applyFill="1" applyAlignment="1">
      <alignment vertical="center"/>
    </xf>
    <xf numFmtId="186" fontId="8" fillId="26" borderId="0" xfId="2" applyNumberFormat="1" applyFont="1" applyFill="1" applyAlignment="1">
      <alignment vertical="center"/>
    </xf>
    <xf numFmtId="186" fontId="9" fillId="0" borderId="0" xfId="2" applyNumberFormat="1" applyFont="1" applyAlignment="1">
      <alignment vertical="center"/>
    </xf>
    <xf numFmtId="186" fontId="34" fillId="68" borderId="0" xfId="2" applyNumberFormat="1" applyFont="1" applyFill="1" applyAlignment="1">
      <alignment vertical="center"/>
    </xf>
    <xf numFmtId="0" fontId="9" fillId="67" borderId="0" xfId="168" applyFont="1" applyFill="1" applyAlignment="1" applyProtection="1">
      <alignment vertical="center"/>
      <protection hidden="1"/>
    </xf>
    <xf numFmtId="168" fontId="56" fillId="26" borderId="24" xfId="168" applyNumberFormat="1" applyFont="1" applyFill="1" applyBorder="1" applyAlignment="1" applyProtection="1">
      <alignment horizontal="center" vertical="center"/>
      <protection hidden="1"/>
    </xf>
    <xf numFmtId="168" fontId="34" fillId="68" borderId="0" xfId="2" applyNumberFormat="1" applyFont="1" applyFill="1" applyAlignment="1">
      <alignment vertical="center"/>
    </xf>
    <xf numFmtId="0" fontId="34" fillId="68" borderId="0" xfId="2" applyFont="1" applyFill="1" applyAlignment="1">
      <alignment horizontal="left" vertical="center" indent="2"/>
    </xf>
    <xf numFmtId="187" fontId="31" fillId="0" borderId="0" xfId="1" applyNumberFormat="1" applyFont="1" applyFill="1" applyBorder="1" applyAlignment="1">
      <alignment vertical="center"/>
    </xf>
    <xf numFmtId="174" fontId="73" fillId="67" borderId="0" xfId="1" applyNumberFormat="1" applyFont="1" applyFill="1" applyAlignment="1" applyProtection="1">
      <alignment horizontal="justify" vertical="center" wrapText="1"/>
      <protection hidden="1"/>
    </xf>
    <xf numFmtId="0" fontId="8" fillId="3" borderId="0" xfId="50" applyFont="1" applyFill="1" applyAlignment="1" applyProtection="1">
      <alignment horizontal="center" vertical="center" wrapText="1"/>
      <protection hidden="1"/>
    </xf>
    <xf numFmtId="49" fontId="66" fillId="0" borderId="0" xfId="168" applyNumberFormat="1" applyFont="1" applyAlignment="1" applyProtection="1">
      <alignment vertical="center"/>
      <protection hidden="1"/>
    </xf>
    <xf numFmtId="168" fontId="34" fillId="68" borderId="0" xfId="49" applyNumberFormat="1" applyFont="1" applyFill="1" applyAlignment="1">
      <alignment vertical="center"/>
    </xf>
    <xf numFmtId="186" fontId="34" fillId="0" borderId="0" xfId="2" applyNumberFormat="1" applyFont="1" applyAlignment="1">
      <alignment vertical="center"/>
    </xf>
    <xf numFmtId="186" fontId="57" fillId="68" borderId="0" xfId="2" applyNumberFormat="1" applyFont="1" applyFill="1" applyAlignment="1">
      <alignment vertical="center"/>
    </xf>
    <xf numFmtId="165" fontId="73" fillId="67" borderId="0" xfId="50" applyNumberFormat="1" applyFont="1" applyFill="1" applyAlignment="1" applyProtection="1">
      <alignment horizontal="justify" vertical="center" wrapText="1"/>
      <protection hidden="1"/>
    </xf>
    <xf numFmtId="49" fontId="66" fillId="0" borderId="0" xfId="168" applyNumberFormat="1" applyFont="1" applyAlignment="1" applyProtection="1">
      <alignment vertical="center" wrapText="1"/>
      <protection hidden="1"/>
    </xf>
    <xf numFmtId="0" fontId="8" fillId="0" borderId="34" xfId="2" applyFont="1" applyBorder="1" applyAlignment="1">
      <alignment vertical="center"/>
    </xf>
    <xf numFmtId="165" fontId="9" fillId="67" borderId="0" xfId="49" applyFont="1" applyFill="1" applyAlignment="1" applyProtection="1">
      <alignment vertical="center"/>
      <protection hidden="1"/>
    </xf>
    <xf numFmtId="168" fontId="9" fillId="0" borderId="0" xfId="168" applyNumberFormat="1" applyFont="1" applyAlignment="1" applyProtection="1">
      <alignment vertical="center"/>
      <protection hidden="1"/>
    </xf>
    <xf numFmtId="168" fontId="9" fillId="0" borderId="0" xfId="50" applyNumberFormat="1" applyFont="1" applyAlignment="1" applyProtection="1">
      <alignment vertical="center"/>
      <protection hidden="1"/>
    </xf>
    <xf numFmtId="0" fontId="9" fillId="0" borderId="72" xfId="2" applyFont="1" applyBorder="1" applyAlignment="1">
      <alignment vertical="center"/>
    </xf>
    <xf numFmtId="187" fontId="31" fillId="0" borderId="72" xfId="1" applyNumberFormat="1" applyFont="1" applyFill="1" applyBorder="1" applyAlignment="1">
      <alignment vertical="center"/>
    </xf>
    <xf numFmtId="173" fontId="31" fillId="0" borderId="72" xfId="1" applyNumberFormat="1" applyFont="1" applyFill="1" applyBorder="1" applyAlignment="1">
      <alignment vertical="center"/>
    </xf>
    <xf numFmtId="0" fontId="8" fillId="3" borderId="0" xfId="168" applyFont="1" applyFill="1" applyAlignment="1" applyProtection="1">
      <alignment horizontal="left" vertical="center" wrapText="1"/>
      <protection hidden="1"/>
    </xf>
    <xf numFmtId="188" fontId="8" fillId="3" borderId="73" xfId="2" quotePrefix="1" applyNumberFormat="1" applyFont="1" applyFill="1" applyBorder="1" applyAlignment="1">
      <alignment horizontal="center" vertical="center"/>
    </xf>
    <xf numFmtId="188" fontId="8" fillId="3" borderId="75" xfId="2" quotePrefix="1" applyNumberFormat="1" applyFont="1" applyFill="1" applyBorder="1" applyAlignment="1">
      <alignment horizontal="center" vertical="center"/>
    </xf>
    <xf numFmtId="0" fontId="8" fillId="3" borderId="74" xfId="2" applyFont="1" applyFill="1" applyBorder="1" applyAlignment="1">
      <alignment horizontal="left" vertical="center" wrapText="1"/>
    </xf>
    <xf numFmtId="165" fontId="9" fillId="0" borderId="0" xfId="49" applyFont="1" applyFill="1" applyAlignment="1" applyProtection="1">
      <alignment vertical="center"/>
      <protection hidden="1"/>
    </xf>
    <xf numFmtId="166" fontId="6" fillId="0" borderId="0" xfId="0" applyNumberFormat="1" applyFont="1" applyAlignment="1">
      <alignment horizontal="center" vertical="center"/>
    </xf>
    <xf numFmtId="0" fontId="8" fillId="3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horizontal="center" vertical="center"/>
    </xf>
    <xf numFmtId="0" fontId="8" fillId="3" borderId="0" xfId="50" applyFont="1" applyFill="1" applyAlignment="1" applyProtection="1">
      <alignment horizontal="center" vertical="center" wrapText="1"/>
      <protection hidden="1"/>
    </xf>
    <xf numFmtId="0" fontId="8" fillId="3" borderId="0" xfId="168" applyFont="1" applyFill="1" applyAlignment="1" applyProtection="1">
      <alignment horizontal="center" vertical="center" wrapText="1"/>
      <protection hidden="1"/>
    </xf>
    <xf numFmtId="0" fontId="9" fillId="67" borderId="0" xfId="2" applyFont="1" applyFill="1" applyAlignment="1">
      <alignment horizontal="justify" vertical="justify" wrapText="1"/>
    </xf>
    <xf numFmtId="0" fontId="9" fillId="67" borderId="0" xfId="2" applyFont="1" applyFill="1" applyAlignment="1">
      <alignment horizontal="justify" vertical="top" wrapText="1"/>
    </xf>
    <xf numFmtId="0" fontId="62" fillId="67" borderId="0" xfId="167" applyFont="1" applyFill="1" applyAlignment="1" applyProtection="1">
      <alignment horizontal="left" vertical="center" wrapText="1"/>
      <protection hidden="1"/>
    </xf>
    <xf numFmtId="0" fontId="8" fillId="3" borderId="33" xfId="50" applyFont="1" applyFill="1" applyBorder="1" applyAlignment="1" applyProtection="1">
      <alignment horizontal="center" vertical="center"/>
      <protection hidden="1"/>
    </xf>
    <xf numFmtId="0" fontId="8" fillId="3" borderId="0" xfId="50" applyFont="1" applyFill="1" applyAlignment="1" applyProtection="1">
      <alignment horizontal="center" vertical="center"/>
      <protection hidden="1"/>
    </xf>
    <xf numFmtId="0" fontId="30" fillId="67" borderId="0" xfId="0" applyFont="1" applyFill="1" applyAlignment="1" applyProtection="1">
      <alignment horizontal="right" wrapText="1"/>
      <protection hidden="1"/>
    </xf>
    <xf numFmtId="0" fontId="8" fillId="3" borderId="30" xfId="2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/>
    </xf>
    <xf numFmtId="0" fontId="8" fillId="3" borderId="31" xfId="2" applyFont="1" applyFill="1" applyBorder="1" applyAlignment="1">
      <alignment horizontal="center" vertical="center"/>
    </xf>
    <xf numFmtId="0" fontId="78" fillId="70" borderId="0" xfId="0" applyFont="1" applyFill="1" applyAlignment="1">
      <alignment horizontal="center"/>
    </xf>
    <xf numFmtId="0" fontId="78" fillId="26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</cellXfs>
  <cellStyles count="2748">
    <cellStyle name="20% - Accent1" xfId="51" xr:uid="{00000000-0005-0000-0000-000000000000}"/>
    <cellStyle name="20% - Accent1 2" xfId="468" xr:uid="{00000000-0005-0000-0000-000001000000}"/>
    <cellStyle name="20% - Accent1 3" xfId="423" xr:uid="{00000000-0005-0000-0000-000002000000}"/>
    <cellStyle name="20% - Accent2" xfId="52" xr:uid="{00000000-0005-0000-0000-000003000000}"/>
    <cellStyle name="20% - Accent2 2" xfId="469" xr:uid="{00000000-0005-0000-0000-000004000000}"/>
    <cellStyle name="20% - Accent2 3" xfId="424" xr:uid="{00000000-0005-0000-0000-000005000000}"/>
    <cellStyle name="20% - Accent3" xfId="53" xr:uid="{00000000-0005-0000-0000-000006000000}"/>
    <cellStyle name="20% - Accent3 2" xfId="470" xr:uid="{00000000-0005-0000-0000-000007000000}"/>
    <cellStyle name="20% - Accent3 3" xfId="425" xr:uid="{00000000-0005-0000-0000-000008000000}"/>
    <cellStyle name="20% - Accent4" xfId="54" xr:uid="{00000000-0005-0000-0000-000009000000}"/>
    <cellStyle name="20% - Accent4 2" xfId="471" xr:uid="{00000000-0005-0000-0000-00000A000000}"/>
    <cellStyle name="20% - Accent4 3" xfId="426" xr:uid="{00000000-0005-0000-0000-00000B000000}"/>
    <cellStyle name="20% - Accent5" xfId="55" xr:uid="{00000000-0005-0000-0000-00000C000000}"/>
    <cellStyle name="20% - Accent5 2" xfId="472" xr:uid="{00000000-0005-0000-0000-00000D000000}"/>
    <cellStyle name="20% - Accent5 3" xfId="427" xr:uid="{00000000-0005-0000-0000-00000E000000}"/>
    <cellStyle name="20% - Accent6" xfId="56" xr:uid="{00000000-0005-0000-0000-00000F000000}"/>
    <cellStyle name="20% - Accent6 2" xfId="473" xr:uid="{00000000-0005-0000-0000-000010000000}"/>
    <cellStyle name="20% - Accent6 2 2" xfId="669" xr:uid="{00000000-0005-0000-0000-000011000000}"/>
    <cellStyle name="20% - Accent6 2 3" xfId="1828" xr:uid="{00000000-0005-0000-0000-000012000000}"/>
    <cellStyle name="20% - Accent6 3" xfId="428" xr:uid="{00000000-0005-0000-0000-000013000000}"/>
    <cellStyle name="20% - Ênfase1 2" xfId="4" xr:uid="{00000000-0005-0000-0000-000014000000}"/>
    <cellStyle name="20% - Ênfase1 2 2" xfId="551" xr:uid="{00000000-0005-0000-0000-000015000000}"/>
    <cellStyle name="20% - Ênfase1 2 3" xfId="639" xr:uid="{00000000-0005-0000-0000-000016000000}"/>
    <cellStyle name="20% - Ênfase1 2 3 2" xfId="2067" xr:uid="{00000000-0005-0000-0000-000017000000}"/>
    <cellStyle name="20% - Ênfase1 2 3 2 2" xfId="2716" xr:uid="{F2E51993-9C10-4863-89C1-3E063D7B7BAD}"/>
    <cellStyle name="20% - Ênfase1 2 3 2 3" xfId="2393" xr:uid="{055398B2-86E8-40EE-8A7B-F1C635DC83F0}"/>
    <cellStyle name="20% - Ênfase1 2 3 3" xfId="1967" xr:uid="{00000000-0005-0000-0000-000018000000}"/>
    <cellStyle name="20% - Ênfase1 2 3 3 2" xfId="2619" xr:uid="{682BF3D5-E080-4DE9-A54B-6682E1DFDA35}"/>
    <cellStyle name="20% - Ênfase1 2 3 3 3" xfId="2296" xr:uid="{376A97DC-55CC-488F-A4CF-C6079509BA71}"/>
    <cellStyle name="20% - Ênfase1 2 3 4" xfId="2467" xr:uid="{48C8390C-C58C-4C38-926C-E72D696AA15A}"/>
    <cellStyle name="20% - Ênfase1 2 3 5" xfId="2146" xr:uid="{E27B6F5B-E2BB-4395-8B5D-C2877E754C81}"/>
    <cellStyle name="20% - Ênfase1 2 4" xfId="1992" xr:uid="{00000000-0005-0000-0000-000019000000}"/>
    <cellStyle name="20% - Ênfase1 2 4 2" xfId="2642" xr:uid="{E27FD4FA-4CC4-43A8-AE2A-9DD758E33B35}"/>
    <cellStyle name="20% - Ênfase1 2 4 3" xfId="2319" xr:uid="{1BF24904-E46F-4B29-988F-FE3268D2BB0C}"/>
    <cellStyle name="20% - Ênfase1 2 5" xfId="1802" xr:uid="{00000000-0005-0000-0000-00001A000000}"/>
    <cellStyle name="20% - Ênfase1 2 5 2" xfId="2544" xr:uid="{95E7D439-C5D2-45D0-A905-7D08C02C0187}"/>
    <cellStyle name="20% - Ênfase1 2 5 3" xfId="2221" xr:uid="{96BD81B4-136B-41D5-A1B9-32860AC83878}"/>
    <cellStyle name="20% - Ênfase1 2 6" xfId="274" xr:uid="{00000000-0005-0000-0000-00001B000000}"/>
    <cellStyle name="20% - Ênfase1 2 6 2" xfId="2436" xr:uid="{64E12970-3A8B-430B-8AE1-E20EA7F09227}"/>
    <cellStyle name="20% - Ênfase1 2 6 3" xfId="2115" xr:uid="{9AC79F70-0D91-4AC7-B2D2-94A9C5640CF9}"/>
    <cellStyle name="20% - Ênfase1 3" xfId="275" xr:uid="{00000000-0005-0000-0000-00001C000000}"/>
    <cellStyle name="20% - Ênfase1 3 2" xfId="640" xr:uid="{00000000-0005-0000-0000-00001D000000}"/>
    <cellStyle name="20% - Ênfase1 3 2 2" xfId="2068" xr:uid="{00000000-0005-0000-0000-00001E000000}"/>
    <cellStyle name="20% - Ênfase1 3 2 2 2" xfId="2717" xr:uid="{12B6FFD6-2E49-4754-9DAB-C28D41C758F7}"/>
    <cellStyle name="20% - Ênfase1 3 2 2 3" xfId="2394" xr:uid="{765F43AC-C12C-4D78-909F-60BDE51D1E7E}"/>
    <cellStyle name="20% - Ênfase1 3 2 3" xfId="1968" xr:uid="{00000000-0005-0000-0000-00001F000000}"/>
    <cellStyle name="20% - Ênfase1 3 2 3 2" xfId="2620" xr:uid="{B13B9D9B-BD3E-4326-8B2B-8B561ACC0F58}"/>
    <cellStyle name="20% - Ênfase1 3 2 3 3" xfId="2297" xr:uid="{3F54ADE7-EE47-4C4E-85FD-B412D7C9B437}"/>
    <cellStyle name="20% - Ênfase1 3 2 4" xfId="2468" xr:uid="{6C543A8C-3B00-4192-B368-47604C2E698A}"/>
    <cellStyle name="20% - Ênfase1 3 2 5" xfId="2147" xr:uid="{E636C950-D371-46B6-BA79-859F44901214}"/>
    <cellStyle name="20% - Ênfase1 3 3" xfId="1993" xr:uid="{00000000-0005-0000-0000-000020000000}"/>
    <cellStyle name="20% - Ênfase1 3 3 2" xfId="2643" xr:uid="{0EF3C0D5-9701-415E-B3F1-30993354EA03}"/>
    <cellStyle name="20% - Ênfase1 3 3 3" xfId="2320" xr:uid="{DEBF0828-D28E-491D-A31A-2E98630D0125}"/>
    <cellStyle name="20% - Ênfase1 3 4" xfId="1803" xr:uid="{00000000-0005-0000-0000-000021000000}"/>
    <cellStyle name="20% - Ênfase1 3 4 2" xfId="2545" xr:uid="{BE864252-5117-4C12-ACD6-DAE6B70830E4}"/>
    <cellStyle name="20% - Ênfase1 3 4 3" xfId="2222" xr:uid="{751225B4-6A92-45BF-80AE-9FC96718687A}"/>
    <cellStyle name="20% - Ênfase1 3 5" xfId="2437" xr:uid="{88B145BE-7DA9-48C3-90FA-091527F394A0}"/>
    <cellStyle name="20% - Ênfase1 3 6" xfId="2116" xr:uid="{A83E19BE-4EC2-4364-B4B7-0FF6410AF886}"/>
    <cellStyle name="20% - Ênfase1 4" xfId="227" xr:uid="{00000000-0005-0000-0000-000022000000}"/>
    <cellStyle name="20% - Ênfase1 4 2" xfId="2018" xr:uid="{00000000-0005-0000-0000-000023000000}"/>
    <cellStyle name="20% - Ênfase1 4 2 2" xfId="2668" xr:uid="{43CF6BFE-FCD5-4258-A356-30A6D61359DB}"/>
    <cellStyle name="20% - Ênfase1 4 2 3" xfId="2345" xr:uid="{FEDA279B-027E-4948-B93C-CC976C24AA96}"/>
    <cellStyle name="20% - Ênfase1 4 3" xfId="1829" xr:uid="{00000000-0005-0000-0000-000024000000}"/>
    <cellStyle name="20% - Ênfase1 4 3 2" xfId="2570" xr:uid="{0B583099-A607-4A31-865C-F79C27E52313}"/>
    <cellStyle name="20% - Ênfase1 4 3 3" xfId="2247" xr:uid="{8CAA8005-8671-4B2C-BAC5-F0495F1A16DD}"/>
    <cellStyle name="20% - Ênfase1 5" xfId="670" xr:uid="{00000000-0005-0000-0000-000025000000}"/>
    <cellStyle name="20% - Ênfase1 6" xfId="671" xr:uid="{00000000-0005-0000-0000-000026000000}"/>
    <cellStyle name="20% - Ênfase1 6 2" xfId="2043" xr:uid="{00000000-0005-0000-0000-000027000000}"/>
    <cellStyle name="20% - Ênfase1 6 2 2" xfId="2692" xr:uid="{1F0606AA-4949-4D7B-9848-726B99A8E352}"/>
    <cellStyle name="20% - Ênfase1 6 2 3" xfId="2369" xr:uid="{9E77F1AC-389A-40EC-86EC-06446D005FBE}"/>
    <cellStyle name="20% - Ênfase1 6 3" xfId="1942" xr:uid="{00000000-0005-0000-0000-000028000000}"/>
    <cellStyle name="20% - Ênfase1 6 3 2" xfId="2595" xr:uid="{CEC8345C-50F4-454F-A65C-5766D5A0A8FF}"/>
    <cellStyle name="20% - Ênfase1 6 3 3" xfId="2272" xr:uid="{13C1A9D4-2696-4117-9B6B-9B1F109BE000}"/>
    <cellStyle name="20% - Ênfase1 6 4" xfId="2495" xr:uid="{80859DE5-BE79-49B7-8105-A6639E55F012}"/>
    <cellStyle name="20% - Ênfase1 6 5" xfId="2174" xr:uid="{6450ECA1-16B1-48FD-A730-DEB23A05C1DB}"/>
    <cellStyle name="20% - Ênfase1 7" xfId="672" xr:uid="{00000000-0005-0000-0000-000029000000}"/>
    <cellStyle name="20% - Ênfase1 7 2" xfId="2044" xr:uid="{00000000-0005-0000-0000-00002A000000}"/>
    <cellStyle name="20% - Ênfase1 7 2 2" xfId="2693" xr:uid="{FF49B937-531B-45CF-AD53-2A7E18EF047A}"/>
    <cellStyle name="20% - Ênfase1 7 2 3" xfId="2370" xr:uid="{180A1DF2-E243-4C47-9BD5-E1AA08F1A346}"/>
    <cellStyle name="20% - Ênfase1 7 3" xfId="1943" xr:uid="{00000000-0005-0000-0000-00002B000000}"/>
    <cellStyle name="20% - Ênfase1 7 3 2" xfId="2596" xr:uid="{3A221C33-CAFA-43F9-980C-DDE59B71DFC2}"/>
    <cellStyle name="20% - Ênfase1 7 3 3" xfId="2273" xr:uid="{1560439E-F60E-48F4-AC32-F5A1E9B2D7D4}"/>
    <cellStyle name="20% - Ênfase1 7 4" xfId="2496" xr:uid="{C259C3BD-5B65-41BC-A4BA-4363D2C0614F}"/>
    <cellStyle name="20% - Ênfase1 7 5" xfId="2175" xr:uid="{7C1DF7EB-F5CF-4B8A-8C0D-7EF78F3DE188}"/>
    <cellStyle name="20% - Ênfase2 2" xfId="5" xr:uid="{00000000-0005-0000-0000-00002C000000}"/>
    <cellStyle name="20% - Ênfase2 2 2" xfId="552" xr:uid="{00000000-0005-0000-0000-00002D000000}"/>
    <cellStyle name="20% - Ênfase2 2 3" xfId="641" xr:uid="{00000000-0005-0000-0000-00002E000000}"/>
    <cellStyle name="20% - Ênfase2 2 3 2" xfId="2069" xr:uid="{00000000-0005-0000-0000-00002F000000}"/>
    <cellStyle name="20% - Ênfase2 2 3 2 2" xfId="2718" xr:uid="{0DC0873B-6583-43BE-B04D-3A1A96515FBD}"/>
    <cellStyle name="20% - Ênfase2 2 3 2 3" xfId="2395" xr:uid="{DB0892DC-1D9C-4D43-BBFD-029F06164071}"/>
    <cellStyle name="20% - Ênfase2 2 3 3" xfId="1969" xr:uid="{00000000-0005-0000-0000-000030000000}"/>
    <cellStyle name="20% - Ênfase2 2 3 3 2" xfId="2621" xr:uid="{A6B358F9-091C-4622-AD8B-470D4FB8B5EE}"/>
    <cellStyle name="20% - Ênfase2 2 3 3 3" xfId="2298" xr:uid="{9B328AEE-15DA-4E80-89A3-8DE735D2223D}"/>
    <cellStyle name="20% - Ênfase2 2 3 4" xfId="2469" xr:uid="{FDAA4B40-2241-41C8-A56F-55A97A17E2EE}"/>
    <cellStyle name="20% - Ênfase2 2 3 5" xfId="2148" xr:uid="{1EE59A22-8FD9-42ED-BFA0-AFF27896F98A}"/>
    <cellStyle name="20% - Ênfase2 2 4" xfId="1994" xr:uid="{00000000-0005-0000-0000-000031000000}"/>
    <cellStyle name="20% - Ênfase2 2 4 2" xfId="2644" xr:uid="{8B779173-E914-4817-AA00-566A29A6D877}"/>
    <cellStyle name="20% - Ênfase2 2 4 3" xfId="2321" xr:uid="{DA66A8E8-4487-4DDE-B5B5-96E93BC37323}"/>
    <cellStyle name="20% - Ênfase2 2 5" xfId="1804" xr:uid="{00000000-0005-0000-0000-000032000000}"/>
    <cellStyle name="20% - Ênfase2 2 5 2" xfId="2546" xr:uid="{B37A159E-2A81-4AD6-8220-D639F61E000E}"/>
    <cellStyle name="20% - Ênfase2 2 5 3" xfId="2223" xr:uid="{3F82FBC7-7E90-4707-BBA0-3C89C304FE03}"/>
    <cellStyle name="20% - Ênfase2 2 6" xfId="276" xr:uid="{00000000-0005-0000-0000-000033000000}"/>
    <cellStyle name="20% - Ênfase2 2 6 2" xfId="2438" xr:uid="{5568184D-F498-4CE9-AD19-2B1F0258F3F4}"/>
    <cellStyle name="20% - Ênfase2 2 6 3" xfId="2117" xr:uid="{832F70E5-D65F-44F6-9C28-B3D708A46967}"/>
    <cellStyle name="20% - Ênfase2 3" xfId="277" xr:uid="{00000000-0005-0000-0000-000034000000}"/>
    <cellStyle name="20% - Ênfase2 3 2" xfId="642" xr:uid="{00000000-0005-0000-0000-000035000000}"/>
    <cellStyle name="20% - Ênfase2 3 2 2" xfId="2070" xr:uid="{00000000-0005-0000-0000-000036000000}"/>
    <cellStyle name="20% - Ênfase2 3 2 2 2" xfId="2719" xr:uid="{1928A7F2-D08F-4D71-AA1B-BF5F4803DFA9}"/>
    <cellStyle name="20% - Ênfase2 3 2 2 3" xfId="2396" xr:uid="{F4095527-4772-4A21-AB3B-601DDA554268}"/>
    <cellStyle name="20% - Ênfase2 3 2 3" xfId="1970" xr:uid="{00000000-0005-0000-0000-000037000000}"/>
    <cellStyle name="20% - Ênfase2 3 2 3 2" xfId="2622" xr:uid="{F648BE7D-1613-46A6-AECB-EAB9AFEDAA72}"/>
    <cellStyle name="20% - Ênfase2 3 2 3 3" xfId="2299" xr:uid="{8A19CA63-C998-4947-BF57-265471F317A6}"/>
    <cellStyle name="20% - Ênfase2 3 2 4" xfId="2470" xr:uid="{6C28B8A5-38D7-430B-9925-A58B0FCFEF81}"/>
    <cellStyle name="20% - Ênfase2 3 2 5" xfId="2149" xr:uid="{F235CD83-0302-4017-82DE-A714F9412BD1}"/>
    <cellStyle name="20% - Ênfase2 3 3" xfId="1995" xr:uid="{00000000-0005-0000-0000-000038000000}"/>
    <cellStyle name="20% - Ênfase2 3 3 2" xfId="2645" xr:uid="{684ADDF9-36A1-4179-9055-05C4635C738F}"/>
    <cellStyle name="20% - Ênfase2 3 3 3" xfId="2322" xr:uid="{29644BAD-A87C-4C6F-B921-249CB471BC74}"/>
    <cellStyle name="20% - Ênfase2 3 4" xfId="1805" xr:uid="{00000000-0005-0000-0000-000039000000}"/>
    <cellStyle name="20% - Ênfase2 3 4 2" xfId="2547" xr:uid="{A323BEB1-EEA2-4E44-85CA-6AD0E8C8AFBC}"/>
    <cellStyle name="20% - Ênfase2 3 4 3" xfId="2224" xr:uid="{5926ED07-2C31-470F-B4FB-4E965EE773D0}"/>
    <cellStyle name="20% - Ênfase2 3 5" xfId="2439" xr:uid="{18F36DA4-D5E2-40F1-888D-2B7257430F8B}"/>
    <cellStyle name="20% - Ênfase2 3 6" xfId="2118" xr:uid="{D4F28C16-8A81-4915-A337-AE0F3B082D4A}"/>
    <cellStyle name="20% - Ênfase2 4" xfId="228" xr:uid="{00000000-0005-0000-0000-00003A000000}"/>
    <cellStyle name="20% - Ênfase2 4 2" xfId="2019" xr:uid="{00000000-0005-0000-0000-00003B000000}"/>
    <cellStyle name="20% - Ênfase2 4 2 2" xfId="2669" xr:uid="{581EB5B5-F426-4927-8343-CA0DB1FF5C5C}"/>
    <cellStyle name="20% - Ênfase2 4 2 3" xfId="2346" xr:uid="{8FA3F5C3-7E71-45F8-BC3D-8C4ADE62DB68}"/>
    <cellStyle name="20% - Ênfase2 4 3" xfId="1830" xr:uid="{00000000-0005-0000-0000-00003C000000}"/>
    <cellStyle name="20% - Ênfase2 4 3 2" xfId="2571" xr:uid="{93C97C5C-58B1-4E19-97F1-B0482EA12701}"/>
    <cellStyle name="20% - Ênfase2 4 3 3" xfId="2248" xr:uid="{B0F490DD-6379-42E1-8C70-575D5D9BDD22}"/>
    <cellStyle name="20% - Ênfase2 5" xfId="673" xr:uid="{00000000-0005-0000-0000-00003D000000}"/>
    <cellStyle name="20% - Ênfase2 6" xfId="674" xr:uid="{00000000-0005-0000-0000-00003E000000}"/>
    <cellStyle name="20% - Ênfase2 6 2" xfId="2045" xr:uid="{00000000-0005-0000-0000-00003F000000}"/>
    <cellStyle name="20% - Ênfase2 6 2 2" xfId="2694" xr:uid="{22630E12-C1C2-4B2B-9677-89E7329266DD}"/>
    <cellStyle name="20% - Ênfase2 6 2 3" xfId="2371" xr:uid="{A7072A0A-8EB2-4459-806A-FBE3C79798FE}"/>
    <cellStyle name="20% - Ênfase2 6 3" xfId="1944" xr:uid="{00000000-0005-0000-0000-000040000000}"/>
    <cellStyle name="20% - Ênfase2 6 3 2" xfId="2597" xr:uid="{6FE917FE-CF81-47EA-8CE5-92145C890EBA}"/>
    <cellStyle name="20% - Ênfase2 6 3 3" xfId="2274" xr:uid="{F973012A-F71E-4D7A-96E8-A372E3610649}"/>
    <cellStyle name="20% - Ênfase2 6 4" xfId="2497" xr:uid="{5489101A-28D6-4066-8E6F-73DF7FD83BBA}"/>
    <cellStyle name="20% - Ênfase2 6 5" xfId="2176" xr:uid="{AC235345-94B1-403A-802E-983113C3220D}"/>
    <cellStyle name="20% - Ênfase2 7" xfId="675" xr:uid="{00000000-0005-0000-0000-000041000000}"/>
    <cellStyle name="20% - Ênfase2 7 2" xfId="2046" xr:uid="{00000000-0005-0000-0000-000042000000}"/>
    <cellStyle name="20% - Ênfase2 7 2 2" xfId="2695" xr:uid="{C89930A6-0609-4A64-ACD1-7D2A58A7483B}"/>
    <cellStyle name="20% - Ênfase2 7 2 3" xfId="2372" xr:uid="{E7BA1886-9B9E-477D-A7E0-EE5402B28814}"/>
    <cellStyle name="20% - Ênfase2 7 3" xfId="1945" xr:uid="{00000000-0005-0000-0000-000043000000}"/>
    <cellStyle name="20% - Ênfase2 7 3 2" xfId="2598" xr:uid="{6EBFCA84-0EAF-4310-8506-2307CB595351}"/>
    <cellStyle name="20% - Ênfase2 7 3 3" xfId="2275" xr:uid="{E9E82784-8608-42BA-A27C-BEC744C1C7EA}"/>
    <cellStyle name="20% - Ênfase2 7 4" xfId="2498" xr:uid="{1ED92EA5-D077-4EDF-A505-250912B4443B}"/>
    <cellStyle name="20% - Ênfase2 7 5" xfId="2177" xr:uid="{C1816E0E-F274-41BF-8E04-EF8CA8533394}"/>
    <cellStyle name="20% - Ênfase3 2" xfId="6" xr:uid="{00000000-0005-0000-0000-000044000000}"/>
    <cellStyle name="20% - Ênfase3 2 2" xfId="553" xr:uid="{00000000-0005-0000-0000-000045000000}"/>
    <cellStyle name="20% - Ênfase3 2 3" xfId="643" xr:uid="{00000000-0005-0000-0000-000046000000}"/>
    <cellStyle name="20% - Ênfase3 2 3 2" xfId="2071" xr:uid="{00000000-0005-0000-0000-000047000000}"/>
    <cellStyle name="20% - Ênfase3 2 3 2 2" xfId="2720" xr:uid="{F2775344-EFE4-41FF-83AA-4E9B97E5AD4F}"/>
    <cellStyle name="20% - Ênfase3 2 3 2 3" xfId="2397" xr:uid="{A84ABEF3-161E-4E8E-A777-50C761A70FF8}"/>
    <cellStyle name="20% - Ênfase3 2 3 3" xfId="1971" xr:uid="{00000000-0005-0000-0000-000048000000}"/>
    <cellStyle name="20% - Ênfase3 2 3 3 2" xfId="2623" xr:uid="{A81E1185-FFA8-44E9-AD4D-1063B7BB9BB6}"/>
    <cellStyle name="20% - Ênfase3 2 3 3 3" xfId="2300" xr:uid="{574C789F-0629-4A99-B09B-71344F646C1B}"/>
    <cellStyle name="20% - Ênfase3 2 3 4" xfId="2471" xr:uid="{93F9F54C-C056-4309-9DF8-0D523AA33091}"/>
    <cellStyle name="20% - Ênfase3 2 3 5" xfId="2150" xr:uid="{22976FEB-FCAC-4E98-B4E2-84CC12335F40}"/>
    <cellStyle name="20% - Ênfase3 2 4" xfId="1996" xr:uid="{00000000-0005-0000-0000-000049000000}"/>
    <cellStyle name="20% - Ênfase3 2 4 2" xfId="2646" xr:uid="{995B263C-BB9D-4789-B813-1D582DE02E43}"/>
    <cellStyle name="20% - Ênfase3 2 4 3" xfId="2323" xr:uid="{263DCE1D-7FE6-4467-A3B1-03C1B08A7D1D}"/>
    <cellStyle name="20% - Ênfase3 2 5" xfId="1806" xr:uid="{00000000-0005-0000-0000-00004A000000}"/>
    <cellStyle name="20% - Ênfase3 2 5 2" xfId="2548" xr:uid="{0E2DE9E1-7A30-4144-812A-722812E94DFA}"/>
    <cellStyle name="20% - Ênfase3 2 5 3" xfId="2225" xr:uid="{C324A333-2BD9-4F07-9B11-FDA89565822B}"/>
    <cellStyle name="20% - Ênfase3 2 6" xfId="278" xr:uid="{00000000-0005-0000-0000-00004B000000}"/>
    <cellStyle name="20% - Ênfase3 2 6 2" xfId="2440" xr:uid="{A5EA17B1-A811-4EED-8BB9-0FDC0232FD9D}"/>
    <cellStyle name="20% - Ênfase3 2 6 3" xfId="2119" xr:uid="{D2F48D76-DBB5-43CC-A0CF-18EF598992A2}"/>
    <cellStyle name="20% - Ênfase3 3" xfId="279" xr:uid="{00000000-0005-0000-0000-00004C000000}"/>
    <cellStyle name="20% - Ênfase3 3 2" xfId="644" xr:uid="{00000000-0005-0000-0000-00004D000000}"/>
    <cellStyle name="20% - Ênfase3 3 2 2" xfId="2072" xr:uid="{00000000-0005-0000-0000-00004E000000}"/>
    <cellStyle name="20% - Ênfase3 3 2 2 2" xfId="2721" xr:uid="{0E2576B7-8B19-4940-B416-DA60A0A965F4}"/>
    <cellStyle name="20% - Ênfase3 3 2 2 3" xfId="2398" xr:uid="{03B284C3-EEFA-4B47-A60E-7D56520C4226}"/>
    <cellStyle name="20% - Ênfase3 3 2 3" xfId="1972" xr:uid="{00000000-0005-0000-0000-00004F000000}"/>
    <cellStyle name="20% - Ênfase3 3 2 3 2" xfId="2624" xr:uid="{B9D37902-271F-4310-97F5-FF4CFBE93FFD}"/>
    <cellStyle name="20% - Ênfase3 3 2 3 3" xfId="2301" xr:uid="{871AC436-9253-4A7C-9A53-D5778322AAF9}"/>
    <cellStyle name="20% - Ênfase3 3 2 4" xfId="2472" xr:uid="{3A2AFDF9-4F16-4155-BB2E-500E7D939E77}"/>
    <cellStyle name="20% - Ênfase3 3 2 5" xfId="2151" xr:uid="{3213199C-F873-49E5-8699-C7FA406E1759}"/>
    <cellStyle name="20% - Ênfase3 3 3" xfId="1997" xr:uid="{00000000-0005-0000-0000-000050000000}"/>
    <cellStyle name="20% - Ênfase3 3 3 2" xfId="2647" xr:uid="{1A46818C-2E30-42C1-9EA1-D948A7297099}"/>
    <cellStyle name="20% - Ênfase3 3 3 3" xfId="2324" xr:uid="{81BA1F73-3CD5-4A35-A6D8-714DE6F56FAF}"/>
    <cellStyle name="20% - Ênfase3 3 4" xfId="1807" xr:uid="{00000000-0005-0000-0000-000051000000}"/>
    <cellStyle name="20% - Ênfase3 3 4 2" xfId="2549" xr:uid="{B9D2E3A9-AA72-4427-B794-A54C351A67EE}"/>
    <cellStyle name="20% - Ênfase3 3 4 3" xfId="2226" xr:uid="{FB359CBF-28C0-48D5-9CD1-F5F4D1953334}"/>
    <cellStyle name="20% - Ênfase3 3 5" xfId="2441" xr:uid="{5556DBE1-4220-42E4-8256-C4E3F595117C}"/>
    <cellStyle name="20% - Ênfase3 3 6" xfId="2120" xr:uid="{3E715303-9617-43F3-8B62-0463F00FB861}"/>
    <cellStyle name="20% - Ênfase3 4" xfId="229" xr:uid="{00000000-0005-0000-0000-000052000000}"/>
    <cellStyle name="20% - Ênfase3 4 2" xfId="2020" xr:uid="{00000000-0005-0000-0000-000053000000}"/>
    <cellStyle name="20% - Ênfase3 4 2 2" xfId="2670" xr:uid="{DED91E21-29CF-40C9-B7EC-A5F8A1CBBBBF}"/>
    <cellStyle name="20% - Ênfase3 4 2 3" xfId="2347" xr:uid="{9AC8A62C-47D7-45F8-BC8B-0A95CC1A62A1}"/>
    <cellStyle name="20% - Ênfase3 4 3" xfId="1831" xr:uid="{00000000-0005-0000-0000-000054000000}"/>
    <cellStyle name="20% - Ênfase3 4 3 2" xfId="2572" xr:uid="{BD857A1D-CF7C-497F-BFBC-5BC2AD03EF6E}"/>
    <cellStyle name="20% - Ênfase3 4 3 3" xfId="2249" xr:uid="{4621DD57-FC5F-4C7F-B832-E8F38A2FD370}"/>
    <cellStyle name="20% - Ênfase3 5" xfId="676" xr:uid="{00000000-0005-0000-0000-000055000000}"/>
    <cellStyle name="20% - Ênfase3 6" xfId="677" xr:uid="{00000000-0005-0000-0000-000056000000}"/>
    <cellStyle name="20% - Ênfase3 6 2" xfId="2047" xr:uid="{00000000-0005-0000-0000-000057000000}"/>
    <cellStyle name="20% - Ênfase3 6 2 2" xfId="2696" xr:uid="{3E586A71-5401-4412-8F9B-B4888F0B9AA2}"/>
    <cellStyle name="20% - Ênfase3 6 2 3" xfId="2373" xr:uid="{61B59AE8-B6E9-4986-B0ED-C9DE3D485292}"/>
    <cellStyle name="20% - Ênfase3 6 3" xfId="1946" xr:uid="{00000000-0005-0000-0000-000058000000}"/>
    <cellStyle name="20% - Ênfase3 6 3 2" xfId="2599" xr:uid="{72C80B5E-2F34-4389-9FC0-AE5373CADB6E}"/>
    <cellStyle name="20% - Ênfase3 6 3 3" xfId="2276" xr:uid="{EE75EBF7-B5EA-479D-A116-670B932A2351}"/>
    <cellStyle name="20% - Ênfase3 6 4" xfId="2499" xr:uid="{37CB923B-1DC8-4BC7-A0EB-E7120C48E4EB}"/>
    <cellStyle name="20% - Ênfase3 6 5" xfId="2178" xr:uid="{7F173B3C-9CE1-46E8-B71D-42D0C849BE5A}"/>
    <cellStyle name="20% - Ênfase3 7" xfId="678" xr:uid="{00000000-0005-0000-0000-000059000000}"/>
    <cellStyle name="20% - Ênfase3 7 2" xfId="2048" xr:uid="{00000000-0005-0000-0000-00005A000000}"/>
    <cellStyle name="20% - Ênfase3 7 2 2" xfId="2697" xr:uid="{8BAB6F3D-66E3-47E0-8E3C-D0D46ABBC295}"/>
    <cellStyle name="20% - Ênfase3 7 2 3" xfId="2374" xr:uid="{34B549BA-755F-437F-B0C6-1835321E39EA}"/>
    <cellStyle name="20% - Ênfase3 7 3" xfId="1947" xr:uid="{00000000-0005-0000-0000-00005B000000}"/>
    <cellStyle name="20% - Ênfase3 7 3 2" xfId="2600" xr:uid="{DE2D44DD-C056-4D6C-947F-3CC31FF38E12}"/>
    <cellStyle name="20% - Ênfase3 7 3 3" xfId="2277" xr:uid="{7D4C28C3-F6B1-408A-8A19-4FACF5DFABFA}"/>
    <cellStyle name="20% - Ênfase3 7 4" xfId="2500" xr:uid="{6B42B1BF-790D-450B-A8A8-7EAC426952B8}"/>
    <cellStyle name="20% - Ênfase3 7 5" xfId="2179" xr:uid="{22C9DBCF-CCA3-4D23-B88E-2ACFE9FCA974}"/>
    <cellStyle name="20% - Ênfase4 2" xfId="7" xr:uid="{00000000-0005-0000-0000-00005C000000}"/>
    <cellStyle name="20% - Ênfase4 2 2" xfId="554" xr:uid="{00000000-0005-0000-0000-00005D000000}"/>
    <cellStyle name="20% - Ênfase4 2 3" xfId="645" xr:uid="{00000000-0005-0000-0000-00005E000000}"/>
    <cellStyle name="20% - Ênfase4 2 3 2" xfId="2073" xr:uid="{00000000-0005-0000-0000-00005F000000}"/>
    <cellStyle name="20% - Ênfase4 2 3 2 2" xfId="2722" xr:uid="{0B407C73-C5C0-4C44-8F7A-173A5E55AC5D}"/>
    <cellStyle name="20% - Ênfase4 2 3 2 3" xfId="2399" xr:uid="{4AA95019-548F-4942-B8C8-29D53DF7B579}"/>
    <cellStyle name="20% - Ênfase4 2 3 3" xfId="1973" xr:uid="{00000000-0005-0000-0000-000060000000}"/>
    <cellStyle name="20% - Ênfase4 2 3 3 2" xfId="2625" xr:uid="{0DA37166-7D82-42EE-8037-CFF32F3014FC}"/>
    <cellStyle name="20% - Ênfase4 2 3 3 3" xfId="2302" xr:uid="{64A6069F-A490-454B-8A6C-E5B5BDA1623C}"/>
    <cellStyle name="20% - Ênfase4 2 3 4" xfId="2473" xr:uid="{718CEAA9-34A9-4E47-ADD4-0AD055F0EF1B}"/>
    <cellStyle name="20% - Ênfase4 2 3 5" xfId="2152" xr:uid="{0D706ADA-6B1E-4DF3-997B-4D71DE583EBA}"/>
    <cellStyle name="20% - Ênfase4 2 4" xfId="1998" xr:uid="{00000000-0005-0000-0000-000061000000}"/>
    <cellStyle name="20% - Ênfase4 2 4 2" xfId="2648" xr:uid="{F50ABEF6-3AFA-4EDB-88D7-7443F8876188}"/>
    <cellStyle name="20% - Ênfase4 2 4 3" xfId="2325" xr:uid="{3C88DCAF-F3AD-471E-9605-B0FF95107085}"/>
    <cellStyle name="20% - Ênfase4 2 5" xfId="1808" xr:uid="{00000000-0005-0000-0000-000062000000}"/>
    <cellStyle name="20% - Ênfase4 2 5 2" xfId="2550" xr:uid="{3B3B1E8B-FF1F-458D-9445-14876767ED0A}"/>
    <cellStyle name="20% - Ênfase4 2 5 3" xfId="2227" xr:uid="{E385B92F-9C35-47E6-A6A3-4E47B23A3750}"/>
    <cellStyle name="20% - Ênfase4 2 6" xfId="280" xr:uid="{00000000-0005-0000-0000-000063000000}"/>
    <cellStyle name="20% - Ênfase4 2 6 2" xfId="2442" xr:uid="{FD9FEB33-F116-47CF-B495-7E4AD9BABFA9}"/>
    <cellStyle name="20% - Ênfase4 2 6 3" xfId="2121" xr:uid="{0DB1B121-273E-4A9A-8673-BF2714DDD7B0}"/>
    <cellStyle name="20% - Ênfase4 3" xfId="281" xr:uid="{00000000-0005-0000-0000-000064000000}"/>
    <cellStyle name="20% - Ênfase4 3 2" xfId="646" xr:uid="{00000000-0005-0000-0000-000065000000}"/>
    <cellStyle name="20% - Ênfase4 3 2 2" xfId="1832" xr:uid="{00000000-0005-0000-0000-000066000000}"/>
    <cellStyle name="20% - Ênfase4 3 2 3" xfId="2474" xr:uid="{E8B7F8B1-4273-4DBD-BB51-1B22B4925B94}"/>
    <cellStyle name="20% - Ênfase4 3 2 4" xfId="2153" xr:uid="{F3D65D70-8AF0-4CAC-992C-6634887DD20D}"/>
    <cellStyle name="20% - Ênfase4 3 3" xfId="1999" xr:uid="{00000000-0005-0000-0000-000067000000}"/>
    <cellStyle name="20% - Ênfase4 3 3 2" xfId="2649" xr:uid="{A9F2458D-D56F-43C1-B247-FDE352AB9C5C}"/>
    <cellStyle name="20% - Ênfase4 3 3 3" xfId="2326" xr:uid="{1730FF2F-3D12-41D3-A950-3F9DB85F26C6}"/>
    <cellStyle name="20% - Ênfase4 3 4" xfId="1809" xr:uid="{00000000-0005-0000-0000-000068000000}"/>
    <cellStyle name="20% - Ênfase4 3 4 2" xfId="2551" xr:uid="{92CCFC4A-54C8-4869-AA57-74DAB58CD64B}"/>
    <cellStyle name="20% - Ênfase4 3 4 3" xfId="2228" xr:uid="{D8B93420-30F6-435C-A7DB-2BEF0FE4DBDC}"/>
    <cellStyle name="20% - Ênfase4 3 5" xfId="2443" xr:uid="{A7D889B1-A85D-4DF7-A54F-BA38DF1A2516}"/>
    <cellStyle name="20% - Ênfase4 3 6" xfId="2122" xr:uid="{527AEE4E-540C-47B7-84FB-8C171054F5AC}"/>
    <cellStyle name="20% - Ênfase4 4" xfId="230" xr:uid="{00000000-0005-0000-0000-000069000000}"/>
    <cellStyle name="20% - Ênfase4 4 2" xfId="2021" xr:uid="{00000000-0005-0000-0000-00006A000000}"/>
    <cellStyle name="20% - Ênfase4 4 2 2" xfId="2671" xr:uid="{472111EA-3452-42D0-8CB7-CA03377826BB}"/>
    <cellStyle name="20% - Ênfase4 4 2 3" xfId="2348" xr:uid="{142F8F5A-22E0-4134-8FDD-C679C9313ECD}"/>
    <cellStyle name="20% - Ênfase4 4 3" xfId="1833" xr:uid="{00000000-0005-0000-0000-00006B000000}"/>
    <cellStyle name="20% - Ênfase4 4 3 2" xfId="2573" xr:uid="{70A798D2-06FE-43DA-97CB-9A3696646575}"/>
    <cellStyle name="20% - Ênfase4 4 3 3" xfId="2250" xr:uid="{83DAEA22-02C1-4BC6-986A-54D033B6DA7B}"/>
    <cellStyle name="20% - Ênfase4 5" xfId="679" xr:uid="{00000000-0005-0000-0000-00006C000000}"/>
    <cellStyle name="20% - Ênfase4 6" xfId="680" xr:uid="{00000000-0005-0000-0000-00006D000000}"/>
    <cellStyle name="20% - Ênfase4 6 2" xfId="2049" xr:uid="{00000000-0005-0000-0000-00006E000000}"/>
    <cellStyle name="20% - Ênfase4 6 2 2" xfId="2698" xr:uid="{EBE175EE-76C8-4339-A803-8D82952EE4D1}"/>
    <cellStyle name="20% - Ênfase4 6 2 3" xfId="2375" xr:uid="{F54EBADE-863B-4210-8DD3-1063D84DE23B}"/>
    <cellStyle name="20% - Ênfase4 6 3" xfId="1948" xr:uid="{00000000-0005-0000-0000-00006F000000}"/>
    <cellStyle name="20% - Ênfase4 6 3 2" xfId="2601" xr:uid="{DEEFFB77-F901-4ECB-876D-13A946F1C038}"/>
    <cellStyle name="20% - Ênfase4 6 3 3" xfId="2278" xr:uid="{ED3A81A3-74DB-41A1-B394-9889607B9EF1}"/>
    <cellStyle name="20% - Ênfase4 6 4" xfId="2501" xr:uid="{586A9DD8-10D9-482B-8D4C-1FF86516799D}"/>
    <cellStyle name="20% - Ênfase4 6 5" xfId="2180" xr:uid="{464CD0DC-7520-4C4C-8466-608D7813255D}"/>
    <cellStyle name="20% - Ênfase4 7" xfId="681" xr:uid="{00000000-0005-0000-0000-000070000000}"/>
    <cellStyle name="20% - Ênfase4 7 2" xfId="2050" xr:uid="{00000000-0005-0000-0000-000071000000}"/>
    <cellStyle name="20% - Ênfase4 7 2 2" xfId="2699" xr:uid="{3DD01AC2-B524-460D-92EB-405C2A0D2806}"/>
    <cellStyle name="20% - Ênfase4 7 2 3" xfId="2376" xr:uid="{1E451674-EAD5-4294-8299-FBF1A65FDE5D}"/>
    <cellStyle name="20% - Ênfase4 7 3" xfId="1949" xr:uid="{00000000-0005-0000-0000-000072000000}"/>
    <cellStyle name="20% - Ênfase4 7 3 2" xfId="2602" xr:uid="{FE07A094-BA46-4A58-85F6-1BCB79E60C46}"/>
    <cellStyle name="20% - Ênfase4 7 3 3" xfId="2279" xr:uid="{963CBCD4-A458-4AA9-8462-A51744CD252E}"/>
    <cellStyle name="20% - Ênfase4 7 4" xfId="2502" xr:uid="{90A960B2-E8EE-424D-A3C7-94B47B0FF5F2}"/>
    <cellStyle name="20% - Ênfase4 7 5" xfId="2181" xr:uid="{5E24B0C8-02E3-4D42-9B80-B181FB7BE56E}"/>
    <cellStyle name="20% - Ênfase5 2" xfId="8" xr:uid="{00000000-0005-0000-0000-000073000000}"/>
    <cellStyle name="20% - Ênfase5 2 2" xfId="555" xr:uid="{00000000-0005-0000-0000-000074000000}"/>
    <cellStyle name="20% - Ênfase5 2 3" xfId="647" xr:uid="{00000000-0005-0000-0000-000075000000}"/>
    <cellStyle name="20% - Ênfase5 2 3 2" xfId="2074" xr:uid="{00000000-0005-0000-0000-000076000000}"/>
    <cellStyle name="20% - Ênfase5 2 3 2 2" xfId="2723" xr:uid="{FAB3F13F-1EA2-4107-B4F5-76AF7EF56B9C}"/>
    <cellStyle name="20% - Ênfase5 2 3 2 3" xfId="2400" xr:uid="{AB8F0F4F-3D82-4EF2-9F60-BBFD7D721F3B}"/>
    <cellStyle name="20% - Ênfase5 2 3 3" xfId="1974" xr:uid="{00000000-0005-0000-0000-000077000000}"/>
    <cellStyle name="20% - Ênfase5 2 3 3 2" xfId="2626" xr:uid="{BB5F01BE-16F0-4863-ADF9-82AC620530F6}"/>
    <cellStyle name="20% - Ênfase5 2 3 3 3" xfId="2303" xr:uid="{0DCED36D-306A-4ADD-85D4-49FCFD169938}"/>
    <cellStyle name="20% - Ênfase5 2 3 4" xfId="2475" xr:uid="{8264D6FF-35D5-4B2B-9157-7215059FB0CC}"/>
    <cellStyle name="20% - Ênfase5 2 3 5" xfId="2154" xr:uid="{423090AD-B85B-4951-AEC5-D868A274ABD9}"/>
    <cellStyle name="20% - Ênfase5 2 4" xfId="2000" xr:uid="{00000000-0005-0000-0000-000078000000}"/>
    <cellStyle name="20% - Ênfase5 2 4 2" xfId="2650" xr:uid="{84150CE1-017F-4A8E-96AE-B0AD24232EFB}"/>
    <cellStyle name="20% - Ênfase5 2 4 3" xfId="2327" xr:uid="{E1709E34-E660-4430-8330-97F217CD501D}"/>
    <cellStyle name="20% - Ênfase5 2 5" xfId="1810" xr:uid="{00000000-0005-0000-0000-000079000000}"/>
    <cellStyle name="20% - Ênfase5 2 5 2" xfId="2552" xr:uid="{B4BE3FAF-4414-4519-9B74-5B6A24A50818}"/>
    <cellStyle name="20% - Ênfase5 2 5 3" xfId="2229" xr:uid="{6D7BF144-B657-46EE-B755-628DA739FFA6}"/>
    <cellStyle name="20% - Ênfase5 2 6" xfId="282" xr:uid="{00000000-0005-0000-0000-00007A000000}"/>
    <cellStyle name="20% - Ênfase5 2 6 2" xfId="2444" xr:uid="{07C04CA2-3390-4C30-A8FC-F2203B150399}"/>
    <cellStyle name="20% - Ênfase5 2 6 3" xfId="2123" xr:uid="{A8571CEF-628A-4037-9D45-0A4C4E1FE827}"/>
    <cellStyle name="20% - Ênfase5 3" xfId="283" xr:uid="{00000000-0005-0000-0000-00007B000000}"/>
    <cellStyle name="20% - Ênfase5 3 2" xfId="648" xr:uid="{00000000-0005-0000-0000-00007C000000}"/>
    <cellStyle name="20% - Ênfase5 3 2 2" xfId="2075" xr:uid="{00000000-0005-0000-0000-00007D000000}"/>
    <cellStyle name="20% - Ênfase5 3 2 2 2" xfId="2724" xr:uid="{799A8FEF-01CD-428F-9947-DA729370355D}"/>
    <cellStyle name="20% - Ênfase5 3 2 2 3" xfId="2401" xr:uid="{B056BA20-07BB-4005-A030-DA0FB76E957C}"/>
    <cellStyle name="20% - Ênfase5 3 2 3" xfId="1975" xr:uid="{00000000-0005-0000-0000-00007E000000}"/>
    <cellStyle name="20% - Ênfase5 3 2 3 2" xfId="2627" xr:uid="{4B80D7F5-5B1A-45AE-9F0A-BE8500B87CE2}"/>
    <cellStyle name="20% - Ênfase5 3 2 3 3" xfId="2304" xr:uid="{1017809B-668E-4871-96E9-05939146A03B}"/>
    <cellStyle name="20% - Ênfase5 3 2 4" xfId="2476" xr:uid="{42485A29-C550-4A38-8FEE-446310A5857D}"/>
    <cellStyle name="20% - Ênfase5 3 2 5" xfId="2155" xr:uid="{2BBF96B6-BBE2-44E8-89B1-5866022D781E}"/>
    <cellStyle name="20% - Ênfase5 3 3" xfId="2001" xr:uid="{00000000-0005-0000-0000-00007F000000}"/>
    <cellStyle name="20% - Ênfase5 3 3 2" xfId="2651" xr:uid="{00CF3656-2A0D-4361-B524-C587A54E9856}"/>
    <cellStyle name="20% - Ênfase5 3 3 3" xfId="2328" xr:uid="{7AEAF03F-5517-4B37-8212-EA4DB631232D}"/>
    <cellStyle name="20% - Ênfase5 3 4" xfId="1811" xr:uid="{00000000-0005-0000-0000-000080000000}"/>
    <cellStyle name="20% - Ênfase5 3 4 2" xfId="2553" xr:uid="{E749DA94-B5B0-412C-B4EF-2408B0B620B1}"/>
    <cellStyle name="20% - Ênfase5 3 4 3" xfId="2230" xr:uid="{5ABEFA17-F341-481D-8F87-A6C4325DBA6E}"/>
    <cellStyle name="20% - Ênfase5 3 5" xfId="2445" xr:uid="{8B1C4A0B-47C8-4A8F-B639-A77574D23DEB}"/>
    <cellStyle name="20% - Ênfase5 3 6" xfId="2124" xr:uid="{33F44533-0050-4D0B-9AFE-A0E1D7DF7FD0}"/>
    <cellStyle name="20% - Ênfase5 4" xfId="231" xr:uid="{00000000-0005-0000-0000-000081000000}"/>
    <cellStyle name="20% - Ênfase5 4 2" xfId="2022" xr:uid="{00000000-0005-0000-0000-000082000000}"/>
    <cellStyle name="20% - Ênfase5 4 2 2" xfId="2672" xr:uid="{B47329A3-71F9-46CD-A522-9D2A9DFEC400}"/>
    <cellStyle name="20% - Ênfase5 4 2 3" xfId="2349" xr:uid="{E11914E6-1C9D-45B2-AA40-436DFF0C3814}"/>
    <cellStyle name="20% - Ênfase5 4 3" xfId="1834" xr:uid="{00000000-0005-0000-0000-000083000000}"/>
    <cellStyle name="20% - Ênfase5 4 3 2" xfId="2574" xr:uid="{C0B46B97-6247-4381-B09C-81BDDBBB497D}"/>
    <cellStyle name="20% - Ênfase5 4 3 3" xfId="2251" xr:uid="{F82381A5-DF86-4022-AC4F-46711719AC39}"/>
    <cellStyle name="20% - Ênfase5 5" xfId="682" xr:uid="{00000000-0005-0000-0000-000084000000}"/>
    <cellStyle name="20% - Ênfase5 6" xfId="683" xr:uid="{00000000-0005-0000-0000-000085000000}"/>
    <cellStyle name="20% - Ênfase5 6 2" xfId="2051" xr:uid="{00000000-0005-0000-0000-000086000000}"/>
    <cellStyle name="20% - Ênfase5 6 2 2" xfId="2700" xr:uid="{4E7BA43E-A969-4269-B4A6-A3F2B9985FF1}"/>
    <cellStyle name="20% - Ênfase5 6 2 3" xfId="2377" xr:uid="{550E5FFC-EC3A-4117-B940-C48179F96B8C}"/>
    <cellStyle name="20% - Ênfase5 6 3" xfId="1950" xr:uid="{00000000-0005-0000-0000-000087000000}"/>
    <cellStyle name="20% - Ênfase5 6 3 2" xfId="2603" xr:uid="{08B3B4F9-86DE-43CF-9873-4372A6481CFC}"/>
    <cellStyle name="20% - Ênfase5 6 3 3" xfId="2280" xr:uid="{C9917D78-B522-475B-BB8A-DD8ABE7794A4}"/>
    <cellStyle name="20% - Ênfase5 6 4" xfId="2503" xr:uid="{0703A72F-0D7C-40D9-9E32-5AC54E6F4D1B}"/>
    <cellStyle name="20% - Ênfase5 6 5" xfId="2182" xr:uid="{ABEC5E72-C2C9-4627-940C-3E03CB2B0FC5}"/>
    <cellStyle name="20% - Ênfase5 7" xfId="684" xr:uid="{00000000-0005-0000-0000-000088000000}"/>
    <cellStyle name="20% - Ênfase5 7 2" xfId="2052" xr:uid="{00000000-0005-0000-0000-000089000000}"/>
    <cellStyle name="20% - Ênfase5 7 2 2" xfId="2701" xr:uid="{C65EC8E8-E6EA-42B2-8A86-E5AB9E1488BB}"/>
    <cellStyle name="20% - Ênfase5 7 2 3" xfId="2378" xr:uid="{77FD1B5A-8965-494E-B796-1CD0245A514F}"/>
    <cellStyle name="20% - Ênfase5 7 3" xfId="1951" xr:uid="{00000000-0005-0000-0000-00008A000000}"/>
    <cellStyle name="20% - Ênfase5 7 3 2" xfId="2604" xr:uid="{03FBB223-1F10-4CA0-96A7-D4DC035DCBAA}"/>
    <cellStyle name="20% - Ênfase5 7 3 3" xfId="2281" xr:uid="{E8F6DCDC-64E0-46AF-BF6C-FFB648DD2FFD}"/>
    <cellStyle name="20% - Ênfase5 7 4" xfId="2504" xr:uid="{46FEBC45-3219-45CA-82E1-BE322A4E2890}"/>
    <cellStyle name="20% - Ênfase5 7 5" xfId="2183" xr:uid="{95FB6258-CE3C-49EB-98B2-B8110C0BF12C}"/>
    <cellStyle name="20% - Ênfase6 2" xfId="9" xr:uid="{00000000-0005-0000-0000-00008B000000}"/>
    <cellStyle name="20% - Ênfase6 2 2" xfId="556" xr:uid="{00000000-0005-0000-0000-00008C000000}"/>
    <cellStyle name="20% - Ênfase6 2 3" xfId="649" xr:uid="{00000000-0005-0000-0000-00008D000000}"/>
    <cellStyle name="20% - Ênfase6 2 3 2" xfId="2076" xr:uid="{00000000-0005-0000-0000-00008E000000}"/>
    <cellStyle name="20% - Ênfase6 2 3 2 2" xfId="2725" xr:uid="{7D34ABF1-C8CE-4B77-B278-FE40E5324678}"/>
    <cellStyle name="20% - Ênfase6 2 3 2 3" xfId="2402" xr:uid="{618577D5-7A6B-4D38-923E-331314CDC1E7}"/>
    <cellStyle name="20% - Ênfase6 2 3 3" xfId="1976" xr:uid="{00000000-0005-0000-0000-00008F000000}"/>
    <cellStyle name="20% - Ênfase6 2 3 3 2" xfId="2628" xr:uid="{0E2382E8-013F-40C9-93C0-B85AB7334D1B}"/>
    <cellStyle name="20% - Ênfase6 2 3 3 3" xfId="2305" xr:uid="{E74DB40E-D22C-46FE-B685-EEA7F92CEF8A}"/>
    <cellStyle name="20% - Ênfase6 2 3 4" xfId="2477" xr:uid="{98713068-F320-4493-AF96-C1EE47D30DD3}"/>
    <cellStyle name="20% - Ênfase6 2 3 5" xfId="2156" xr:uid="{6740B7DE-E270-4E40-A6EA-CA7549026C87}"/>
    <cellStyle name="20% - Ênfase6 2 4" xfId="2002" xr:uid="{00000000-0005-0000-0000-000090000000}"/>
    <cellStyle name="20% - Ênfase6 2 4 2" xfId="2652" xr:uid="{C81ACD1F-9A90-4ACB-9303-17822F6D1737}"/>
    <cellStyle name="20% - Ênfase6 2 4 3" xfId="2329" xr:uid="{B565BD11-EC2A-4651-9029-911026156CB4}"/>
    <cellStyle name="20% - Ênfase6 2 5" xfId="1812" xr:uid="{00000000-0005-0000-0000-000091000000}"/>
    <cellStyle name="20% - Ênfase6 2 5 2" xfId="2554" xr:uid="{0D16E4D0-2013-4CDD-8597-56E6A4E65D2C}"/>
    <cellStyle name="20% - Ênfase6 2 5 3" xfId="2231" xr:uid="{8F52FD0A-DA3A-4947-8FFB-4E9BAAB4BF4E}"/>
    <cellStyle name="20% - Ênfase6 2 6" xfId="284" xr:uid="{00000000-0005-0000-0000-000092000000}"/>
    <cellStyle name="20% - Ênfase6 2 6 2" xfId="2446" xr:uid="{5889ECB8-14AE-4EDB-9262-5E03280A9C03}"/>
    <cellStyle name="20% - Ênfase6 2 6 3" xfId="2125" xr:uid="{B0370575-18AF-4F8B-9589-25CCFAE97842}"/>
    <cellStyle name="20% - Ênfase6 3" xfId="285" xr:uid="{00000000-0005-0000-0000-000093000000}"/>
    <cellStyle name="20% - Ênfase6 3 2" xfId="650" xr:uid="{00000000-0005-0000-0000-000094000000}"/>
    <cellStyle name="20% - Ênfase6 3 2 2" xfId="2077" xr:uid="{00000000-0005-0000-0000-000095000000}"/>
    <cellStyle name="20% - Ênfase6 3 2 2 2" xfId="2726" xr:uid="{1DCBF475-32C0-48B6-B603-B2510931D0EC}"/>
    <cellStyle name="20% - Ênfase6 3 2 2 3" xfId="2403" xr:uid="{5B5353E8-BB69-4F6B-A792-1E244151E1D7}"/>
    <cellStyle name="20% - Ênfase6 3 2 3" xfId="1977" xr:uid="{00000000-0005-0000-0000-000096000000}"/>
    <cellStyle name="20% - Ênfase6 3 2 3 2" xfId="2629" xr:uid="{302A9758-DD36-41F0-8AE8-E88579E9596B}"/>
    <cellStyle name="20% - Ênfase6 3 2 3 3" xfId="2306" xr:uid="{87810C87-75E3-421A-91B4-89F18BCFDDF0}"/>
    <cellStyle name="20% - Ênfase6 3 2 4" xfId="2478" xr:uid="{4A141784-4B7F-440B-B06C-12AD40050AF1}"/>
    <cellStyle name="20% - Ênfase6 3 2 5" xfId="2157" xr:uid="{8A2D3AB4-60C2-413C-AC4C-AE3532B5D43F}"/>
    <cellStyle name="20% - Ênfase6 3 3" xfId="2003" xr:uid="{00000000-0005-0000-0000-000097000000}"/>
    <cellStyle name="20% - Ênfase6 3 3 2" xfId="2653" xr:uid="{5DE149FC-B70E-416E-A9F6-EEFB6FE70F7D}"/>
    <cellStyle name="20% - Ênfase6 3 3 3" xfId="2330" xr:uid="{2611547E-2713-4FE4-86BC-28C7AB197A23}"/>
    <cellStyle name="20% - Ênfase6 3 4" xfId="1813" xr:uid="{00000000-0005-0000-0000-000098000000}"/>
    <cellStyle name="20% - Ênfase6 3 4 2" xfId="2555" xr:uid="{5E038B8B-A5CD-4797-A03F-0258D7F651F3}"/>
    <cellStyle name="20% - Ênfase6 3 4 3" xfId="2232" xr:uid="{3C39ED45-E578-450B-8AAE-BEE8AFBFADE7}"/>
    <cellStyle name="20% - Ênfase6 3 5" xfId="2447" xr:uid="{9DDA6F7A-8527-4361-86CC-C90649B78526}"/>
    <cellStyle name="20% - Ênfase6 3 6" xfId="2126" xr:uid="{E9CC1D64-7FBE-48F2-A5C2-24CA5C399797}"/>
    <cellStyle name="20% - Ênfase6 4" xfId="232" xr:uid="{00000000-0005-0000-0000-000099000000}"/>
    <cellStyle name="20% - Ênfase6 4 2" xfId="2023" xr:uid="{00000000-0005-0000-0000-00009A000000}"/>
    <cellStyle name="20% - Ênfase6 4 2 2" xfId="2673" xr:uid="{68617C75-B001-4574-8C85-177ECA832253}"/>
    <cellStyle name="20% - Ênfase6 4 2 3" xfId="2350" xr:uid="{08AD3958-627F-4788-8B73-B4C88CF2EC6D}"/>
    <cellStyle name="20% - Ênfase6 4 3" xfId="1835" xr:uid="{00000000-0005-0000-0000-00009B000000}"/>
    <cellStyle name="20% - Ênfase6 4 3 2" xfId="2575" xr:uid="{AFBA54DF-6A59-45B5-9168-D68A5E04CA75}"/>
    <cellStyle name="20% - Ênfase6 4 3 3" xfId="2252" xr:uid="{2C025766-B42D-4182-AD5A-AD02C96DBCBB}"/>
    <cellStyle name="20% - Ênfase6 5" xfId="685" xr:uid="{00000000-0005-0000-0000-00009C000000}"/>
    <cellStyle name="20% - Ênfase6 6" xfId="686" xr:uid="{00000000-0005-0000-0000-00009D000000}"/>
    <cellStyle name="20% - Ênfase6 6 2" xfId="2053" xr:uid="{00000000-0005-0000-0000-00009E000000}"/>
    <cellStyle name="20% - Ênfase6 6 2 2" xfId="2702" xr:uid="{BE4847E7-82F2-4EAD-BC28-14CFB5AE87DD}"/>
    <cellStyle name="20% - Ênfase6 6 2 3" xfId="2379" xr:uid="{D54DB941-78E7-4F2D-BC7C-FBCEBB8ECAFB}"/>
    <cellStyle name="20% - Ênfase6 6 3" xfId="1952" xr:uid="{00000000-0005-0000-0000-00009F000000}"/>
    <cellStyle name="20% - Ênfase6 6 3 2" xfId="2605" xr:uid="{FECFC585-A7D4-4F7E-A935-046F23179DCD}"/>
    <cellStyle name="20% - Ênfase6 6 3 3" xfId="2282" xr:uid="{7B2823CC-903E-4021-A22F-18EEF55B18C2}"/>
    <cellStyle name="20% - Ênfase6 6 4" xfId="2505" xr:uid="{D1631706-771D-48C4-834D-7CB92B2C4401}"/>
    <cellStyle name="20% - Ênfase6 6 5" xfId="2184" xr:uid="{CA4FDF41-5CC2-434D-9859-176D7C29FC2C}"/>
    <cellStyle name="20% - Ênfase6 7" xfId="687" xr:uid="{00000000-0005-0000-0000-0000A0000000}"/>
    <cellStyle name="20% - Ênfase6 7 2" xfId="2054" xr:uid="{00000000-0005-0000-0000-0000A1000000}"/>
    <cellStyle name="20% - Ênfase6 7 2 2" xfId="2703" xr:uid="{5F6619A6-2DB8-4CAE-9D39-3F20928B084F}"/>
    <cellStyle name="20% - Ênfase6 7 2 3" xfId="2380" xr:uid="{8FF4A5CB-F2B9-4B83-80EB-63E03550156C}"/>
    <cellStyle name="20% - Ênfase6 7 3" xfId="1953" xr:uid="{00000000-0005-0000-0000-0000A2000000}"/>
    <cellStyle name="20% - Ênfase6 7 3 2" xfId="2606" xr:uid="{E3A88451-BA84-47A8-9BA7-47127B00F3ED}"/>
    <cellStyle name="20% - Ênfase6 7 3 3" xfId="2283" xr:uid="{1D79E6BF-C1D7-462A-BD35-DCB8B8E3DF7C}"/>
    <cellStyle name="20% - Ênfase6 7 4" xfId="2506" xr:uid="{6848AD51-3E19-483E-93CC-0F7BC7845350}"/>
    <cellStyle name="20% - Ênfase6 7 5" xfId="2185" xr:uid="{75FEED43-722C-4EB4-8A97-8CB3329D2C7D}"/>
    <cellStyle name="40% - Accent1" xfId="57" xr:uid="{00000000-0005-0000-0000-0000A3000000}"/>
    <cellStyle name="40% - Accent1 2" xfId="474" xr:uid="{00000000-0005-0000-0000-0000A4000000}"/>
    <cellStyle name="40% - Accent1 3" xfId="429" xr:uid="{00000000-0005-0000-0000-0000A5000000}"/>
    <cellStyle name="40% - Accent2" xfId="58" xr:uid="{00000000-0005-0000-0000-0000A6000000}"/>
    <cellStyle name="40% - Accent2 2" xfId="475" xr:uid="{00000000-0005-0000-0000-0000A7000000}"/>
    <cellStyle name="40% - Accent2 3" xfId="430" xr:uid="{00000000-0005-0000-0000-0000A8000000}"/>
    <cellStyle name="40% - Accent3" xfId="59" xr:uid="{00000000-0005-0000-0000-0000A9000000}"/>
    <cellStyle name="40% - Accent3 2" xfId="476" xr:uid="{00000000-0005-0000-0000-0000AA000000}"/>
    <cellStyle name="40% - Accent3 3" xfId="431" xr:uid="{00000000-0005-0000-0000-0000AB000000}"/>
    <cellStyle name="40% - Accent4" xfId="60" xr:uid="{00000000-0005-0000-0000-0000AC000000}"/>
    <cellStyle name="40% - Accent4 2" xfId="477" xr:uid="{00000000-0005-0000-0000-0000AD000000}"/>
    <cellStyle name="40% - Accent4 3" xfId="432" xr:uid="{00000000-0005-0000-0000-0000AE000000}"/>
    <cellStyle name="40% - Accent5" xfId="61" xr:uid="{00000000-0005-0000-0000-0000AF000000}"/>
    <cellStyle name="40% - Accent5 2" xfId="478" xr:uid="{00000000-0005-0000-0000-0000B0000000}"/>
    <cellStyle name="40% - Accent5 3" xfId="433" xr:uid="{00000000-0005-0000-0000-0000B1000000}"/>
    <cellStyle name="40% - Accent6" xfId="62" xr:uid="{00000000-0005-0000-0000-0000B2000000}"/>
    <cellStyle name="40% - Accent6 2" xfId="479" xr:uid="{00000000-0005-0000-0000-0000B3000000}"/>
    <cellStyle name="40% - Accent6 3" xfId="434" xr:uid="{00000000-0005-0000-0000-0000B4000000}"/>
    <cellStyle name="40% - Ênfase1 2" xfId="10" xr:uid="{00000000-0005-0000-0000-0000B5000000}"/>
    <cellStyle name="40% - Ênfase1 2 2" xfId="557" xr:uid="{00000000-0005-0000-0000-0000B6000000}"/>
    <cellStyle name="40% - Ênfase1 2 3" xfId="651" xr:uid="{00000000-0005-0000-0000-0000B7000000}"/>
    <cellStyle name="40% - Ênfase1 2 3 2" xfId="2078" xr:uid="{00000000-0005-0000-0000-0000B8000000}"/>
    <cellStyle name="40% - Ênfase1 2 3 2 2" xfId="2727" xr:uid="{896BACE3-98E0-463D-9C3B-A522EF898B74}"/>
    <cellStyle name="40% - Ênfase1 2 3 2 3" xfId="2404" xr:uid="{22C5CEFA-7B72-4C2D-9552-A58FA3E932D8}"/>
    <cellStyle name="40% - Ênfase1 2 3 3" xfId="1978" xr:uid="{00000000-0005-0000-0000-0000B9000000}"/>
    <cellStyle name="40% - Ênfase1 2 3 3 2" xfId="2630" xr:uid="{0D8B51DF-094C-4C75-9139-062316E571C6}"/>
    <cellStyle name="40% - Ênfase1 2 3 3 3" xfId="2307" xr:uid="{4F47EF91-B1A4-4193-8898-1010B296696A}"/>
    <cellStyle name="40% - Ênfase1 2 3 4" xfId="2479" xr:uid="{16FBB9C9-C2DD-4067-8FB7-216B4AB0D65D}"/>
    <cellStyle name="40% - Ênfase1 2 3 5" xfId="2158" xr:uid="{6833305F-CCB1-411C-BFC9-41B1D36E029D}"/>
    <cellStyle name="40% - Ênfase1 2 4" xfId="2004" xr:uid="{00000000-0005-0000-0000-0000BA000000}"/>
    <cellStyle name="40% - Ênfase1 2 4 2" xfId="2654" xr:uid="{4F6D48C8-4901-47B8-B912-4161EF3126E4}"/>
    <cellStyle name="40% - Ênfase1 2 4 3" xfId="2331" xr:uid="{E5EADFC2-EFB3-4C8B-ABF3-55B8224A9148}"/>
    <cellStyle name="40% - Ênfase1 2 5" xfId="1814" xr:uid="{00000000-0005-0000-0000-0000BB000000}"/>
    <cellStyle name="40% - Ênfase1 2 5 2" xfId="2556" xr:uid="{CB6CBEB5-DC3E-40A6-80D2-8BE30DEFE2C0}"/>
    <cellStyle name="40% - Ênfase1 2 5 3" xfId="2233" xr:uid="{FE1C0B81-5199-4E39-A40A-E20735889E32}"/>
    <cellStyle name="40% - Ênfase1 2 6" xfId="286" xr:uid="{00000000-0005-0000-0000-0000BC000000}"/>
    <cellStyle name="40% - Ênfase1 2 6 2" xfId="2448" xr:uid="{C0BF00AF-A6DB-4F1C-8835-D7DC0180E4AB}"/>
    <cellStyle name="40% - Ênfase1 2 6 3" xfId="2127" xr:uid="{DE4CCF3A-237F-41D7-BD9C-55D2FD071A0B}"/>
    <cellStyle name="40% - Ênfase1 3" xfId="287" xr:uid="{00000000-0005-0000-0000-0000BD000000}"/>
    <cellStyle name="40% - Ênfase1 3 2" xfId="652" xr:uid="{00000000-0005-0000-0000-0000BE000000}"/>
    <cellStyle name="40% - Ênfase1 3 2 2" xfId="2079" xr:uid="{00000000-0005-0000-0000-0000BF000000}"/>
    <cellStyle name="40% - Ênfase1 3 2 2 2" xfId="2728" xr:uid="{0C19C0F8-5AA9-4D4E-B754-622475729430}"/>
    <cellStyle name="40% - Ênfase1 3 2 2 3" xfId="2405" xr:uid="{18182757-5B71-423D-9B14-04F7C81E8B1E}"/>
    <cellStyle name="40% - Ênfase1 3 2 3" xfId="1979" xr:uid="{00000000-0005-0000-0000-0000C0000000}"/>
    <cellStyle name="40% - Ênfase1 3 2 3 2" xfId="2631" xr:uid="{1F96E556-6F56-4AB2-AE06-86ED8A1A33EE}"/>
    <cellStyle name="40% - Ênfase1 3 2 3 3" xfId="2308" xr:uid="{73ECE031-911C-4C6E-94F9-8E908B88E838}"/>
    <cellStyle name="40% - Ênfase1 3 2 4" xfId="2480" xr:uid="{C3F21942-EAE7-4134-98F7-26FED5114ABC}"/>
    <cellStyle name="40% - Ênfase1 3 2 5" xfId="2159" xr:uid="{F4E81B9E-3C7B-481A-B6A0-88ADB487D1E1}"/>
    <cellStyle name="40% - Ênfase1 3 3" xfId="2005" xr:uid="{00000000-0005-0000-0000-0000C1000000}"/>
    <cellStyle name="40% - Ênfase1 3 3 2" xfId="2655" xr:uid="{ED48689D-3B2F-4174-9146-2664B8D5C829}"/>
    <cellStyle name="40% - Ênfase1 3 3 3" xfId="2332" xr:uid="{B4352F86-5327-4334-95A1-9C84703EC1EE}"/>
    <cellStyle name="40% - Ênfase1 3 4" xfId="1815" xr:uid="{00000000-0005-0000-0000-0000C2000000}"/>
    <cellStyle name="40% - Ênfase1 3 4 2" xfId="2557" xr:uid="{B4F75EA3-8ECA-4EEC-BC64-05B89CF75918}"/>
    <cellStyle name="40% - Ênfase1 3 4 3" xfId="2234" xr:uid="{1A44814B-BEF5-4577-94C7-AF44FDB40AD4}"/>
    <cellStyle name="40% - Ênfase1 3 5" xfId="2449" xr:uid="{3D75E501-D3CE-42FF-8545-6BB2DC1CF6B5}"/>
    <cellStyle name="40% - Ênfase1 3 6" xfId="2128" xr:uid="{F131A7CA-89DD-491D-B4BF-1A4B338B7F13}"/>
    <cellStyle name="40% - Ênfase1 4" xfId="233" xr:uid="{00000000-0005-0000-0000-0000C3000000}"/>
    <cellStyle name="40% - Ênfase1 4 2" xfId="2024" xr:uid="{00000000-0005-0000-0000-0000C4000000}"/>
    <cellStyle name="40% - Ênfase1 4 2 2" xfId="2674" xr:uid="{532C7B53-8055-455E-9794-86ECF3600C99}"/>
    <cellStyle name="40% - Ênfase1 4 2 3" xfId="2351" xr:uid="{238249B1-BB6B-4ED8-826F-76065660DC4A}"/>
    <cellStyle name="40% - Ênfase1 4 3" xfId="1836" xr:uid="{00000000-0005-0000-0000-0000C5000000}"/>
    <cellStyle name="40% - Ênfase1 4 3 2" xfId="2576" xr:uid="{93F886AB-F4A1-46CC-BFA6-AA20E8CF8A7F}"/>
    <cellStyle name="40% - Ênfase1 4 3 3" xfId="2253" xr:uid="{09463D80-DC2C-4DEF-8D1E-CA2D22E42700}"/>
    <cellStyle name="40% - Ênfase1 5" xfId="688" xr:uid="{00000000-0005-0000-0000-0000C6000000}"/>
    <cellStyle name="40% - Ênfase1 6" xfId="689" xr:uid="{00000000-0005-0000-0000-0000C7000000}"/>
    <cellStyle name="40% - Ênfase1 6 2" xfId="2055" xr:uid="{00000000-0005-0000-0000-0000C8000000}"/>
    <cellStyle name="40% - Ênfase1 6 2 2" xfId="2704" xr:uid="{9CA1B067-C7A9-43FA-B974-8190B380BD29}"/>
    <cellStyle name="40% - Ênfase1 6 2 3" xfId="2381" xr:uid="{636B70AD-5DD0-4E73-A286-505EDCF74606}"/>
    <cellStyle name="40% - Ênfase1 6 3" xfId="1954" xr:uid="{00000000-0005-0000-0000-0000C9000000}"/>
    <cellStyle name="40% - Ênfase1 6 3 2" xfId="2607" xr:uid="{9AE7CE07-75AA-4B78-B51E-20527E3B2FD5}"/>
    <cellStyle name="40% - Ênfase1 6 3 3" xfId="2284" xr:uid="{A34BF4FF-9227-4F18-B0CE-B3D91A27E0C5}"/>
    <cellStyle name="40% - Ênfase1 6 4" xfId="2507" xr:uid="{E80542E1-AF63-45BE-B520-8C8409FDF6B3}"/>
    <cellStyle name="40% - Ênfase1 6 5" xfId="2186" xr:uid="{7DE0F5ED-06ED-4B21-AA2A-F175D7401EFC}"/>
    <cellStyle name="40% - Ênfase1 7" xfId="690" xr:uid="{00000000-0005-0000-0000-0000CA000000}"/>
    <cellStyle name="40% - Ênfase1 7 2" xfId="2056" xr:uid="{00000000-0005-0000-0000-0000CB000000}"/>
    <cellStyle name="40% - Ênfase1 7 2 2" xfId="2705" xr:uid="{E5BE6F31-8B5A-486D-9D33-ABC721FD69DA}"/>
    <cellStyle name="40% - Ênfase1 7 2 3" xfId="2382" xr:uid="{431121DE-EC23-4665-9975-B60772420F5A}"/>
    <cellStyle name="40% - Ênfase1 7 3" xfId="1955" xr:uid="{00000000-0005-0000-0000-0000CC000000}"/>
    <cellStyle name="40% - Ênfase1 7 3 2" xfId="2608" xr:uid="{0DE164BB-FE6D-44BC-9763-BE72FED5324F}"/>
    <cellStyle name="40% - Ênfase1 7 3 3" xfId="2285" xr:uid="{8ED7F05F-2C33-4F76-950D-9B35CAB62BF8}"/>
    <cellStyle name="40% - Ênfase1 7 4" xfId="2508" xr:uid="{CC7BC44E-1C3E-40BC-A895-B961668DD51B}"/>
    <cellStyle name="40% - Ênfase1 7 5" xfId="2187" xr:uid="{79F6245A-03FB-418B-836A-326080DC9D27}"/>
    <cellStyle name="40% - Ênfase2 2" xfId="11" xr:uid="{00000000-0005-0000-0000-0000CD000000}"/>
    <cellStyle name="40% - Ênfase2 2 2" xfId="558" xr:uid="{00000000-0005-0000-0000-0000CE000000}"/>
    <cellStyle name="40% - Ênfase2 2 3" xfId="653" xr:uid="{00000000-0005-0000-0000-0000CF000000}"/>
    <cellStyle name="40% - Ênfase2 2 3 2" xfId="2080" xr:uid="{00000000-0005-0000-0000-0000D0000000}"/>
    <cellStyle name="40% - Ênfase2 2 3 2 2" xfId="2729" xr:uid="{DECB11DB-B865-45A3-B945-72A1A0CF98D1}"/>
    <cellStyle name="40% - Ênfase2 2 3 2 3" xfId="2406" xr:uid="{DBCF47E3-8242-43F1-A6CB-26E2AC535FAA}"/>
    <cellStyle name="40% - Ênfase2 2 3 3" xfId="1980" xr:uid="{00000000-0005-0000-0000-0000D1000000}"/>
    <cellStyle name="40% - Ênfase2 2 3 3 2" xfId="2632" xr:uid="{773BF80A-C844-4FCE-88E8-EB302B4643E8}"/>
    <cellStyle name="40% - Ênfase2 2 3 3 3" xfId="2309" xr:uid="{62CF416E-6C79-4C86-BF33-F93BCA2197E2}"/>
    <cellStyle name="40% - Ênfase2 2 3 4" xfId="2481" xr:uid="{907DDFF8-AB14-4428-B35F-221BAE792FB0}"/>
    <cellStyle name="40% - Ênfase2 2 3 5" xfId="2160" xr:uid="{A8592ECD-1DA9-4F0C-8C6D-6717C43CDA6F}"/>
    <cellStyle name="40% - Ênfase2 2 4" xfId="2006" xr:uid="{00000000-0005-0000-0000-0000D2000000}"/>
    <cellStyle name="40% - Ênfase2 2 4 2" xfId="2656" xr:uid="{17EDC193-39FE-481D-8745-31123331397F}"/>
    <cellStyle name="40% - Ênfase2 2 4 3" xfId="2333" xr:uid="{4191AA53-E381-4D1E-B48A-C9909AC5BAED}"/>
    <cellStyle name="40% - Ênfase2 2 5" xfId="1816" xr:uid="{00000000-0005-0000-0000-0000D3000000}"/>
    <cellStyle name="40% - Ênfase2 2 5 2" xfId="2558" xr:uid="{953B6C79-2082-431C-B6D8-1BFEE4C99963}"/>
    <cellStyle name="40% - Ênfase2 2 5 3" xfId="2235" xr:uid="{74AE17CA-9F04-4AD4-AF70-418EA9F7D238}"/>
    <cellStyle name="40% - Ênfase2 2 6" xfId="288" xr:uid="{00000000-0005-0000-0000-0000D4000000}"/>
    <cellStyle name="40% - Ênfase2 2 6 2" xfId="2450" xr:uid="{CEAD9CBC-08FF-4114-8109-A0D4A009785F}"/>
    <cellStyle name="40% - Ênfase2 2 6 3" xfId="2129" xr:uid="{ABD70324-B245-4604-86B1-2F14C3FA0E8F}"/>
    <cellStyle name="40% - Ênfase2 3" xfId="289" xr:uid="{00000000-0005-0000-0000-0000D5000000}"/>
    <cellStyle name="40% - Ênfase2 3 2" xfId="654" xr:uid="{00000000-0005-0000-0000-0000D6000000}"/>
    <cellStyle name="40% - Ênfase2 3 2 2" xfId="2081" xr:uid="{00000000-0005-0000-0000-0000D7000000}"/>
    <cellStyle name="40% - Ênfase2 3 2 2 2" xfId="2730" xr:uid="{75C50311-E9C2-4A59-8639-5C298DF593EF}"/>
    <cellStyle name="40% - Ênfase2 3 2 2 3" xfId="2407" xr:uid="{42717273-D4E1-4D26-B7C7-7B47580DDB05}"/>
    <cellStyle name="40% - Ênfase2 3 2 3" xfId="1981" xr:uid="{00000000-0005-0000-0000-0000D8000000}"/>
    <cellStyle name="40% - Ênfase2 3 2 3 2" xfId="2633" xr:uid="{9F6F5155-D5D9-4A2F-B2E7-E784E07EF8EB}"/>
    <cellStyle name="40% - Ênfase2 3 2 3 3" xfId="2310" xr:uid="{2E3E50C9-8BB4-4CD5-A3B0-894865C29A7C}"/>
    <cellStyle name="40% - Ênfase2 3 2 4" xfId="2482" xr:uid="{69783324-F29D-432D-AC04-9FDEB296ECCA}"/>
    <cellStyle name="40% - Ênfase2 3 2 5" xfId="2161" xr:uid="{C6351F51-7FDF-4F55-B7F9-BCBDD3332FB5}"/>
    <cellStyle name="40% - Ênfase2 3 3" xfId="2007" xr:uid="{00000000-0005-0000-0000-0000D9000000}"/>
    <cellStyle name="40% - Ênfase2 3 3 2" xfId="2657" xr:uid="{E885F0CF-8511-44D7-AFFA-60E03F0DDAC6}"/>
    <cellStyle name="40% - Ênfase2 3 3 3" xfId="2334" xr:uid="{03A8B9BE-4934-416C-9EF1-7A09B184689E}"/>
    <cellStyle name="40% - Ênfase2 3 4" xfId="1817" xr:uid="{00000000-0005-0000-0000-0000DA000000}"/>
    <cellStyle name="40% - Ênfase2 3 4 2" xfId="2559" xr:uid="{7FDF9840-EC15-4D5A-A6B9-AF3F6D99335E}"/>
    <cellStyle name="40% - Ênfase2 3 4 3" xfId="2236" xr:uid="{234114AA-CA91-4E83-B572-3DB2C2C08DC7}"/>
    <cellStyle name="40% - Ênfase2 3 5" xfId="2451" xr:uid="{884E21C4-C709-431F-958E-8AA779BBAA6A}"/>
    <cellStyle name="40% - Ênfase2 3 6" xfId="2130" xr:uid="{A8F644CC-B761-4369-96F1-D754DBC33B33}"/>
    <cellStyle name="40% - Ênfase2 4" xfId="234" xr:uid="{00000000-0005-0000-0000-0000DB000000}"/>
    <cellStyle name="40% - Ênfase2 4 2" xfId="2025" xr:uid="{00000000-0005-0000-0000-0000DC000000}"/>
    <cellStyle name="40% - Ênfase2 4 2 2" xfId="2675" xr:uid="{CB0F564B-3CBD-4B14-A982-1B56ADF7EDDD}"/>
    <cellStyle name="40% - Ênfase2 4 2 3" xfId="2352" xr:uid="{974FD2FA-6B87-4FB6-B28C-04DF483C67F8}"/>
    <cellStyle name="40% - Ênfase2 4 3" xfId="1837" xr:uid="{00000000-0005-0000-0000-0000DD000000}"/>
    <cellStyle name="40% - Ênfase2 4 3 2" xfId="2577" xr:uid="{07B36012-447F-41E4-AAFB-315BB40FB95F}"/>
    <cellStyle name="40% - Ênfase2 4 3 3" xfId="2254" xr:uid="{83235FFA-C460-424B-90FB-4608CF10DE0A}"/>
    <cellStyle name="40% - Ênfase2 5" xfId="691" xr:uid="{00000000-0005-0000-0000-0000DE000000}"/>
    <cellStyle name="40% - Ênfase2 6" xfId="692" xr:uid="{00000000-0005-0000-0000-0000DF000000}"/>
    <cellStyle name="40% - Ênfase2 6 2" xfId="2057" xr:uid="{00000000-0005-0000-0000-0000E0000000}"/>
    <cellStyle name="40% - Ênfase2 6 2 2" xfId="2706" xr:uid="{4C95110E-EA86-4B47-8D8E-B29A6085E06F}"/>
    <cellStyle name="40% - Ênfase2 6 2 3" xfId="2383" xr:uid="{915E9515-D665-4AAA-81A7-DF000BD20084}"/>
    <cellStyle name="40% - Ênfase2 6 3" xfId="1956" xr:uid="{00000000-0005-0000-0000-0000E1000000}"/>
    <cellStyle name="40% - Ênfase2 6 3 2" xfId="2609" xr:uid="{EF4FC9FF-2C7D-4568-B69E-8392F48E84CE}"/>
    <cellStyle name="40% - Ênfase2 6 3 3" xfId="2286" xr:uid="{3C90B1AF-985F-4BE8-8DA2-E3FD916C4899}"/>
    <cellStyle name="40% - Ênfase2 6 4" xfId="2509" xr:uid="{893F264C-B1EF-465F-AAD9-D2756E727D20}"/>
    <cellStyle name="40% - Ênfase2 6 5" xfId="2188" xr:uid="{0A0E585C-7B1C-4A49-8D67-DE5013FB1A2D}"/>
    <cellStyle name="40% - Ênfase2 7" xfId="693" xr:uid="{00000000-0005-0000-0000-0000E2000000}"/>
    <cellStyle name="40% - Ênfase2 7 2" xfId="2058" xr:uid="{00000000-0005-0000-0000-0000E3000000}"/>
    <cellStyle name="40% - Ênfase2 7 2 2" xfId="2707" xr:uid="{8077736A-362B-4AE3-9478-A59561F48076}"/>
    <cellStyle name="40% - Ênfase2 7 2 3" xfId="2384" xr:uid="{3577E7B7-4626-4BF3-9F2C-296D1F917F63}"/>
    <cellStyle name="40% - Ênfase2 7 3" xfId="1957" xr:uid="{00000000-0005-0000-0000-0000E4000000}"/>
    <cellStyle name="40% - Ênfase2 7 3 2" xfId="2610" xr:uid="{D9189465-05CD-4282-8EF1-88C08E1A35DC}"/>
    <cellStyle name="40% - Ênfase2 7 3 3" xfId="2287" xr:uid="{085CBA1E-4594-4336-9308-742661B49C20}"/>
    <cellStyle name="40% - Ênfase2 7 4" xfId="2510" xr:uid="{106BAB11-93E7-44FA-8506-5F9D606D5957}"/>
    <cellStyle name="40% - Ênfase2 7 5" xfId="2189" xr:uid="{724F5ECD-6D8D-4097-A73C-E1250A399945}"/>
    <cellStyle name="40% - Ênfase3 2" xfId="12" xr:uid="{00000000-0005-0000-0000-0000E5000000}"/>
    <cellStyle name="40% - Ênfase3 2 2" xfId="559" xr:uid="{00000000-0005-0000-0000-0000E6000000}"/>
    <cellStyle name="40% - Ênfase3 2 3" xfId="655" xr:uid="{00000000-0005-0000-0000-0000E7000000}"/>
    <cellStyle name="40% - Ênfase3 2 3 2" xfId="2082" xr:uid="{00000000-0005-0000-0000-0000E8000000}"/>
    <cellStyle name="40% - Ênfase3 2 3 2 2" xfId="2731" xr:uid="{CCC59064-091A-4739-A291-D083B4B20FFE}"/>
    <cellStyle name="40% - Ênfase3 2 3 2 3" xfId="2408" xr:uid="{0C2BDE8B-D893-4296-B627-CD755B8B23E7}"/>
    <cellStyle name="40% - Ênfase3 2 3 3" xfId="1982" xr:uid="{00000000-0005-0000-0000-0000E9000000}"/>
    <cellStyle name="40% - Ênfase3 2 3 3 2" xfId="2634" xr:uid="{EEEDBF29-82BE-4A26-A7C4-F70BFB6B5DAC}"/>
    <cellStyle name="40% - Ênfase3 2 3 3 3" xfId="2311" xr:uid="{762E2E85-1E12-49EB-80D9-AD7CD6FA710B}"/>
    <cellStyle name="40% - Ênfase3 2 3 4" xfId="2483" xr:uid="{116CD595-0191-472A-96E3-774EE70F7523}"/>
    <cellStyle name="40% - Ênfase3 2 3 5" xfId="2162" xr:uid="{8E558EDA-EFD1-43A5-BD78-6F9A7DF3D0DC}"/>
    <cellStyle name="40% - Ênfase3 2 4" xfId="2008" xr:uid="{00000000-0005-0000-0000-0000EA000000}"/>
    <cellStyle name="40% - Ênfase3 2 4 2" xfId="2658" xr:uid="{4DEDF088-A6AE-471B-9C35-69A5A2977723}"/>
    <cellStyle name="40% - Ênfase3 2 4 3" xfId="2335" xr:uid="{3C6A6637-AF75-402B-8840-EC5B719B2C25}"/>
    <cellStyle name="40% - Ênfase3 2 5" xfId="1818" xr:uid="{00000000-0005-0000-0000-0000EB000000}"/>
    <cellStyle name="40% - Ênfase3 2 5 2" xfId="2560" xr:uid="{8D331C60-7109-4307-8FF6-E750EA41355E}"/>
    <cellStyle name="40% - Ênfase3 2 5 3" xfId="2237" xr:uid="{148F34E9-E6D1-4FDE-B7F4-E04420FAAEB4}"/>
    <cellStyle name="40% - Ênfase3 2 6" xfId="290" xr:uid="{00000000-0005-0000-0000-0000EC000000}"/>
    <cellStyle name="40% - Ênfase3 2 6 2" xfId="2452" xr:uid="{BCA9A203-AC7B-4E2C-B63D-0EBA230DF724}"/>
    <cellStyle name="40% - Ênfase3 2 6 3" xfId="2131" xr:uid="{E915FD67-5A36-43C6-AC11-D03B334FD716}"/>
    <cellStyle name="40% - Ênfase3 3" xfId="291" xr:uid="{00000000-0005-0000-0000-0000ED000000}"/>
    <cellStyle name="40% - Ênfase3 3 2" xfId="656" xr:uid="{00000000-0005-0000-0000-0000EE000000}"/>
    <cellStyle name="40% - Ênfase3 3 2 2" xfId="2083" xr:uid="{00000000-0005-0000-0000-0000EF000000}"/>
    <cellStyle name="40% - Ênfase3 3 2 2 2" xfId="2732" xr:uid="{8E837773-9BF0-48C7-A964-1822C1BEEB02}"/>
    <cellStyle name="40% - Ênfase3 3 2 2 3" xfId="2409" xr:uid="{A8DE7583-BBA1-43AF-AD01-9F6C562FD29E}"/>
    <cellStyle name="40% - Ênfase3 3 2 3" xfId="1983" xr:uid="{00000000-0005-0000-0000-0000F0000000}"/>
    <cellStyle name="40% - Ênfase3 3 2 3 2" xfId="2635" xr:uid="{04EE879C-02A9-4313-B922-8EFAF1916849}"/>
    <cellStyle name="40% - Ênfase3 3 2 3 3" xfId="2312" xr:uid="{9B69CDF8-AD5F-4F09-819F-107908607267}"/>
    <cellStyle name="40% - Ênfase3 3 2 4" xfId="2484" xr:uid="{1D10983D-1498-49D9-B8D6-1C7007E54C35}"/>
    <cellStyle name="40% - Ênfase3 3 2 5" xfId="2163" xr:uid="{CC9BDC0E-B91D-4FD9-A10D-AF7C7440C877}"/>
    <cellStyle name="40% - Ênfase3 3 3" xfId="2009" xr:uid="{00000000-0005-0000-0000-0000F1000000}"/>
    <cellStyle name="40% - Ênfase3 3 3 2" xfId="2659" xr:uid="{75D30C8A-0B3E-4CDC-8E7B-4878CCB40A5A}"/>
    <cellStyle name="40% - Ênfase3 3 3 3" xfId="2336" xr:uid="{E5AA6487-B27B-4BF0-BD3B-2162B486B9E1}"/>
    <cellStyle name="40% - Ênfase3 3 4" xfId="1819" xr:uid="{00000000-0005-0000-0000-0000F2000000}"/>
    <cellStyle name="40% - Ênfase3 3 4 2" xfId="2561" xr:uid="{469F1121-E9B7-4607-9039-F4985F38F89A}"/>
    <cellStyle name="40% - Ênfase3 3 4 3" xfId="2238" xr:uid="{13FBC039-F2CA-49A3-AC41-D16151551FE2}"/>
    <cellStyle name="40% - Ênfase3 3 5" xfId="2453" xr:uid="{87FA44BB-21E0-4DB9-9F54-B7AAA47F93EB}"/>
    <cellStyle name="40% - Ênfase3 3 6" xfId="2132" xr:uid="{4FB22611-89FD-46DF-9488-4E48A1DAA410}"/>
    <cellStyle name="40% - Ênfase3 4" xfId="235" xr:uid="{00000000-0005-0000-0000-0000F3000000}"/>
    <cellStyle name="40% - Ênfase3 4 2" xfId="2026" xr:uid="{00000000-0005-0000-0000-0000F4000000}"/>
    <cellStyle name="40% - Ênfase3 4 2 2" xfId="2676" xr:uid="{42FFA7C0-2216-4063-8733-4A4F3A2E5E23}"/>
    <cellStyle name="40% - Ênfase3 4 2 3" xfId="2353" xr:uid="{7DD86FE7-DD7D-4304-BD93-A5691D7A202E}"/>
    <cellStyle name="40% - Ênfase3 4 3" xfId="1838" xr:uid="{00000000-0005-0000-0000-0000F5000000}"/>
    <cellStyle name="40% - Ênfase3 4 3 2" xfId="2578" xr:uid="{84C5A0CE-DA31-4693-957F-1122CB18C374}"/>
    <cellStyle name="40% - Ênfase3 4 3 3" xfId="2255" xr:uid="{79330AC7-F944-49AA-8167-F8A1A00F3C6B}"/>
    <cellStyle name="40% - Ênfase3 5" xfId="694" xr:uid="{00000000-0005-0000-0000-0000F6000000}"/>
    <cellStyle name="40% - Ênfase3 6" xfId="695" xr:uid="{00000000-0005-0000-0000-0000F7000000}"/>
    <cellStyle name="40% - Ênfase3 6 2" xfId="2059" xr:uid="{00000000-0005-0000-0000-0000F8000000}"/>
    <cellStyle name="40% - Ênfase3 6 2 2" xfId="2708" xr:uid="{82058F1D-77D3-4151-9115-846482D6B3B5}"/>
    <cellStyle name="40% - Ênfase3 6 2 3" xfId="2385" xr:uid="{EC2248D9-45A0-4189-A437-D39C707C412A}"/>
    <cellStyle name="40% - Ênfase3 6 3" xfId="1958" xr:uid="{00000000-0005-0000-0000-0000F9000000}"/>
    <cellStyle name="40% - Ênfase3 6 3 2" xfId="2611" xr:uid="{B0EDB53D-3081-4FAA-83EC-C67A9C1B010E}"/>
    <cellStyle name="40% - Ênfase3 6 3 3" xfId="2288" xr:uid="{2CC9D9A7-F9EC-4423-9B6D-22FB9FDD99EA}"/>
    <cellStyle name="40% - Ênfase3 6 4" xfId="2511" xr:uid="{956B2B41-78D5-4BE5-AEA9-9DAECB0249C8}"/>
    <cellStyle name="40% - Ênfase3 6 5" xfId="2190" xr:uid="{2D2F387E-E50C-4CAF-9A10-56DD18D3F025}"/>
    <cellStyle name="40% - Ênfase3 7" xfId="696" xr:uid="{00000000-0005-0000-0000-0000FA000000}"/>
    <cellStyle name="40% - Ênfase3 7 2" xfId="2060" xr:uid="{00000000-0005-0000-0000-0000FB000000}"/>
    <cellStyle name="40% - Ênfase3 7 2 2" xfId="2709" xr:uid="{E2545092-3D4E-4020-B6E6-E090520D21D5}"/>
    <cellStyle name="40% - Ênfase3 7 2 3" xfId="2386" xr:uid="{862C04CF-D87A-4C28-AD8E-3DB124254ADC}"/>
    <cellStyle name="40% - Ênfase3 7 3" xfId="1959" xr:uid="{00000000-0005-0000-0000-0000FC000000}"/>
    <cellStyle name="40% - Ênfase3 7 3 2" xfId="2612" xr:uid="{C78D92B7-584A-4701-B4DB-B8B727614927}"/>
    <cellStyle name="40% - Ênfase3 7 3 3" xfId="2289" xr:uid="{E08419B3-E7A7-484D-8AFD-10665751DE95}"/>
    <cellStyle name="40% - Ênfase3 7 4" xfId="2512" xr:uid="{29A09E6C-261F-4C09-AC8B-362306063392}"/>
    <cellStyle name="40% - Ênfase3 7 5" xfId="2191" xr:uid="{32FBF275-0EC5-424D-88BF-93FB58EA15D2}"/>
    <cellStyle name="40% - Ênfase4 2" xfId="13" xr:uid="{00000000-0005-0000-0000-0000FD000000}"/>
    <cellStyle name="40% - Ênfase4 2 2" xfId="560" xr:uid="{00000000-0005-0000-0000-0000FE000000}"/>
    <cellStyle name="40% - Ênfase4 2 3" xfId="657" xr:uid="{00000000-0005-0000-0000-0000FF000000}"/>
    <cellStyle name="40% - Ênfase4 2 3 2" xfId="2084" xr:uid="{00000000-0005-0000-0000-000000010000}"/>
    <cellStyle name="40% - Ênfase4 2 3 2 2" xfId="2733" xr:uid="{37F31181-05C3-4454-98F0-117E8CBA357D}"/>
    <cellStyle name="40% - Ênfase4 2 3 2 3" xfId="2410" xr:uid="{8BD8FAC1-0837-4809-B781-22F83E53FD18}"/>
    <cellStyle name="40% - Ênfase4 2 3 3" xfId="1984" xr:uid="{00000000-0005-0000-0000-000001010000}"/>
    <cellStyle name="40% - Ênfase4 2 3 3 2" xfId="2636" xr:uid="{632F4523-939E-47D4-9AA2-4494727A5CFC}"/>
    <cellStyle name="40% - Ênfase4 2 3 3 3" xfId="2313" xr:uid="{BBC4C9A2-4CFF-4B90-AA17-216E55D1FE75}"/>
    <cellStyle name="40% - Ênfase4 2 3 4" xfId="2485" xr:uid="{B8052210-56FB-4E7D-B9D4-E5D77CBD9B31}"/>
    <cellStyle name="40% - Ênfase4 2 3 5" xfId="2164" xr:uid="{2BE00193-8FB9-4444-9EDE-FDD478444A1C}"/>
    <cellStyle name="40% - Ênfase4 2 4" xfId="2010" xr:uid="{00000000-0005-0000-0000-000002010000}"/>
    <cellStyle name="40% - Ênfase4 2 4 2" xfId="2660" xr:uid="{F9623059-8E0A-41EE-A6FC-B5E5DA704B4D}"/>
    <cellStyle name="40% - Ênfase4 2 4 3" xfId="2337" xr:uid="{540FB99D-A996-43EF-A13B-9DF47A84DC2E}"/>
    <cellStyle name="40% - Ênfase4 2 5" xfId="1820" xr:uid="{00000000-0005-0000-0000-000003010000}"/>
    <cellStyle name="40% - Ênfase4 2 5 2" xfId="2562" xr:uid="{57DCDF27-5524-4B64-BBBA-A200F3AAE4FE}"/>
    <cellStyle name="40% - Ênfase4 2 5 3" xfId="2239" xr:uid="{B97C029D-E2F6-4AC9-A3E4-1F71AE354887}"/>
    <cellStyle name="40% - Ênfase4 2 6" xfId="292" xr:uid="{00000000-0005-0000-0000-000004010000}"/>
    <cellStyle name="40% - Ênfase4 2 6 2" xfId="2454" xr:uid="{7BBFD361-AD7C-4B79-8569-5C0C0184D670}"/>
    <cellStyle name="40% - Ênfase4 2 6 3" xfId="2133" xr:uid="{FBF967DA-9524-44CD-BAB0-86CEEC50DA77}"/>
    <cellStyle name="40% - Ênfase4 3" xfId="293" xr:uid="{00000000-0005-0000-0000-000005010000}"/>
    <cellStyle name="40% - Ênfase4 3 2" xfId="658" xr:uid="{00000000-0005-0000-0000-000006010000}"/>
    <cellStyle name="40% - Ênfase4 3 2 2" xfId="2085" xr:uid="{00000000-0005-0000-0000-000007010000}"/>
    <cellStyle name="40% - Ênfase4 3 2 2 2" xfId="2734" xr:uid="{79A38D76-6526-4FA9-8ABE-0623D006525D}"/>
    <cellStyle name="40% - Ênfase4 3 2 2 3" xfId="2411" xr:uid="{7C5AC8A9-E426-4D19-8C59-EE3F4314B114}"/>
    <cellStyle name="40% - Ênfase4 3 2 3" xfId="1985" xr:uid="{00000000-0005-0000-0000-000008010000}"/>
    <cellStyle name="40% - Ênfase4 3 2 3 2" xfId="2637" xr:uid="{9EEFD9E8-684B-46A0-85B9-2E757587F7BD}"/>
    <cellStyle name="40% - Ênfase4 3 2 3 3" xfId="2314" xr:uid="{97CCE272-1A6F-4F9F-BE3C-68706EE15505}"/>
    <cellStyle name="40% - Ênfase4 3 2 4" xfId="2486" xr:uid="{6DB8AF65-2927-44B4-87F3-48A44A2D27A9}"/>
    <cellStyle name="40% - Ênfase4 3 2 5" xfId="2165" xr:uid="{E8938165-CFE6-4A22-B812-62C8AAF70E5D}"/>
    <cellStyle name="40% - Ênfase4 3 3" xfId="2011" xr:uid="{00000000-0005-0000-0000-000009010000}"/>
    <cellStyle name="40% - Ênfase4 3 3 2" xfId="2661" xr:uid="{C444E2E7-29A2-4A87-B62C-AACDC7A71453}"/>
    <cellStyle name="40% - Ênfase4 3 3 3" xfId="2338" xr:uid="{6338C18E-0F7D-46E1-8100-027ABA866C04}"/>
    <cellStyle name="40% - Ênfase4 3 4" xfId="1821" xr:uid="{00000000-0005-0000-0000-00000A010000}"/>
    <cellStyle name="40% - Ênfase4 3 4 2" xfId="2563" xr:uid="{E92B40FE-239A-44C0-B2D4-8F5A3E94EF4F}"/>
    <cellStyle name="40% - Ênfase4 3 4 3" xfId="2240" xr:uid="{4AFBEB49-ADEF-48C0-9B1D-83353BA3F8B3}"/>
    <cellStyle name="40% - Ênfase4 3 5" xfId="2455" xr:uid="{6640A59E-5295-445E-8425-95AB9D5B0E40}"/>
    <cellStyle name="40% - Ênfase4 3 6" xfId="2134" xr:uid="{57F75CB2-B380-4155-8C36-FCC660EFB810}"/>
    <cellStyle name="40% - Ênfase4 4" xfId="236" xr:uid="{00000000-0005-0000-0000-00000B010000}"/>
    <cellStyle name="40% - Ênfase4 4 2" xfId="2027" xr:uid="{00000000-0005-0000-0000-00000C010000}"/>
    <cellStyle name="40% - Ênfase4 4 2 2" xfId="2677" xr:uid="{196E7071-86F0-46C0-A8C3-366D95BD4813}"/>
    <cellStyle name="40% - Ênfase4 4 2 3" xfId="2354" xr:uid="{FC4F0B39-997E-4EE4-A0A8-C9024AF1378C}"/>
    <cellStyle name="40% - Ênfase4 4 3" xfId="1839" xr:uid="{00000000-0005-0000-0000-00000D010000}"/>
    <cellStyle name="40% - Ênfase4 4 3 2" xfId="2579" xr:uid="{E4D9201E-5FF1-4DC3-9E8D-1EC926E56E94}"/>
    <cellStyle name="40% - Ênfase4 4 3 3" xfId="2256" xr:uid="{27840242-B15D-497F-9DC9-BF57CAB4846B}"/>
    <cellStyle name="40% - Ênfase4 5" xfId="697" xr:uid="{00000000-0005-0000-0000-00000E010000}"/>
    <cellStyle name="40% - Ênfase4 6" xfId="698" xr:uid="{00000000-0005-0000-0000-00000F010000}"/>
    <cellStyle name="40% - Ênfase4 6 2" xfId="2061" xr:uid="{00000000-0005-0000-0000-000010010000}"/>
    <cellStyle name="40% - Ênfase4 6 2 2" xfId="2710" xr:uid="{89D33591-BE74-47D8-B0FA-B3F31312F7F1}"/>
    <cellStyle name="40% - Ênfase4 6 2 3" xfId="2387" xr:uid="{7AE40246-FDCB-4200-A9FD-CB1AED0FD26F}"/>
    <cellStyle name="40% - Ênfase4 6 3" xfId="1960" xr:uid="{00000000-0005-0000-0000-000011010000}"/>
    <cellStyle name="40% - Ênfase4 6 3 2" xfId="2613" xr:uid="{0F39EC84-30F1-45E9-8B5B-AC972A754ADF}"/>
    <cellStyle name="40% - Ênfase4 6 3 3" xfId="2290" xr:uid="{D5E4DA83-1457-4C65-BA0C-32EECFA47C90}"/>
    <cellStyle name="40% - Ênfase4 6 4" xfId="2513" xr:uid="{F49B5F91-BD9B-4071-841A-7F193782655E}"/>
    <cellStyle name="40% - Ênfase4 6 5" xfId="2192" xr:uid="{501876E9-C15A-4A43-B7D7-71F7F16373F5}"/>
    <cellStyle name="40% - Ênfase4 7" xfId="699" xr:uid="{00000000-0005-0000-0000-000012010000}"/>
    <cellStyle name="40% - Ênfase4 7 2" xfId="2062" xr:uid="{00000000-0005-0000-0000-000013010000}"/>
    <cellStyle name="40% - Ênfase4 7 2 2" xfId="2711" xr:uid="{036FF1F1-B888-4BAD-AD81-503044761B47}"/>
    <cellStyle name="40% - Ênfase4 7 2 3" xfId="2388" xr:uid="{E8E97F8F-7A13-4C6A-8491-336A3FF5DDA6}"/>
    <cellStyle name="40% - Ênfase4 7 3" xfId="1961" xr:uid="{00000000-0005-0000-0000-000014010000}"/>
    <cellStyle name="40% - Ênfase4 7 3 2" xfId="2614" xr:uid="{9B0F1447-74A8-449C-ACAB-2D5D4B0D5CD3}"/>
    <cellStyle name="40% - Ênfase4 7 3 3" xfId="2291" xr:uid="{84E47051-E004-4BDE-811E-5437236DD753}"/>
    <cellStyle name="40% - Ênfase4 7 4" xfId="2514" xr:uid="{EDD903D0-6657-4A53-8401-DFCA47CB90E3}"/>
    <cellStyle name="40% - Ênfase4 7 5" xfId="2193" xr:uid="{DDA3ECA5-C7EF-42CD-8D21-3FF64A50D4F5}"/>
    <cellStyle name="40% - Ênfase5 2" xfId="14" xr:uid="{00000000-0005-0000-0000-000015010000}"/>
    <cellStyle name="40% - Ênfase5 2 2" xfId="561" xr:uid="{00000000-0005-0000-0000-000016010000}"/>
    <cellStyle name="40% - Ênfase5 2 3" xfId="659" xr:uid="{00000000-0005-0000-0000-000017010000}"/>
    <cellStyle name="40% - Ênfase5 2 3 2" xfId="2086" xr:uid="{00000000-0005-0000-0000-000018010000}"/>
    <cellStyle name="40% - Ênfase5 2 3 2 2" xfId="2735" xr:uid="{206A0A0A-AA98-4CB1-9F5E-0991982666E0}"/>
    <cellStyle name="40% - Ênfase5 2 3 2 3" xfId="2412" xr:uid="{14EF8673-203A-4D07-A6DE-1FB5312181D2}"/>
    <cellStyle name="40% - Ênfase5 2 3 3" xfId="1986" xr:uid="{00000000-0005-0000-0000-000019010000}"/>
    <cellStyle name="40% - Ênfase5 2 3 3 2" xfId="2638" xr:uid="{91733F7F-E205-4201-ADFC-38AD1119EBF0}"/>
    <cellStyle name="40% - Ênfase5 2 3 3 3" xfId="2315" xr:uid="{580210A3-7153-4D57-8390-9A2A52CF5898}"/>
    <cellStyle name="40% - Ênfase5 2 3 4" xfId="2487" xr:uid="{C12D268F-72FD-4844-9514-9AC905F33DB8}"/>
    <cellStyle name="40% - Ênfase5 2 3 5" xfId="2166" xr:uid="{EE274AF1-0818-4227-87E2-E2D3F6160CC2}"/>
    <cellStyle name="40% - Ênfase5 2 4" xfId="2012" xr:uid="{00000000-0005-0000-0000-00001A010000}"/>
    <cellStyle name="40% - Ênfase5 2 4 2" xfId="2662" xr:uid="{E36E89FC-2EB2-49CE-A08B-EEB37E826AD5}"/>
    <cellStyle name="40% - Ênfase5 2 4 3" xfId="2339" xr:uid="{44DA3F44-FF8A-4880-A463-13C9EAF3A7AC}"/>
    <cellStyle name="40% - Ênfase5 2 5" xfId="1822" xr:uid="{00000000-0005-0000-0000-00001B010000}"/>
    <cellStyle name="40% - Ênfase5 2 5 2" xfId="2564" xr:uid="{661FD4DE-79FA-4499-8FC1-D44D478F154E}"/>
    <cellStyle name="40% - Ênfase5 2 5 3" xfId="2241" xr:uid="{44F56290-B25B-434A-8528-A89D32663D5F}"/>
    <cellStyle name="40% - Ênfase5 2 6" xfId="294" xr:uid="{00000000-0005-0000-0000-00001C010000}"/>
    <cellStyle name="40% - Ênfase5 2 6 2" xfId="2456" xr:uid="{27AB5AD5-C16A-4E55-AC58-40B377F0059D}"/>
    <cellStyle name="40% - Ênfase5 2 6 3" xfId="2135" xr:uid="{78471384-A5FD-44FF-99EB-8D6187FFBF58}"/>
    <cellStyle name="40% - Ênfase5 3" xfId="295" xr:uid="{00000000-0005-0000-0000-00001D010000}"/>
    <cellStyle name="40% - Ênfase5 3 2" xfId="660" xr:uid="{00000000-0005-0000-0000-00001E010000}"/>
    <cellStyle name="40% - Ênfase5 3 2 2" xfId="2087" xr:uid="{00000000-0005-0000-0000-00001F010000}"/>
    <cellStyle name="40% - Ênfase5 3 2 2 2" xfId="2736" xr:uid="{9273694D-FFD8-4701-9E33-54B08B85EF77}"/>
    <cellStyle name="40% - Ênfase5 3 2 2 3" xfId="2413" xr:uid="{A90CDFFA-1CCD-465A-BCD1-88055EF0ABAA}"/>
    <cellStyle name="40% - Ênfase5 3 2 3" xfId="1987" xr:uid="{00000000-0005-0000-0000-000020010000}"/>
    <cellStyle name="40% - Ênfase5 3 2 3 2" xfId="2639" xr:uid="{09361927-3D21-47A6-8B0D-29FFB71D624F}"/>
    <cellStyle name="40% - Ênfase5 3 2 3 3" xfId="2316" xr:uid="{0ED636DD-45D8-49A9-9865-3D40DC1EB145}"/>
    <cellStyle name="40% - Ênfase5 3 2 4" xfId="2488" xr:uid="{5188704F-656E-4CED-98FA-68E5D9D051B9}"/>
    <cellStyle name="40% - Ênfase5 3 2 5" xfId="2167" xr:uid="{28863994-0E04-4B45-B6E6-2ABE8DA42C74}"/>
    <cellStyle name="40% - Ênfase5 3 3" xfId="2013" xr:uid="{00000000-0005-0000-0000-000021010000}"/>
    <cellStyle name="40% - Ênfase5 3 3 2" xfId="2663" xr:uid="{BF5DC92A-379C-495D-9359-C23D2D15CA88}"/>
    <cellStyle name="40% - Ênfase5 3 3 3" xfId="2340" xr:uid="{4D872046-731B-4230-B493-58F9E47A40CB}"/>
    <cellStyle name="40% - Ênfase5 3 4" xfId="1823" xr:uid="{00000000-0005-0000-0000-000022010000}"/>
    <cellStyle name="40% - Ênfase5 3 4 2" xfId="2565" xr:uid="{F3F235DA-639A-4657-A3F2-0D2C28A6B512}"/>
    <cellStyle name="40% - Ênfase5 3 4 3" xfId="2242" xr:uid="{B7B08855-44EA-450B-9737-967C2CF844BF}"/>
    <cellStyle name="40% - Ênfase5 3 5" xfId="2457" xr:uid="{5266CD33-C61F-4562-AE07-1BACAA5781AA}"/>
    <cellStyle name="40% - Ênfase5 3 6" xfId="2136" xr:uid="{C143DA05-CBDB-4DD9-8C14-A6115B29157C}"/>
    <cellStyle name="40% - Ênfase5 4" xfId="237" xr:uid="{00000000-0005-0000-0000-000023010000}"/>
    <cellStyle name="40% - Ênfase5 4 2" xfId="2028" xr:uid="{00000000-0005-0000-0000-000024010000}"/>
    <cellStyle name="40% - Ênfase5 4 2 2" xfId="2678" xr:uid="{B88A2FD2-B91E-415D-B9BB-5B6EB3630425}"/>
    <cellStyle name="40% - Ênfase5 4 2 3" xfId="2355" xr:uid="{A75246D9-444E-4C1E-8505-644AF068DE8D}"/>
    <cellStyle name="40% - Ênfase5 4 3" xfId="1840" xr:uid="{00000000-0005-0000-0000-000025010000}"/>
    <cellStyle name="40% - Ênfase5 4 3 2" xfId="2580" xr:uid="{87BEFC65-1214-4317-A718-B32760E1D679}"/>
    <cellStyle name="40% - Ênfase5 4 3 3" xfId="2257" xr:uid="{6F54C7FD-4E8E-440E-83D2-E12B06A8E96F}"/>
    <cellStyle name="40% - Ênfase5 5" xfId="700" xr:uid="{00000000-0005-0000-0000-000026010000}"/>
    <cellStyle name="40% - Ênfase5 6" xfId="701" xr:uid="{00000000-0005-0000-0000-000027010000}"/>
    <cellStyle name="40% - Ênfase5 6 2" xfId="2063" xr:uid="{00000000-0005-0000-0000-000028010000}"/>
    <cellStyle name="40% - Ênfase5 6 2 2" xfId="2712" xr:uid="{7B153554-E350-4548-BB9F-2C5642A26A9E}"/>
    <cellStyle name="40% - Ênfase5 6 2 3" xfId="2389" xr:uid="{3E8CC85F-830F-44A4-84F2-1506F9366A3A}"/>
    <cellStyle name="40% - Ênfase5 6 3" xfId="1962" xr:uid="{00000000-0005-0000-0000-000029010000}"/>
    <cellStyle name="40% - Ênfase5 6 3 2" xfId="2615" xr:uid="{48952540-73EC-4F4B-A804-9F282F7E07A8}"/>
    <cellStyle name="40% - Ênfase5 6 3 3" xfId="2292" xr:uid="{95F821BA-3430-4F89-BBEA-63BEB341BEFC}"/>
    <cellStyle name="40% - Ênfase5 6 4" xfId="2515" xr:uid="{391DF4BE-9B99-4A5E-95EE-FD634F9B39FC}"/>
    <cellStyle name="40% - Ênfase5 6 5" xfId="2194" xr:uid="{87571113-33FD-46A0-92EB-0F7E23120A77}"/>
    <cellStyle name="40% - Ênfase5 7" xfId="702" xr:uid="{00000000-0005-0000-0000-00002A010000}"/>
    <cellStyle name="40% - Ênfase5 7 2" xfId="2064" xr:uid="{00000000-0005-0000-0000-00002B010000}"/>
    <cellStyle name="40% - Ênfase5 7 2 2" xfId="2713" xr:uid="{4402B4F6-DC9B-4010-AFFD-45352717E46A}"/>
    <cellStyle name="40% - Ênfase5 7 2 3" xfId="2390" xr:uid="{E17F4411-734A-4F5E-9EDA-595822570581}"/>
    <cellStyle name="40% - Ênfase5 7 3" xfId="1963" xr:uid="{00000000-0005-0000-0000-00002C010000}"/>
    <cellStyle name="40% - Ênfase5 7 3 2" xfId="2616" xr:uid="{75C9A653-BE24-4451-9095-EAF92B2E37DA}"/>
    <cellStyle name="40% - Ênfase5 7 3 3" xfId="2293" xr:uid="{37F7C7E4-A9EE-4ECB-BDDA-C323FA48BBEC}"/>
    <cellStyle name="40% - Ênfase5 7 4" xfId="2516" xr:uid="{4344A6E4-2F81-4063-B7A5-E3EC4C911E97}"/>
    <cellStyle name="40% - Ênfase5 7 5" xfId="2195" xr:uid="{BFC10737-C43B-48B5-9118-56F360902F7B}"/>
    <cellStyle name="40% - Ênfase6 2" xfId="15" xr:uid="{00000000-0005-0000-0000-00002D010000}"/>
    <cellStyle name="40% - Ênfase6 2 2" xfId="562" xr:uid="{00000000-0005-0000-0000-00002E010000}"/>
    <cellStyle name="40% - Ênfase6 2 3" xfId="661" xr:uid="{00000000-0005-0000-0000-00002F010000}"/>
    <cellStyle name="40% - Ênfase6 2 3 2" xfId="2088" xr:uid="{00000000-0005-0000-0000-000030010000}"/>
    <cellStyle name="40% - Ênfase6 2 3 2 2" xfId="2737" xr:uid="{1CBDBCC5-E7AD-4BFD-9735-B7CAF9EC91E8}"/>
    <cellStyle name="40% - Ênfase6 2 3 2 3" xfId="2414" xr:uid="{6CFE2EC0-67E7-4FB8-8555-E1A16166A85A}"/>
    <cellStyle name="40% - Ênfase6 2 3 3" xfId="1988" xr:uid="{00000000-0005-0000-0000-000031010000}"/>
    <cellStyle name="40% - Ênfase6 2 3 3 2" xfId="2640" xr:uid="{8880D7D7-D926-4AF2-90AE-5F3EDD4AF5CC}"/>
    <cellStyle name="40% - Ênfase6 2 3 3 3" xfId="2317" xr:uid="{32D5CBEB-390A-416D-8E00-4E3E0143EE77}"/>
    <cellStyle name="40% - Ênfase6 2 3 4" xfId="2489" xr:uid="{BEDC24D2-8BDE-4749-B7D1-3D128AC4527B}"/>
    <cellStyle name="40% - Ênfase6 2 3 5" xfId="2168" xr:uid="{30662CF4-D66A-4B51-A570-232D1107B34C}"/>
    <cellStyle name="40% - Ênfase6 2 4" xfId="2014" xr:uid="{00000000-0005-0000-0000-000032010000}"/>
    <cellStyle name="40% - Ênfase6 2 4 2" xfId="2664" xr:uid="{141EA522-1920-4113-AA2D-B420D6DD8818}"/>
    <cellStyle name="40% - Ênfase6 2 4 3" xfId="2341" xr:uid="{1ED972AD-8BE7-422B-A16D-F7FDCC4576B0}"/>
    <cellStyle name="40% - Ênfase6 2 5" xfId="1824" xr:uid="{00000000-0005-0000-0000-000033010000}"/>
    <cellStyle name="40% - Ênfase6 2 5 2" xfId="2566" xr:uid="{DF858B22-DD47-438F-A374-9D563A83EF7C}"/>
    <cellStyle name="40% - Ênfase6 2 5 3" xfId="2243" xr:uid="{0A7C4201-0FC0-4716-A477-3085D828C0DD}"/>
    <cellStyle name="40% - Ênfase6 2 6" xfId="296" xr:uid="{00000000-0005-0000-0000-000034010000}"/>
    <cellStyle name="40% - Ênfase6 2 6 2" xfId="2458" xr:uid="{028E4DAD-AA65-4BA4-AE2E-AA2646F164FC}"/>
    <cellStyle name="40% - Ênfase6 2 6 3" xfId="2137" xr:uid="{C556C94D-859C-442E-99FC-103A6B67BD45}"/>
    <cellStyle name="40% - Ênfase6 3" xfId="297" xr:uid="{00000000-0005-0000-0000-000035010000}"/>
    <cellStyle name="40% - Ênfase6 3 2" xfId="662" xr:uid="{00000000-0005-0000-0000-000036010000}"/>
    <cellStyle name="40% - Ênfase6 3 2 2" xfId="2089" xr:uid="{00000000-0005-0000-0000-000037010000}"/>
    <cellStyle name="40% - Ênfase6 3 2 2 2" xfId="2738" xr:uid="{AF64C008-3A8B-42EA-81C6-80BC3FB942EB}"/>
    <cellStyle name="40% - Ênfase6 3 2 2 3" xfId="2415" xr:uid="{0FF5538D-445D-4A28-9C2C-28FC2849DA5B}"/>
    <cellStyle name="40% - Ênfase6 3 2 3" xfId="1989" xr:uid="{00000000-0005-0000-0000-000038010000}"/>
    <cellStyle name="40% - Ênfase6 3 2 3 2" xfId="2641" xr:uid="{11DA7335-7684-40BA-BED1-47EBBE8BAB5C}"/>
    <cellStyle name="40% - Ênfase6 3 2 3 3" xfId="2318" xr:uid="{0AA63EA6-9B93-4D12-BA83-A1201FC5DF5B}"/>
    <cellStyle name="40% - Ênfase6 3 2 4" xfId="2490" xr:uid="{E85560E1-8928-496F-A4B8-F2F73BCE6BF7}"/>
    <cellStyle name="40% - Ênfase6 3 2 5" xfId="2169" xr:uid="{44335208-9CF5-463B-84BA-ECCDE5B49525}"/>
    <cellStyle name="40% - Ênfase6 3 3" xfId="2015" xr:uid="{00000000-0005-0000-0000-000039010000}"/>
    <cellStyle name="40% - Ênfase6 3 3 2" xfId="2665" xr:uid="{C585FC9A-F541-4EB6-8534-CD84F43F56D3}"/>
    <cellStyle name="40% - Ênfase6 3 3 3" xfId="2342" xr:uid="{327A98B1-8BDA-4AC6-B084-C96A1588BCF3}"/>
    <cellStyle name="40% - Ênfase6 3 4" xfId="1825" xr:uid="{00000000-0005-0000-0000-00003A010000}"/>
    <cellStyle name="40% - Ênfase6 3 4 2" xfId="2567" xr:uid="{554C2C28-A39C-476E-B9B3-B394289C704B}"/>
    <cellStyle name="40% - Ênfase6 3 4 3" xfId="2244" xr:uid="{EF297934-6EEC-480D-B8BF-C800D80CC053}"/>
    <cellStyle name="40% - Ênfase6 3 5" xfId="2459" xr:uid="{2EE9AA16-D318-4580-BE7B-8BE7D3B3A097}"/>
    <cellStyle name="40% - Ênfase6 3 6" xfId="2138" xr:uid="{FBE28265-79AD-4636-8A82-67DFEE588EDF}"/>
    <cellStyle name="40% - Ênfase6 4" xfId="238" xr:uid="{00000000-0005-0000-0000-00003B010000}"/>
    <cellStyle name="40% - Ênfase6 4 2" xfId="2029" xr:uid="{00000000-0005-0000-0000-00003C010000}"/>
    <cellStyle name="40% - Ênfase6 4 2 2" xfId="2679" xr:uid="{A78B7D67-65AB-4778-85F8-A3DDD5E035DC}"/>
    <cellStyle name="40% - Ênfase6 4 2 3" xfId="2356" xr:uid="{5DC71EDF-7477-497A-9453-419F0A89644F}"/>
    <cellStyle name="40% - Ênfase6 4 3" xfId="1841" xr:uid="{00000000-0005-0000-0000-00003D010000}"/>
    <cellStyle name="40% - Ênfase6 4 3 2" xfId="2581" xr:uid="{B40490FE-6D1D-4939-A929-321FF99576A4}"/>
    <cellStyle name="40% - Ênfase6 4 3 3" xfId="2258" xr:uid="{2E72AE31-2B6D-4CCD-8533-9248812B0D14}"/>
    <cellStyle name="40% - Ênfase6 5" xfId="703" xr:uid="{00000000-0005-0000-0000-00003E010000}"/>
    <cellStyle name="40% - Ênfase6 6" xfId="704" xr:uid="{00000000-0005-0000-0000-00003F010000}"/>
    <cellStyle name="40% - Ênfase6 6 2" xfId="2065" xr:uid="{00000000-0005-0000-0000-000040010000}"/>
    <cellStyle name="40% - Ênfase6 6 2 2" xfId="2714" xr:uid="{53D4C7BB-45C1-4D3A-8E92-6145604838AC}"/>
    <cellStyle name="40% - Ênfase6 6 2 3" xfId="2391" xr:uid="{2DBE1F82-DBC0-466C-BA3A-EFF60958632F}"/>
    <cellStyle name="40% - Ênfase6 6 3" xfId="1964" xr:uid="{00000000-0005-0000-0000-000041010000}"/>
    <cellStyle name="40% - Ênfase6 6 3 2" xfId="2617" xr:uid="{8455864F-F3A2-47B0-8E59-F8A3114EBF1D}"/>
    <cellStyle name="40% - Ênfase6 6 3 3" xfId="2294" xr:uid="{80773B2B-CE6E-4122-A9E1-603CE6BD35A2}"/>
    <cellStyle name="40% - Ênfase6 6 4" xfId="2517" xr:uid="{CBA2DE95-F76B-4BC5-9D6B-C0E2B2A4345E}"/>
    <cellStyle name="40% - Ênfase6 6 5" xfId="2196" xr:uid="{8D69D667-AB5E-41ED-8F4D-5E78489EEB95}"/>
    <cellStyle name="40% - Ênfase6 7" xfId="705" xr:uid="{00000000-0005-0000-0000-000042010000}"/>
    <cellStyle name="40% - Ênfase6 7 2" xfId="2066" xr:uid="{00000000-0005-0000-0000-000043010000}"/>
    <cellStyle name="40% - Ênfase6 7 2 2" xfId="2715" xr:uid="{24A09000-21AD-407B-B60E-709A0381ADCD}"/>
    <cellStyle name="40% - Ênfase6 7 2 3" xfId="2392" xr:uid="{1BDC453B-0A05-4EA8-9DAC-FDBE7A54A13B}"/>
    <cellStyle name="40% - Ênfase6 7 3" xfId="1965" xr:uid="{00000000-0005-0000-0000-000044010000}"/>
    <cellStyle name="40% - Ênfase6 7 3 2" xfId="2618" xr:uid="{11926B97-AF47-4FB3-98D1-79727DC1596F}"/>
    <cellStyle name="40% - Ênfase6 7 3 3" xfId="2295" xr:uid="{0539123B-7F89-4A40-9B40-DADD35A17083}"/>
    <cellStyle name="40% - Ênfase6 7 4" xfId="2518" xr:uid="{748941F9-10A4-4948-A228-F10EFC8466B9}"/>
    <cellStyle name="40% - Ênfase6 7 5" xfId="2197" xr:uid="{CF91DDE9-8794-4898-9386-1728BFB9B6C8}"/>
    <cellStyle name="60% - Accent1" xfId="63" xr:uid="{00000000-0005-0000-0000-000045010000}"/>
    <cellStyle name="60% - Accent1 2" xfId="480" xr:uid="{00000000-0005-0000-0000-000046010000}"/>
    <cellStyle name="60% - Accent1 3" xfId="435" xr:uid="{00000000-0005-0000-0000-000047010000}"/>
    <cellStyle name="60% - Accent2" xfId="64" xr:uid="{00000000-0005-0000-0000-000048010000}"/>
    <cellStyle name="60% - Accent2 2" xfId="481" xr:uid="{00000000-0005-0000-0000-000049010000}"/>
    <cellStyle name="60% - Accent2 3" xfId="436" xr:uid="{00000000-0005-0000-0000-00004A010000}"/>
    <cellStyle name="60% - Accent3" xfId="65" xr:uid="{00000000-0005-0000-0000-00004B010000}"/>
    <cellStyle name="60% - Accent3 2" xfId="482" xr:uid="{00000000-0005-0000-0000-00004C010000}"/>
    <cellStyle name="60% - Accent3 3" xfId="437" xr:uid="{00000000-0005-0000-0000-00004D010000}"/>
    <cellStyle name="60% - Accent4" xfId="66" xr:uid="{00000000-0005-0000-0000-00004E010000}"/>
    <cellStyle name="60% - Accent4 2" xfId="483" xr:uid="{00000000-0005-0000-0000-00004F010000}"/>
    <cellStyle name="60% - Accent4 3" xfId="438" xr:uid="{00000000-0005-0000-0000-000050010000}"/>
    <cellStyle name="60% - Accent5" xfId="67" xr:uid="{00000000-0005-0000-0000-000051010000}"/>
    <cellStyle name="60% - Accent5 2" xfId="484" xr:uid="{00000000-0005-0000-0000-000052010000}"/>
    <cellStyle name="60% - Accent5 3" xfId="439" xr:uid="{00000000-0005-0000-0000-000053010000}"/>
    <cellStyle name="60% - Accent6" xfId="68" xr:uid="{00000000-0005-0000-0000-000054010000}"/>
    <cellStyle name="60% - Accent6 2" xfId="485" xr:uid="{00000000-0005-0000-0000-000055010000}"/>
    <cellStyle name="60% - Accent6 3" xfId="440" xr:uid="{00000000-0005-0000-0000-000056010000}"/>
    <cellStyle name="60% - Ênfase1 2" xfId="16" xr:uid="{00000000-0005-0000-0000-000057010000}"/>
    <cellStyle name="60% - Ênfase1 2 2" xfId="563" xr:uid="{00000000-0005-0000-0000-000058010000}"/>
    <cellStyle name="60% - Ênfase1 2 3" xfId="298" xr:uid="{00000000-0005-0000-0000-000059010000}"/>
    <cellStyle name="60% - Ênfase1 3" xfId="239" xr:uid="{00000000-0005-0000-0000-00005A010000}"/>
    <cellStyle name="60% - Ênfase1 3 2" xfId="1842" xr:uid="{00000000-0005-0000-0000-00005B010000}"/>
    <cellStyle name="60% - Ênfase1 4" xfId="706" xr:uid="{00000000-0005-0000-0000-00005C010000}"/>
    <cellStyle name="60% - Ênfase1 5" xfId="707" xr:uid="{00000000-0005-0000-0000-00005D010000}"/>
    <cellStyle name="60% - Ênfase2 2" xfId="17" xr:uid="{00000000-0005-0000-0000-00005E010000}"/>
    <cellStyle name="60% - Ênfase2 2 2" xfId="564" xr:uid="{00000000-0005-0000-0000-00005F010000}"/>
    <cellStyle name="60% - Ênfase2 2 3" xfId="299" xr:uid="{00000000-0005-0000-0000-000060010000}"/>
    <cellStyle name="60% - Ênfase2 3" xfId="240" xr:uid="{00000000-0005-0000-0000-000061010000}"/>
    <cellStyle name="60% - Ênfase2 3 2" xfId="1843" xr:uid="{00000000-0005-0000-0000-000062010000}"/>
    <cellStyle name="60% - Ênfase2 4" xfId="708" xr:uid="{00000000-0005-0000-0000-000063010000}"/>
    <cellStyle name="60% - Ênfase2 5" xfId="709" xr:uid="{00000000-0005-0000-0000-000064010000}"/>
    <cellStyle name="60% - Ênfase3 2" xfId="18" xr:uid="{00000000-0005-0000-0000-000065010000}"/>
    <cellStyle name="60% - Ênfase3 2 2" xfId="565" xr:uid="{00000000-0005-0000-0000-000066010000}"/>
    <cellStyle name="60% - Ênfase3 2 3" xfId="300" xr:uid="{00000000-0005-0000-0000-000067010000}"/>
    <cellStyle name="60% - Ênfase3 3" xfId="241" xr:uid="{00000000-0005-0000-0000-000068010000}"/>
    <cellStyle name="60% - Ênfase3 3 2" xfId="1844" xr:uid="{00000000-0005-0000-0000-000069010000}"/>
    <cellStyle name="60% - Ênfase3 4" xfId="710" xr:uid="{00000000-0005-0000-0000-00006A010000}"/>
    <cellStyle name="60% - Ênfase3 5" xfId="711" xr:uid="{00000000-0005-0000-0000-00006B010000}"/>
    <cellStyle name="60% - Ênfase4 2" xfId="19" xr:uid="{00000000-0005-0000-0000-00006C010000}"/>
    <cellStyle name="60% - Ênfase4 2 2" xfId="566" xr:uid="{00000000-0005-0000-0000-00006D010000}"/>
    <cellStyle name="60% - Ênfase4 2 3" xfId="301" xr:uid="{00000000-0005-0000-0000-00006E010000}"/>
    <cellStyle name="60% - Ênfase4 3" xfId="242" xr:uid="{00000000-0005-0000-0000-00006F010000}"/>
    <cellStyle name="60% - Ênfase4 3 2" xfId="1845" xr:uid="{00000000-0005-0000-0000-000070010000}"/>
    <cellStyle name="60% - Ênfase4 4" xfId="712" xr:uid="{00000000-0005-0000-0000-000071010000}"/>
    <cellStyle name="60% - Ênfase4 5" xfId="713" xr:uid="{00000000-0005-0000-0000-000072010000}"/>
    <cellStyle name="60% - Ênfase5 2" xfId="20" xr:uid="{00000000-0005-0000-0000-000073010000}"/>
    <cellStyle name="60% - Ênfase5 2 2" xfId="567" xr:uid="{00000000-0005-0000-0000-000074010000}"/>
    <cellStyle name="60% - Ênfase5 2 3" xfId="302" xr:uid="{00000000-0005-0000-0000-000075010000}"/>
    <cellStyle name="60% - Ênfase5 3" xfId="243" xr:uid="{00000000-0005-0000-0000-000076010000}"/>
    <cellStyle name="60% - Ênfase5 3 2" xfId="1846" xr:uid="{00000000-0005-0000-0000-000077010000}"/>
    <cellStyle name="60% - Ênfase5 4" xfId="714" xr:uid="{00000000-0005-0000-0000-000078010000}"/>
    <cellStyle name="60% - Ênfase5 5" xfId="715" xr:uid="{00000000-0005-0000-0000-000079010000}"/>
    <cellStyle name="60% - Ênfase6 2" xfId="21" xr:uid="{00000000-0005-0000-0000-00007A010000}"/>
    <cellStyle name="60% - Ênfase6 2 2" xfId="568" xr:uid="{00000000-0005-0000-0000-00007B010000}"/>
    <cellStyle name="60% - Ênfase6 2 3" xfId="303" xr:uid="{00000000-0005-0000-0000-00007C010000}"/>
    <cellStyle name="60% - Ênfase6 3" xfId="244" xr:uid="{00000000-0005-0000-0000-00007D010000}"/>
    <cellStyle name="60% - Ênfase6 3 2" xfId="1847" xr:uid="{00000000-0005-0000-0000-00007E010000}"/>
    <cellStyle name="60% - Ênfase6 4" xfId="716" xr:uid="{00000000-0005-0000-0000-00007F010000}"/>
    <cellStyle name="60% - Ênfase6 5" xfId="717" xr:uid="{00000000-0005-0000-0000-000080010000}"/>
    <cellStyle name="A3 297 x 420 mm" xfId="718" xr:uid="{00000000-0005-0000-0000-000081010000}"/>
    <cellStyle name="A3 297 x 420 mm 2" xfId="719" xr:uid="{00000000-0005-0000-0000-000082010000}"/>
    <cellStyle name="Accent1" xfId="69" xr:uid="{00000000-0005-0000-0000-000083010000}"/>
    <cellStyle name="Accent1 - 20%" xfId="70" xr:uid="{00000000-0005-0000-0000-000084010000}"/>
    <cellStyle name="Accent1 - 20% 2" xfId="487" xr:uid="{00000000-0005-0000-0000-000085010000}"/>
    <cellStyle name="Accent1 - 20% 3" xfId="367" xr:uid="{00000000-0005-0000-0000-000086010000}"/>
    <cellStyle name="Accent1 - 40%" xfId="71" xr:uid="{00000000-0005-0000-0000-000087010000}"/>
    <cellStyle name="Accent1 - 40% 2" xfId="488" xr:uid="{00000000-0005-0000-0000-000088010000}"/>
    <cellStyle name="Accent1 - 40% 3" xfId="368" xr:uid="{00000000-0005-0000-0000-000089010000}"/>
    <cellStyle name="Accent1 - 60%" xfId="72" xr:uid="{00000000-0005-0000-0000-00008A010000}"/>
    <cellStyle name="Accent1 - 60% 2" xfId="489" xr:uid="{00000000-0005-0000-0000-00008B010000}"/>
    <cellStyle name="Accent1 - 60% 3" xfId="369" xr:uid="{00000000-0005-0000-0000-00008C010000}"/>
    <cellStyle name="Accent1 2" xfId="486" xr:uid="{00000000-0005-0000-0000-00008D010000}"/>
    <cellStyle name="Accent1 3" xfId="542" xr:uid="{00000000-0005-0000-0000-00008E010000}"/>
    <cellStyle name="Accent1 4" xfId="441" xr:uid="{00000000-0005-0000-0000-00008F010000}"/>
    <cellStyle name="Accent2" xfId="73" xr:uid="{00000000-0005-0000-0000-000090010000}"/>
    <cellStyle name="Accent2 - 20%" xfId="74" xr:uid="{00000000-0005-0000-0000-000091010000}"/>
    <cellStyle name="Accent2 - 20% 2" xfId="491" xr:uid="{00000000-0005-0000-0000-000092010000}"/>
    <cellStyle name="Accent2 - 20% 3" xfId="371" xr:uid="{00000000-0005-0000-0000-000093010000}"/>
    <cellStyle name="Accent2 - 40%" xfId="75" xr:uid="{00000000-0005-0000-0000-000094010000}"/>
    <cellStyle name="Accent2 - 40% 2" xfId="492" xr:uid="{00000000-0005-0000-0000-000095010000}"/>
    <cellStyle name="Accent2 - 40% 3" xfId="372" xr:uid="{00000000-0005-0000-0000-000096010000}"/>
    <cellStyle name="Accent2 - 60%" xfId="76" xr:uid="{00000000-0005-0000-0000-000097010000}"/>
    <cellStyle name="Accent2 - 60% 2" xfId="493" xr:uid="{00000000-0005-0000-0000-000098010000}"/>
    <cellStyle name="Accent2 - 60% 3" xfId="373" xr:uid="{00000000-0005-0000-0000-000099010000}"/>
    <cellStyle name="Accent2 2" xfId="490" xr:uid="{00000000-0005-0000-0000-00009A010000}"/>
    <cellStyle name="Accent2 3" xfId="543" xr:uid="{00000000-0005-0000-0000-00009B010000}"/>
    <cellStyle name="Accent2 4" xfId="442" xr:uid="{00000000-0005-0000-0000-00009C010000}"/>
    <cellStyle name="Accent3" xfId="77" xr:uid="{00000000-0005-0000-0000-00009D010000}"/>
    <cellStyle name="Accent3 - 20%" xfId="78" xr:uid="{00000000-0005-0000-0000-00009E010000}"/>
    <cellStyle name="Accent3 - 20% 2" xfId="495" xr:uid="{00000000-0005-0000-0000-00009F010000}"/>
    <cellStyle name="Accent3 - 20% 3" xfId="375" xr:uid="{00000000-0005-0000-0000-0000A0010000}"/>
    <cellStyle name="Accent3 - 40%" xfId="79" xr:uid="{00000000-0005-0000-0000-0000A1010000}"/>
    <cellStyle name="Accent3 - 40% 2" xfId="496" xr:uid="{00000000-0005-0000-0000-0000A2010000}"/>
    <cellStyle name="Accent3 - 40% 3" xfId="376" xr:uid="{00000000-0005-0000-0000-0000A3010000}"/>
    <cellStyle name="Accent3 - 60%" xfId="80" xr:uid="{00000000-0005-0000-0000-0000A4010000}"/>
    <cellStyle name="Accent3 - 60% 2" xfId="497" xr:uid="{00000000-0005-0000-0000-0000A5010000}"/>
    <cellStyle name="Accent3 - 60% 3" xfId="377" xr:uid="{00000000-0005-0000-0000-0000A6010000}"/>
    <cellStyle name="Accent3 2" xfId="494" xr:uid="{00000000-0005-0000-0000-0000A7010000}"/>
    <cellStyle name="Accent3 3" xfId="544" xr:uid="{00000000-0005-0000-0000-0000A8010000}"/>
    <cellStyle name="Accent3 4" xfId="443" xr:uid="{00000000-0005-0000-0000-0000A9010000}"/>
    <cellStyle name="Accent4" xfId="81" xr:uid="{00000000-0005-0000-0000-0000AA010000}"/>
    <cellStyle name="Accent4 - 20%" xfId="82" xr:uid="{00000000-0005-0000-0000-0000AB010000}"/>
    <cellStyle name="Accent4 - 20% 2" xfId="499" xr:uid="{00000000-0005-0000-0000-0000AC010000}"/>
    <cellStyle name="Accent4 - 20% 3" xfId="379" xr:uid="{00000000-0005-0000-0000-0000AD010000}"/>
    <cellStyle name="Accent4 - 40%" xfId="83" xr:uid="{00000000-0005-0000-0000-0000AE010000}"/>
    <cellStyle name="Accent4 - 40% 2" xfId="500" xr:uid="{00000000-0005-0000-0000-0000AF010000}"/>
    <cellStyle name="Accent4 - 40% 3" xfId="380" xr:uid="{00000000-0005-0000-0000-0000B0010000}"/>
    <cellStyle name="Accent4 - 60%" xfId="84" xr:uid="{00000000-0005-0000-0000-0000B1010000}"/>
    <cellStyle name="Accent4 - 60% 2" xfId="501" xr:uid="{00000000-0005-0000-0000-0000B2010000}"/>
    <cellStyle name="Accent4 - 60% 3" xfId="381" xr:uid="{00000000-0005-0000-0000-0000B3010000}"/>
    <cellStyle name="Accent4 2" xfId="498" xr:uid="{00000000-0005-0000-0000-0000B4010000}"/>
    <cellStyle name="Accent4 3" xfId="545" xr:uid="{00000000-0005-0000-0000-0000B5010000}"/>
    <cellStyle name="Accent4 4" xfId="444" xr:uid="{00000000-0005-0000-0000-0000B6010000}"/>
    <cellStyle name="Accent5" xfId="85" xr:uid="{00000000-0005-0000-0000-0000B7010000}"/>
    <cellStyle name="Accent5 - 20%" xfId="86" xr:uid="{00000000-0005-0000-0000-0000B8010000}"/>
    <cellStyle name="Accent5 - 20% 2" xfId="503" xr:uid="{00000000-0005-0000-0000-0000B9010000}"/>
    <cellStyle name="Accent5 - 20% 3" xfId="383" xr:uid="{00000000-0005-0000-0000-0000BA010000}"/>
    <cellStyle name="Accent5 - 40%" xfId="87" xr:uid="{00000000-0005-0000-0000-0000BB010000}"/>
    <cellStyle name="Accent5 - 40% 2" xfId="504" xr:uid="{00000000-0005-0000-0000-0000BC010000}"/>
    <cellStyle name="Accent5 - 40% 3" xfId="384" xr:uid="{00000000-0005-0000-0000-0000BD010000}"/>
    <cellStyle name="Accent5 - 60%" xfId="88" xr:uid="{00000000-0005-0000-0000-0000BE010000}"/>
    <cellStyle name="Accent5 - 60% 2" xfId="505" xr:uid="{00000000-0005-0000-0000-0000BF010000}"/>
    <cellStyle name="Accent5 - 60% 3" xfId="385" xr:uid="{00000000-0005-0000-0000-0000C0010000}"/>
    <cellStyle name="Accent5 2" xfId="502" xr:uid="{00000000-0005-0000-0000-0000C1010000}"/>
    <cellStyle name="Accent5 3" xfId="546" xr:uid="{00000000-0005-0000-0000-0000C2010000}"/>
    <cellStyle name="Accent5 4" xfId="445" xr:uid="{00000000-0005-0000-0000-0000C3010000}"/>
    <cellStyle name="Accent6" xfId="89" xr:uid="{00000000-0005-0000-0000-0000C4010000}"/>
    <cellStyle name="Accent6 - 20%" xfId="90" xr:uid="{00000000-0005-0000-0000-0000C5010000}"/>
    <cellStyle name="Accent6 - 20% 2" xfId="507" xr:uid="{00000000-0005-0000-0000-0000C6010000}"/>
    <cellStyle name="Accent6 - 20% 3" xfId="387" xr:uid="{00000000-0005-0000-0000-0000C7010000}"/>
    <cellStyle name="Accent6 - 40%" xfId="91" xr:uid="{00000000-0005-0000-0000-0000C8010000}"/>
    <cellStyle name="Accent6 - 40% 2" xfId="508" xr:uid="{00000000-0005-0000-0000-0000C9010000}"/>
    <cellStyle name="Accent6 - 40% 3" xfId="388" xr:uid="{00000000-0005-0000-0000-0000CA010000}"/>
    <cellStyle name="Accent6 - 60%" xfId="92" xr:uid="{00000000-0005-0000-0000-0000CB010000}"/>
    <cellStyle name="Accent6 - 60% 2" xfId="509" xr:uid="{00000000-0005-0000-0000-0000CC010000}"/>
    <cellStyle name="Accent6 - 60% 3" xfId="389" xr:uid="{00000000-0005-0000-0000-0000CD010000}"/>
    <cellStyle name="Accent6 2" xfId="506" xr:uid="{00000000-0005-0000-0000-0000CE010000}"/>
    <cellStyle name="Accent6 3" xfId="547" xr:uid="{00000000-0005-0000-0000-0000CF010000}"/>
    <cellStyle name="Accent6 4" xfId="446" xr:uid="{00000000-0005-0000-0000-0000D0010000}"/>
    <cellStyle name="Bad" xfId="93" xr:uid="{00000000-0005-0000-0000-0000D1010000}"/>
    <cellStyle name="Bad 2" xfId="510" xr:uid="{00000000-0005-0000-0000-0000D2010000}"/>
    <cellStyle name="Bad 3" xfId="447" xr:uid="{00000000-0005-0000-0000-0000D3010000}"/>
    <cellStyle name="Bom 2" xfId="22" xr:uid="{00000000-0005-0000-0000-0000D4010000}"/>
    <cellStyle name="Bom 2 2" xfId="570" xr:uid="{00000000-0005-0000-0000-0000D5010000}"/>
    <cellStyle name="Bom 2 2 2" xfId="1848" xr:uid="{00000000-0005-0000-0000-0000D6010000}"/>
    <cellStyle name="Bom 2 3" xfId="304" xr:uid="{00000000-0005-0000-0000-0000D7010000}"/>
    <cellStyle name="Bom 2 4" xfId="200" xr:uid="{00000000-0005-0000-0000-0000D8010000}"/>
    <cellStyle name="Bom 3" xfId="346" xr:uid="{00000000-0005-0000-0000-0000D9010000}"/>
    <cellStyle name="Bom 3 2" xfId="569" xr:uid="{00000000-0005-0000-0000-0000DA010000}"/>
    <cellStyle name="Bom 3 2 2" xfId="1849" xr:uid="{00000000-0005-0000-0000-0000DB010000}"/>
    <cellStyle name="Bom 4" xfId="396" xr:uid="{00000000-0005-0000-0000-0000DC010000}"/>
    <cellStyle name="Bom 4 2" xfId="1850" xr:uid="{00000000-0005-0000-0000-0000DD010000}"/>
    <cellStyle name="Bom 5" xfId="245" xr:uid="{00000000-0005-0000-0000-0000DE010000}"/>
    <cellStyle name="Bom 5 2" xfId="1851" xr:uid="{00000000-0005-0000-0000-0000DF010000}"/>
    <cellStyle name="Bom 6" xfId="179" xr:uid="{00000000-0005-0000-0000-0000E0010000}"/>
    <cellStyle name="Cabeçalho 1" xfId="720" xr:uid="{00000000-0005-0000-0000-0000E1010000}"/>
    <cellStyle name="Cabeçalho 2" xfId="721" xr:uid="{00000000-0005-0000-0000-0000E2010000}"/>
    <cellStyle name="Calculation" xfId="94" xr:uid="{00000000-0005-0000-0000-0000E3010000}"/>
    <cellStyle name="Calculation 2" xfId="511" xr:uid="{00000000-0005-0000-0000-0000E4010000}"/>
    <cellStyle name="Calculation 2 2" xfId="1852" xr:uid="{00000000-0005-0000-0000-0000E5010000}"/>
    <cellStyle name="Calculation 3" xfId="448" xr:uid="{00000000-0005-0000-0000-0000E6010000}"/>
    <cellStyle name="Calculation 3 2" xfId="1853" xr:uid="{00000000-0005-0000-0000-0000E7010000}"/>
    <cellStyle name="Calculation 4" xfId="722" xr:uid="{00000000-0005-0000-0000-0000E8010000}"/>
    <cellStyle name="Calculation 5" xfId="723" xr:uid="{00000000-0005-0000-0000-0000E9010000}"/>
    <cellStyle name="Calculation 6" xfId="724" xr:uid="{00000000-0005-0000-0000-0000EA010000}"/>
    <cellStyle name="Cálculo 2" xfId="23" xr:uid="{00000000-0005-0000-0000-0000EB010000}"/>
    <cellStyle name="Cálculo 2 2" xfId="572" xr:uid="{00000000-0005-0000-0000-0000EC010000}"/>
    <cellStyle name="Cálculo 2 2 2" xfId="725" xr:uid="{00000000-0005-0000-0000-0000ED010000}"/>
    <cellStyle name="Cálculo 2 2 3" xfId="726" xr:uid="{00000000-0005-0000-0000-0000EE010000}"/>
    <cellStyle name="Cálculo 2 2 4" xfId="727" xr:uid="{00000000-0005-0000-0000-0000EF010000}"/>
    <cellStyle name="Cálculo 2 2 5" xfId="728" xr:uid="{00000000-0005-0000-0000-0000F0010000}"/>
    <cellStyle name="Cálculo 2 2 6" xfId="729" xr:uid="{00000000-0005-0000-0000-0000F1010000}"/>
    <cellStyle name="Cálculo 2 3" xfId="730" xr:uid="{00000000-0005-0000-0000-0000F2010000}"/>
    <cellStyle name="Cálculo 2 4" xfId="731" xr:uid="{00000000-0005-0000-0000-0000F3010000}"/>
    <cellStyle name="Cálculo 2 5" xfId="732" xr:uid="{00000000-0005-0000-0000-0000F4010000}"/>
    <cellStyle name="Cálculo 2 6" xfId="733" xr:uid="{00000000-0005-0000-0000-0000F5010000}"/>
    <cellStyle name="Cálculo 2 7" xfId="734" xr:uid="{00000000-0005-0000-0000-0000F6010000}"/>
    <cellStyle name="Cálculo 2 8" xfId="305" xr:uid="{00000000-0005-0000-0000-0000F7010000}"/>
    <cellStyle name="Cálculo 2_ALM" xfId="735" xr:uid="{00000000-0005-0000-0000-0000F8010000}"/>
    <cellStyle name="Cálculo 3" xfId="344" xr:uid="{00000000-0005-0000-0000-0000F9010000}"/>
    <cellStyle name="Cálculo 3 2" xfId="571" xr:uid="{00000000-0005-0000-0000-0000FA010000}"/>
    <cellStyle name="Cálculo 3 2 2" xfId="736" xr:uid="{00000000-0005-0000-0000-0000FB010000}"/>
    <cellStyle name="Cálculo 3 2 3" xfId="737" xr:uid="{00000000-0005-0000-0000-0000FC010000}"/>
    <cellStyle name="Cálculo 3 2 4" xfId="738" xr:uid="{00000000-0005-0000-0000-0000FD010000}"/>
    <cellStyle name="Cálculo 3 2 5" xfId="739" xr:uid="{00000000-0005-0000-0000-0000FE010000}"/>
    <cellStyle name="Cálculo 3 2 6" xfId="740" xr:uid="{00000000-0005-0000-0000-0000FF010000}"/>
    <cellStyle name="Cálculo 3 3" xfId="741" xr:uid="{00000000-0005-0000-0000-000000020000}"/>
    <cellStyle name="Cálculo 3 4" xfId="742" xr:uid="{00000000-0005-0000-0000-000001020000}"/>
    <cellStyle name="Cálculo 3 5" xfId="743" xr:uid="{00000000-0005-0000-0000-000002020000}"/>
    <cellStyle name="Cálculo 3 6" xfId="744" xr:uid="{00000000-0005-0000-0000-000003020000}"/>
    <cellStyle name="Cálculo 3 7" xfId="745" xr:uid="{00000000-0005-0000-0000-000004020000}"/>
    <cellStyle name="Cálculo 3 8" xfId="746" xr:uid="{00000000-0005-0000-0000-000005020000}"/>
    <cellStyle name="Cálculo 3_ALM" xfId="747" xr:uid="{00000000-0005-0000-0000-000006020000}"/>
    <cellStyle name="Cálculo 4" xfId="391" xr:uid="{00000000-0005-0000-0000-000007020000}"/>
    <cellStyle name="Cálculo 4 2" xfId="1854" xr:uid="{00000000-0005-0000-0000-000008020000}"/>
    <cellStyle name="Cálculo 5" xfId="246" xr:uid="{00000000-0005-0000-0000-000009020000}"/>
    <cellStyle name="Cálculo 5 2" xfId="1855" xr:uid="{00000000-0005-0000-0000-00000A020000}"/>
    <cellStyle name="Cálculo 6" xfId="748" xr:uid="{00000000-0005-0000-0000-00000B020000}"/>
    <cellStyle name="Cálculo 7" xfId="1790" xr:uid="{00000000-0005-0000-0000-00000C020000}"/>
    <cellStyle name="Cálculo 8" xfId="177" xr:uid="{00000000-0005-0000-0000-00000D020000}"/>
    <cellStyle name="Célula de Verificação 2" xfId="24" xr:uid="{00000000-0005-0000-0000-00000E020000}"/>
    <cellStyle name="Célula de Verificação 2 2" xfId="574" xr:uid="{00000000-0005-0000-0000-00000F020000}"/>
    <cellStyle name="Célula de Verificação 2 2 2" xfId="1856" xr:uid="{00000000-0005-0000-0000-000010020000}"/>
    <cellStyle name="Célula de Verificação 2 3" xfId="306" xr:uid="{00000000-0005-0000-0000-000011020000}"/>
    <cellStyle name="Célula de Verificação 2_Entradas" xfId="749" xr:uid="{00000000-0005-0000-0000-000012020000}"/>
    <cellStyle name="Célula de Verificação 3" xfId="345" xr:uid="{00000000-0005-0000-0000-000013020000}"/>
    <cellStyle name="Célula de Verificação 3 2" xfId="573" xr:uid="{00000000-0005-0000-0000-000014020000}"/>
    <cellStyle name="Célula de Verificação 4" xfId="392" xr:uid="{00000000-0005-0000-0000-000015020000}"/>
    <cellStyle name="Célula de Verificação 4 2" xfId="1857" xr:uid="{00000000-0005-0000-0000-000016020000}"/>
    <cellStyle name="Célula de Verificação 5" xfId="247" xr:uid="{00000000-0005-0000-0000-000017020000}"/>
    <cellStyle name="Célula de Verificação 5 2" xfId="1858" xr:uid="{00000000-0005-0000-0000-000018020000}"/>
    <cellStyle name="Célula de Verificação 6" xfId="750" xr:uid="{00000000-0005-0000-0000-000019020000}"/>
    <cellStyle name="Célula de Verificação 7" xfId="1791" xr:uid="{00000000-0005-0000-0000-00001A020000}"/>
    <cellStyle name="Célula de Verificação 8" xfId="178" xr:uid="{00000000-0005-0000-0000-00001B020000}"/>
    <cellStyle name="Célula Vinculada 2" xfId="25" xr:uid="{00000000-0005-0000-0000-00001C020000}"/>
    <cellStyle name="Célula Vinculada 2 2" xfId="576" xr:uid="{00000000-0005-0000-0000-00001D020000}"/>
    <cellStyle name="Célula Vinculada 2 2 2" xfId="1859" xr:uid="{00000000-0005-0000-0000-00001E020000}"/>
    <cellStyle name="Célula Vinculada 2 3" xfId="307" xr:uid="{00000000-0005-0000-0000-00001F020000}"/>
    <cellStyle name="Célula Vinculada 2_Entradas" xfId="751" xr:uid="{00000000-0005-0000-0000-000020020000}"/>
    <cellStyle name="Célula Vinculada 3" xfId="352" xr:uid="{00000000-0005-0000-0000-000021020000}"/>
    <cellStyle name="Célula Vinculada 3 2" xfId="575" xr:uid="{00000000-0005-0000-0000-000022020000}"/>
    <cellStyle name="Célula Vinculada 4" xfId="402" xr:uid="{00000000-0005-0000-0000-000023020000}"/>
    <cellStyle name="Célula Vinculada 4 2" xfId="1860" xr:uid="{00000000-0005-0000-0000-000024020000}"/>
    <cellStyle name="Célula Vinculada 5" xfId="248" xr:uid="{00000000-0005-0000-0000-000025020000}"/>
    <cellStyle name="Célula Vinculada 5 2" xfId="1861" xr:uid="{00000000-0005-0000-0000-000026020000}"/>
    <cellStyle name="Célula Vinculada 6" xfId="752" xr:uid="{00000000-0005-0000-0000-000027020000}"/>
    <cellStyle name="Célula Vinculada 7" xfId="1792" xr:uid="{00000000-0005-0000-0000-000028020000}"/>
    <cellStyle name="Célula Vinculada 8" xfId="185" xr:uid="{00000000-0005-0000-0000-000029020000}"/>
    <cellStyle name="Check Cell" xfId="95" xr:uid="{00000000-0005-0000-0000-00002A020000}"/>
    <cellStyle name="Check Cell 2" xfId="512" xr:uid="{00000000-0005-0000-0000-00002B020000}"/>
    <cellStyle name="Check Cell 3" xfId="449" xr:uid="{00000000-0005-0000-0000-00002C020000}"/>
    <cellStyle name="clsAltData" xfId="753" xr:uid="{00000000-0005-0000-0000-00002D020000}"/>
    <cellStyle name="clsAltData 2" xfId="754" xr:uid="{00000000-0005-0000-0000-00002E020000}"/>
    <cellStyle name="clsAltData 3" xfId="755" xr:uid="{00000000-0005-0000-0000-00002F020000}"/>
    <cellStyle name="clsAltData 4" xfId="756" xr:uid="{00000000-0005-0000-0000-000030020000}"/>
    <cellStyle name="clsAltData 5" xfId="757" xr:uid="{00000000-0005-0000-0000-000031020000}"/>
    <cellStyle name="clsAltData 6" xfId="758" xr:uid="{00000000-0005-0000-0000-000032020000}"/>
    <cellStyle name="clsColumnHeader" xfId="759" xr:uid="{00000000-0005-0000-0000-000033020000}"/>
    <cellStyle name="clsColumnHeader 2" xfId="760" xr:uid="{00000000-0005-0000-0000-000034020000}"/>
    <cellStyle name="clsColumnHeader 3" xfId="761" xr:uid="{00000000-0005-0000-0000-000035020000}"/>
    <cellStyle name="clsColumnHeader 4" xfId="762" xr:uid="{00000000-0005-0000-0000-000036020000}"/>
    <cellStyle name="clsColumnHeader 5" xfId="763" xr:uid="{00000000-0005-0000-0000-000037020000}"/>
    <cellStyle name="clsColumnHeader 6" xfId="764" xr:uid="{00000000-0005-0000-0000-000038020000}"/>
    <cellStyle name="clsData" xfId="765" xr:uid="{00000000-0005-0000-0000-000039020000}"/>
    <cellStyle name="clsData 2" xfId="766" xr:uid="{00000000-0005-0000-0000-00003A020000}"/>
    <cellStyle name="clsData 3" xfId="767" xr:uid="{00000000-0005-0000-0000-00003B020000}"/>
    <cellStyle name="clsData 4" xfId="768" xr:uid="{00000000-0005-0000-0000-00003C020000}"/>
    <cellStyle name="clsData 5" xfId="769" xr:uid="{00000000-0005-0000-0000-00003D020000}"/>
    <cellStyle name="clsData 6" xfId="770" xr:uid="{00000000-0005-0000-0000-00003E020000}"/>
    <cellStyle name="clsDefault_d44513a4-0eb9-43b4-873a-a13effea1958(1)" xfId="771" xr:uid="{00000000-0005-0000-0000-00003F020000}"/>
    <cellStyle name="clsRowHeader" xfId="772" xr:uid="{00000000-0005-0000-0000-000040020000}"/>
    <cellStyle name="clsRowHeader 2" xfId="773" xr:uid="{00000000-0005-0000-0000-000041020000}"/>
    <cellStyle name="clsRowHeader 3" xfId="774" xr:uid="{00000000-0005-0000-0000-000042020000}"/>
    <cellStyle name="clsRowHeader 4" xfId="775" xr:uid="{00000000-0005-0000-0000-000043020000}"/>
    <cellStyle name="clsRowHeader 5" xfId="776" xr:uid="{00000000-0005-0000-0000-000044020000}"/>
    <cellStyle name="clsRowHeader 6" xfId="777" xr:uid="{00000000-0005-0000-0000-000045020000}"/>
    <cellStyle name="Comma" xfId="778" xr:uid="{00000000-0005-0000-0000-000046020000}"/>
    <cellStyle name="Comma  - Style1" xfId="779" xr:uid="{00000000-0005-0000-0000-000047020000}"/>
    <cellStyle name="Comma  - Style2" xfId="780" xr:uid="{00000000-0005-0000-0000-000048020000}"/>
    <cellStyle name="Comma  - Style3" xfId="781" xr:uid="{00000000-0005-0000-0000-000049020000}"/>
    <cellStyle name="Comma  - Style4" xfId="782" xr:uid="{00000000-0005-0000-0000-00004A020000}"/>
    <cellStyle name="Comma  - Style5" xfId="783" xr:uid="{00000000-0005-0000-0000-00004B020000}"/>
    <cellStyle name="Comma  - Style6" xfId="784" xr:uid="{00000000-0005-0000-0000-00004C020000}"/>
    <cellStyle name="Comma  - Style7" xfId="785" xr:uid="{00000000-0005-0000-0000-00004D020000}"/>
    <cellStyle name="Comma  - Style8" xfId="786" xr:uid="{00000000-0005-0000-0000-00004E020000}"/>
    <cellStyle name="Comma [0]" xfId="787" xr:uid="{00000000-0005-0000-0000-00004F020000}"/>
    <cellStyle name="Comma [0] 2" xfId="788" xr:uid="{00000000-0005-0000-0000-000050020000}"/>
    <cellStyle name="Comma 2" xfId="789" xr:uid="{00000000-0005-0000-0000-000051020000}"/>
    <cellStyle name="Comma 3" xfId="790" xr:uid="{00000000-0005-0000-0000-000052020000}"/>
    <cellStyle name="Comma_ALM" xfId="791" xr:uid="{00000000-0005-0000-0000-000053020000}"/>
    <cellStyle name="Currency [0]" xfId="792" xr:uid="{00000000-0005-0000-0000-000054020000}"/>
    <cellStyle name="Currency [0] 2" xfId="793" xr:uid="{00000000-0005-0000-0000-000055020000}"/>
    <cellStyle name="Currency 2" xfId="794" xr:uid="{00000000-0005-0000-0000-000056020000}"/>
    <cellStyle name="Currency 2 2" xfId="2520" xr:uid="{187CCE21-878A-4B8C-BC6E-48A65C142F13}"/>
    <cellStyle name="Currency 2 3" xfId="2198" xr:uid="{09260F54-5F81-4AB5-B01B-216F383453DD}"/>
    <cellStyle name="Currency 3" xfId="795" xr:uid="{00000000-0005-0000-0000-000057020000}"/>
    <cellStyle name="Currency 3 2" xfId="2521" xr:uid="{AB8E243F-AC9C-40E2-8C5B-5B21D0DCD6EF}"/>
    <cellStyle name="Currency 3 3" xfId="2199" xr:uid="{BE6F747F-A524-4574-B0CC-BBEDF1314659}"/>
    <cellStyle name="Currency 4" xfId="796" xr:uid="{00000000-0005-0000-0000-000058020000}"/>
    <cellStyle name="Currency 4 2" xfId="2522" xr:uid="{CDA5B1EF-793E-4C9F-B1BF-09655B5B2AC9}"/>
    <cellStyle name="Currency 4 3" xfId="2200" xr:uid="{F78AADDE-3C00-4249-B9BE-068B86E49E12}"/>
    <cellStyle name="Data" xfId="797" xr:uid="{00000000-0005-0000-0000-000059020000}"/>
    <cellStyle name="Data 2" xfId="798" xr:uid="{00000000-0005-0000-0000-00005A020000}"/>
    <cellStyle name="Date" xfId="799" xr:uid="{00000000-0005-0000-0000-00005B020000}"/>
    <cellStyle name="DC_TABELA" xfId="800" xr:uid="{00000000-0005-0000-0000-00005C020000}"/>
    <cellStyle name="Emphasis 1" xfId="96" xr:uid="{00000000-0005-0000-0000-00005D020000}"/>
    <cellStyle name="Emphasis 1 2" xfId="513" xr:uid="{00000000-0005-0000-0000-00005E020000}"/>
    <cellStyle name="Emphasis 1 3" xfId="393" xr:uid="{00000000-0005-0000-0000-00005F020000}"/>
    <cellStyle name="Emphasis 2" xfId="97" xr:uid="{00000000-0005-0000-0000-000060020000}"/>
    <cellStyle name="Emphasis 2 2" xfId="514" xr:uid="{00000000-0005-0000-0000-000061020000}"/>
    <cellStyle name="Emphasis 2 3" xfId="394" xr:uid="{00000000-0005-0000-0000-000062020000}"/>
    <cellStyle name="Emphasis 3" xfId="98" xr:uid="{00000000-0005-0000-0000-000063020000}"/>
    <cellStyle name="Emphasis 3 2" xfId="515" xr:uid="{00000000-0005-0000-0000-000064020000}"/>
    <cellStyle name="Emphasis 3 3" xfId="395" xr:uid="{00000000-0005-0000-0000-000065020000}"/>
    <cellStyle name="Ênfase1 2" xfId="26" xr:uid="{00000000-0005-0000-0000-000066020000}"/>
    <cellStyle name="Ênfase1 2 2" xfId="578" xr:uid="{00000000-0005-0000-0000-000067020000}"/>
    <cellStyle name="Ênfase1 2 2 2" xfId="1862" xr:uid="{00000000-0005-0000-0000-000068020000}"/>
    <cellStyle name="Ênfase1 2 3" xfId="308" xr:uid="{00000000-0005-0000-0000-000069020000}"/>
    <cellStyle name="Ênfase1 3" xfId="337" xr:uid="{00000000-0005-0000-0000-00006A020000}"/>
    <cellStyle name="Ênfase1 3 2" xfId="577" xr:uid="{00000000-0005-0000-0000-00006B020000}"/>
    <cellStyle name="Ênfase1 4" xfId="366" xr:uid="{00000000-0005-0000-0000-00006C020000}"/>
    <cellStyle name="Ênfase1 4 2" xfId="1863" xr:uid="{00000000-0005-0000-0000-00006D020000}"/>
    <cellStyle name="Ênfase1 5" xfId="249" xr:uid="{00000000-0005-0000-0000-00006E020000}"/>
    <cellStyle name="Ênfase1 5 2" xfId="1864" xr:uid="{00000000-0005-0000-0000-00006F020000}"/>
    <cellStyle name="Ênfase1 6" xfId="170" xr:uid="{00000000-0005-0000-0000-000070020000}"/>
    <cellStyle name="Ênfase2 2" xfId="27" xr:uid="{00000000-0005-0000-0000-000071020000}"/>
    <cellStyle name="Ênfase2 2 2" xfId="580" xr:uid="{00000000-0005-0000-0000-000072020000}"/>
    <cellStyle name="Ênfase2 2 2 2" xfId="1865" xr:uid="{00000000-0005-0000-0000-000073020000}"/>
    <cellStyle name="Ênfase2 2 3" xfId="309" xr:uid="{00000000-0005-0000-0000-000074020000}"/>
    <cellStyle name="Ênfase2 3" xfId="338" xr:uid="{00000000-0005-0000-0000-000075020000}"/>
    <cellStyle name="Ênfase2 3 2" xfId="579" xr:uid="{00000000-0005-0000-0000-000076020000}"/>
    <cellStyle name="Ênfase2 4" xfId="370" xr:uid="{00000000-0005-0000-0000-000077020000}"/>
    <cellStyle name="Ênfase2 4 2" xfId="1866" xr:uid="{00000000-0005-0000-0000-000078020000}"/>
    <cellStyle name="Ênfase2 5" xfId="250" xr:uid="{00000000-0005-0000-0000-000079020000}"/>
    <cellStyle name="Ênfase2 5 2" xfId="1867" xr:uid="{00000000-0005-0000-0000-00007A020000}"/>
    <cellStyle name="Ênfase2 6" xfId="171" xr:uid="{00000000-0005-0000-0000-00007B020000}"/>
    <cellStyle name="Ênfase3 2" xfId="28" xr:uid="{00000000-0005-0000-0000-00007C020000}"/>
    <cellStyle name="Ênfase3 2 2" xfId="582" xr:uid="{00000000-0005-0000-0000-00007D020000}"/>
    <cellStyle name="Ênfase3 2 2 2" xfId="1868" xr:uid="{00000000-0005-0000-0000-00007E020000}"/>
    <cellStyle name="Ênfase3 2 3" xfId="310" xr:uid="{00000000-0005-0000-0000-00007F020000}"/>
    <cellStyle name="Ênfase3 3" xfId="339" xr:uid="{00000000-0005-0000-0000-000080020000}"/>
    <cellStyle name="Ênfase3 3 2" xfId="581" xr:uid="{00000000-0005-0000-0000-000081020000}"/>
    <cellStyle name="Ênfase3 4" xfId="374" xr:uid="{00000000-0005-0000-0000-000082020000}"/>
    <cellStyle name="Ênfase3 4 2" xfId="1869" xr:uid="{00000000-0005-0000-0000-000083020000}"/>
    <cellStyle name="Ênfase3 5" xfId="251" xr:uid="{00000000-0005-0000-0000-000084020000}"/>
    <cellStyle name="Ênfase3 5 2" xfId="1870" xr:uid="{00000000-0005-0000-0000-000085020000}"/>
    <cellStyle name="Ênfase3 6" xfId="172" xr:uid="{00000000-0005-0000-0000-000086020000}"/>
    <cellStyle name="Ênfase4 2" xfId="29" xr:uid="{00000000-0005-0000-0000-000087020000}"/>
    <cellStyle name="Ênfase4 2 2" xfId="584" xr:uid="{00000000-0005-0000-0000-000088020000}"/>
    <cellStyle name="Ênfase4 2 2 2" xfId="1871" xr:uid="{00000000-0005-0000-0000-000089020000}"/>
    <cellStyle name="Ênfase4 2 3" xfId="311" xr:uid="{00000000-0005-0000-0000-00008A020000}"/>
    <cellStyle name="Ênfase4 3" xfId="340" xr:uid="{00000000-0005-0000-0000-00008B020000}"/>
    <cellStyle name="Ênfase4 3 2" xfId="583" xr:uid="{00000000-0005-0000-0000-00008C020000}"/>
    <cellStyle name="Ênfase4 4" xfId="378" xr:uid="{00000000-0005-0000-0000-00008D020000}"/>
    <cellStyle name="Ênfase4 4 2" xfId="1872" xr:uid="{00000000-0005-0000-0000-00008E020000}"/>
    <cellStyle name="Ênfase4 5" xfId="252" xr:uid="{00000000-0005-0000-0000-00008F020000}"/>
    <cellStyle name="Ênfase4 5 2" xfId="1873" xr:uid="{00000000-0005-0000-0000-000090020000}"/>
    <cellStyle name="Ênfase4 6" xfId="173" xr:uid="{00000000-0005-0000-0000-000091020000}"/>
    <cellStyle name="Ênfase5 2" xfId="30" xr:uid="{00000000-0005-0000-0000-000092020000}"/>
    <cellStyle name="Ênfase5 2 2" xfId="586" xr:uid="{00000000-0005-0000-0000-000093020000}"/>
    <cellStyle name="Ênfase5 2 2 2" xfId="1874" xr:uid="{00000000-0005-0000-0000-000094020000}"/>
    <cellStyle name="Ênfase5 2 3" xfId="312" xr:uid="{00000000-0005-0000-0000-000095020000}"/>
    <cellStyle name="Ênfase5 3" xfId="341" xr:uid="{00000000-0005-0000-0000-000096020000}"/>
    <cellStyle name="Ênfase5 3 2" xfId="585" xr:uid="{00000000-0005-0000-0000-000097020000}"/>
    <cellStyle name="Ênfase5 4" xfId="382" xr:uid="{00000000-0005-0000-0000-000098020000}"/>
    <cellStyle name="Ênfase5 4 2" xfId="1875" xr:uid="{00000000-0005-0000-0000-000099020000}"/>
    <cellStyle name="Ênfase5 5" xfId="253" xr:uid="{00000000-0005-0000-0000-00009A020000}"/>
    <cellStyle name="Ênfase5 6" xfId="174" xr:uid="{00000000-0005-0000-0000-00009B020000}"/>
    <cellStyle name="Ênfase6 2" xfId="31" xr:uid="{00000000-0005-0000-0000-00009C020000}"/>
    <cellStyle name="Ênfase6 2 2" xfId="588" xr:uid="{00000000-0005-0000-0000-00009D020000}"/>
    <cellStyle name="Ênfase6 2 2 2" xfId="1876" xr:uid="{00000000-0005-0000-0000-00009E020000}"/>
    <cellStyle name="Ênfase6 2 3" xfId="313" xr:uid="{00000000-0005-0000-0000-00009F020000}"/>
    <cellStyle name="Ênfase6 3" xfId="342" xr:uid="{00000000-0005-0000-0000-0000A0020000}"/>
    <cellStyle name="Ênfase6 3 2" xfId="587" xr:uid="{00000000-0005-0000-0000-0000A1020000}"/>
    <cellStyle name="Ênfase6 4" xfId="386" xr:uid="{00000000-0005-0000-0000-0000A2020000}"/>
    <cellStyle name="Ênfase6 4 2" xfId="1877" xr:uid="{00000000-0005-0000-0000-0000A3020000}"/>
    <cellStyle name="Ênfase6 5" xfId="254" xr:uid="{00000000-0005-0000-0000-0000A4020000}"/>
    <cellStyle name="Ênfase6 5 2" xfId="1878" xr:uid="{00000000-0005-0000-0000-0000A5020000}"/>
    <cellStyle name="Ênfase6 6" xfId="175" xr:uid="{00000000-0005-0000-0000-0000A6020000}"/>
    <cellStyle name="Entrada 2" xfId="32" xr:uid="{00000000-0005-0000-0000-0000A7020000}"/>
    <cellStyle name="Entrada 2 2" xfId="590" xr:uid="{00000000-0005-0000-0000-0000A8020000}"/>
    <cellStyle name="Entrada 2 2 2" xfId="801" xr:uid="{00000000-0005-0000-0000-0000A9020000}"/>
    <cellStyle name="Entrada 2 2 3" xfId="802" xr:uid="{00000000-0005-0000-0000-0000AA020000}"/>
    <cellStyle name="Entrada 2 2 4" xfId="803" xr:uid="{00000000-0005-0000-0000-0000AB020000}"/>
    <cellStyle name="Entrada 2 2 5" xfId="804" xr:uid="{00000000-0005-0000-0000-0000AC020000}"/>
    <cellStyle name="Entrada 2 2 6" xfId="805" xr:uid="{00000000-0005-0000-0000-0000AD020000}"/>
    <cellStyle name="Entrada 2 3" xfId="806" xr:uid="{00000000-0005-0000-0000-0000AE020000}"/>
    <cellStyle name="Entrada 2 4" xfId="807" xr:uid="{00000000-0005-0000-0000-0000AF020000}"/>
    <cellStyle name="Entrada 2 5" xfId="808" xr:uid="{00000000-0005-0000-0000-0000B0020000}"/>
    <cellStyle name="Entrada 2 6" xfId="809" xr:uid="{00000000-0005-0000-0000-0000B1020000}"/>
    <cellStyle name="Entrada 2 7" xfId="810" xr:uid="{00000000-0005-0000-0000-0000B2020000}"/>
    <cellStyle name="Entrada 2 8" xfId="314" xr:uid="{00000000-0005-0000-0000-0000B3020000}"/>
    <cellStyle name="Entrada 2_ALM" xfId="811" xr:uid="{00000000-0005-0000-0000-0000B4020000}"/>
    <cellStyle name="Entrada 3" xfId="351" xr:uid="{00000000-0005-0000-0000-0000B5020000}"/>
    <cellStyle name="Entrada 3 2" xfId="589" xr:uid="{00000000-0005-0000-0000-0000B6020000}"/>
    <cellStyle name="Entrada 3 2 2" xfId="812" xr:uid="{00000000-0005-0000-0000-0000B7020000}"/>
    <cellStyle name="Entrada 3 2 3" xfId="813" xr:uid="{00000000-0005-0000-0000-0000B8020000}"/>
    <cellStyle name="Entrada 3 2 4" xfId="814" xr:uid="{00000000-0005-0000-0000-0000B9020000}"/>
    <cellStyle name="Entrada 3 2 5" xfId="815" xr:uid="{00000000-0005-0000-0000-0000BA020000}"/>
    <cellStyle name="Entrada 3 2 6" xfId="816" xr:uid="{00000000-0005-0000-0000-0000BB020000}"/>
    <cellStyle name="Entrada 3 3" xfId="817" xr:uid="{00000000-0005-0000-0000-0000BC020000}"/>
    <cellStyle name="Entrada 3 4" xfId="818" xr:uid="{00000000-0005-0000-0000-0000BD020000}"/>
    <cellStyle name="Entrada 3 5" xfId="819" xr:uid="{00000000-0005-0000-0000-0000BE020000}"/>
    <cellStyle name="Entrada 3 6" xfId="820" xr:uid="{00000000-0005-0000-0000-0000BF020000}"/>
    <cellStyle name="Entrada 3 7" xfId="821" xr:uid="{00000000-0005-0000-0000-0000C0020000}"/>
    <cellStyle name="Entrada 3 8" xfId="822" xr:uid="{00000000-0005-0000-0000-0000C1020000}"/>
    <cellStyle name="Entrada 3_ALM" xfId="823" xr:uid="{00000000-0005-0000-0000-0000C2020000}"/>
    <cellStyle name="Entrada 4" xfId="401" xr:uid="{00000000-0005-0000-0000-0000C3020000}"/>
    <cellStyle name="Entrada 4 2" xfId="1879" xr:uid="{00000000-0005-0000-0000-0000C4020000}"/>
    <cellStyle name="Entrada 5" xfId="255" xr:uid="{00000000-0005-0000-0000-0000C5020000}"/>
    <cellStyle name="Entrada 5 2" xfId="1880" xr:uid="{00000000-0005-0000-0000-0000C6020000}"/>
    <cellStyle name="Entrada 6" xfId="824" xr:uid="{00000000-0005-0000-0000-0000C7020000}"/>
    <cellStyle name="Entrada 7" xfId="1793" xr:uid="{00000000-0005-0000-0000-0000C8020000}"/>
    <cellStyle name="Entrada 8" xfId="184" xr:uid="{00000000-0005-0000-0000-0000C9020000}"/>
    <cellStyle name="Estilo 1" xfId="99" xr:uid="{00000000-0005-0000-0000-0000CA020000}"/>
    <cellStyle name="Estilo 1 2" xfId="825" xr:uid="{00000000-0005-0000-0000-0000CB020000}"/>
    <cellStyle name="Estilo 1 3" xfId="1991" xr:uid="{00000000-0005-0000-0000-0000CC020000}"/>
    <cellStyle name="Estilo 1 4" xfId="629" xr:uid="{00000000-0005-0000-0000-0000CD020000}"/>
    <cellStyle name="Euro" xfId="33" xr:uid="{00000000-0005-0000-0000-0000CE020000}"/>
    <cellStyle name="Euro 2" xfId="334" xr:uid="{00000000-0005-0000-0000-0000CF020000}"/>
    <cellStyle name="Euro 2 2" xfId="592" xr:uid="{00000000-0005-0000-0000-0000D0020000}"/>
    <cellStyle name="Euro 2 2 2" xfId="1881" xr:uid="{00000000-0005-0000-0000-0000D1020000}"/>
    <cellStyle name="Euro 2 3" xfId="516" xr:uid="{00000000-0005-0000-0000-0000D2020000}"/>
    <cellStyle name="Euro 3" xfId="548" xr:uid="{00000000-0005-0000-0000-0000D3020000}"/>
    <cellStyle name="Euro 4" xfId="591" xr:uid="{00000000-0005-0000-0000-0000D4020000}"/>
    <cellStyle name="Euro 5" xfId="450" xr:uid="{00000000-0005-0000-0000-0000D5020000}"/>
    <cellStyle name="Euro 6" xfId="256" xr:uid="{00000000-0005-0000-0000-0000D6020000}"/>
    <cellStyle name="Euro 7" xfId="196" xr:uid="{00000000-0005-0000-0000-0000D7020000}"/>
    <cellStyle name="Explanatory Text" xfId="100" xr:uid="{00000000-0005-0000-0000-0000D8020000}"/>
    <cellStyle name="Explanatory Text 2" xfId="517" xr:uid="{00000000-0005-0000-0000-0000D9020000}"/>
    <cellStyle name="Explanatory Text 3" xfId="451" xr:uid="{00000000-0005-0000-0000-0000DA020000}"/>
    <cellStyle name="Fixo" xfId="826" xr:uid="{00000000-0005-0000-0000-0000DB020000}"/>
    <cellStyle name="Fixo 2" xfId="827" xr:uid="{00000000-0005-0000-0000-0000DC020000}"/>
    <cellStyle name="Good" xfId="101" xr:uid="{00000000-0005-0000-0000-0000DD020000}"/>
    <cellStyle name="Good 2" xfId="518" xr:uid="{00000000-0005-0000-0000-0000DE020000}"/>
    <cellStyle name="Good 3" xfId="452" xr:uid="{00000000-0005-0000-0000-0000DF020000}"/>
    <cellStyle name="Header1" xfId="828" xr:uid="{00000000-0005-0000-0000-0000E0020000}"/>
    <cellStyle name="Header2" xfId="829" xr:uid="{00000000-0005-0000-0000-0000E1020000}"/>
    <cellStyle name="Heading 1" xfId="102" xr:uid="{00000000-0005-0000-0000-0000E2020000}"/>
    <cellStyle name="Heading 1 2" xfId="519" xr:uid="{00000000-0005-0000-0000-0000E3020000}"/>
    <cellStyle name="Heading 1 3" xfId="453" xr:uid="{00000000-0005-0000-0000-0000E4020000}"/>
    <cellStyle name="Heading 2" xfId="103" xr:uid="{00000000-0005-0000-0000-0000E5020000}"/>
    <cellStyle name="Heading 2 2" xfId="520" xr:uid="{00000000-0005-0000-0000-0000E6020000}"/>
    <cellStyle name="Heading 2 3" xfId="454" xr:uid="{00000000-0005-0000-0000-0000E7020000}"/>
    <cellStyle name="Heading 3" xfId="104" xr:uid="{00000000-0005-0000-0000-0000E8020000}"/>
    <cellStyle name="Heading 3 2" xfId="521" xr:uid="{00000000-0005-0000-0000-0000E9020000}"/>
    <cellStyle name="Heading 3 3" xfId="455" xr:uid="{00000000-0005-0000-0000-0000EA020000}"/>
    <cellStyle name="Heading 4" xfId="105" xr:uid="{00000000-0005-0000-0000-0000EB020000}"/>
    <cellStyle name="Heading 4 2" xfId="522" xr:uid="{00000000-0005-0000-0000-0000EC020000}"/>
    <cellStyle name="Heading 4 3" xfId="456" xr:uid="{00000000-0005-0000-0000-0000ED020000}"/>
    <cellStyle name="Hiperlink 2" xfId="330" xr:uid="{00000000-0005-0000-0000-0000EE020000}"/>
    <cellStyle name="Hiperlink 2 2" xfId="593" xr:uid="{00000000-0005-0000-0000-0000EF020000}"/>
    <cellStyle name="Hiperlink 3" xfId="830" xr:uid="{00000000-0005-0000-0000-0000F0020000}"/>
    <cellStyle name="Hyperlink" xfId="34" xr:uid="{00000000-0005-0000-0000-0000F1020000}"/>
    <cellStyle name="Hyperlink seguido" xfId="831" xr:uid="{00000000-0005-0000-0000-0000F2020000}"/>
    <cellStyle name="Hyperlink_201204_projecoes_APE" xfId="832" xr:uid="{00000000-0005-0000-0000-0000F3020000}"/>
    <cellStyle name="Hypertextový odkaz" xfId="833" xr:uid="{00000000-0005-0000-0000-0000F4020000}"/>
    <cellStyle name="Incorreto 2" xfId="35" xr:uid="{00000000-0005-0000-0000-0000F5020000}"/>
    <cellStyle name="Incorreto 2 2" xfId="595" xr:uid="{00000000-0005-0000-0000-0000F6020000}"/>
    <cellStyle name="Incorreto 2 2 2" xfId="1882" xr:uid="{00000000-0005-0000-0000-0000F7020000}"/>
    <cellStyle name="Incorreto 2 3" xfId="315" xr:uid="{00000000-0005-0000-0000-0000F8020000}"/>
    <cellStyle name="Incorreto 3" xfId="343" xr:uid="{00000000-0005-0000-0000-0000F9020000}"/>
    <cellStyle name="Incorreto 3 2" xfId="594" xr:uid="{00000000-0005-0000-0000-0000FA020000}"/>
    <cellStyle name="Incorreto 4" xfId="390" xr:uid="{00000000-0005-0000-0000-0000FB020000}"/>
    <cellStyle name="Incorreto 4 2" xfId="1883" xr:uid="{00000000-0005-0000-0000-0000FC020000}"/>
    <cellStyle name="Incorreto 5" xfId="257" xr:uid="{00000000-0005-0000-0000-0000FD020000}"/>
    <cellStyle name="Incorreto 5 2" xfId="1884" xr:uid="{00000000-0005-0000-0000-0000FE020000}"/>
    <cellStyle name="Incorreto 6" xfId="176" xr:uid="{00000000-0005-0000-0000-0000FF020000}"/>
    <cellStyle name="Input" xfId="106" xr:uid="{00000000-0005-0000-0000-000000030000}"/>
    <cellStyle name="Input 2" xfId="523" xr:uid="{00000000-0005-0000-0000-000001030000}"/>
    <cellStyle name="Input 2 2" xfId="834" xr:uid="{00000000-0005-0000-0000-000002030000}"/>
    <cellStyle name="Input 2 3" xfId="1885" xr:uid="{00000000-0005-0000-0000-000003030000}"/>
    <cellStyle name="Input 3" xfId="457" xr:uid="{00000000-0005-0000-0000-000004030000}"/>
    <cellStyle name="Input 3 2" xfId="1886" xr:uid="{00000000-0005-0000-0000-000005030000}"/>
    <cellStyle name="Input 4" xfId="835" xr:uid="{00000000-0005-0000-0000-000006030000}"/>
    <cellStyle name="Input 5" xfId="836" xr:uid="{00000000-0005-0000-0000-000007030000}"/>
    <cellStyle name="Input 6" xfId="837" xr:uid="{00000000-0005-0000-0000-000008030000}"/>
    <cellStyle name="Input 7" xfId="838" xr:uid="{00000000-0005-0000-0000-000009030000}"/>
    <cellStyle name="Linked Cell" xfId="107" xr:uid="{00000000-0005-0000-0000-00000A030000}"/>
    <cellStyle name="Linked Cell 2" xfId="524" xr:uid="{00000000-0005-0000-0000-00000B030000}"/>
    <cellStyle name="Linked Cell 3" xfId="458" xr:uid="{00000000-0005-0000-0000-00000C030000}"/>
    <cellStyle name="Moeda 2" xfId="666" xr:uid="{00000000-0005-0000-0000-00000D030000}"/>
    <cellStyle name="Moeda 2 2" xfId="839" xr:uid="{00000000-0005-0000-0000-00000E030000}"/>
    <cellStyle name="Moeda 2 2 2" xfId="2523" xr:uid="{CA0EE77C-4B65-4971-9CFA-34E8FB59EB95}"/>
    <cellStyle name="Moeda 2 2 3" xfId="2201" xr:uid="{C5D7F4C7-C3F5-4CD3-A765-77E3BF423CF1}"/>
    <cellStyle name="Moeda 3" xfId="840" xr:uid="{00000000-0005-0000-0000-00000F030000}"/>
    <cellStyle name="Moeda 3 2" xfId="841" xr:uid="{00000000-0005-0000-0000-000010030000}"/>
    <cellStyle name="Moeda 3 2 2" xfId="2030" xr:uid="{00000000-0005-0000-0000-000011030000}"/>
    <cellStyle name="Moeda 3 2 2 2" xfId="2680" xr:uid="{FC5FA050-D595-4761-A2DD-D9A3DC905CC9}"/>
    <cellStyle name="Moeda 3 2 2 3" xfId="2357" xr:uid="{22C751DD-828F-4F36-B518-245934F2837C}"/>
    <cellStyle name="Moeda 3 2 3" xfId="1887" xr:uid="{00000000-0005-0000-0000-000012030000}"/>
    <cellStyle name="Moeda 3 2 3 2" xfId="2582" xr:uid="{ED0C4671-6F5A-4319-9D56-2CF6C38EC3EC}"/>
    <cellStyle name="Moeda 3 2 3 3" xfId="2259" xr:uid="{63420D68-4009-406B-A262-6669A5A37738}"/>
    <cellStyle name="Moeda 3 2 4" xfId="2524" xr:uid="{66313E6A-53DD-4ACD-A3E4-E337E723B9A9}"/>
    <cellStyle name="Moeda 3 2 5" xfId="2202" xr:uid="{4274C69A-EFE1-4193-9465-EC267B1E2E76}"/>
    <cellStyle name="Moeda 3 3" xfId="842" xr:uid="{00000000-0005-0000-0000-000013030000}"/>
    <cellStyle name="Moeda 4" xfId="843" xr:uid="{00000000-0005-0000-0000-000014030000}"/>
    <cellStyle name="Moeda0" xfId="844" xr:uid="{00000000-0005-0000-0000-000015030000}"/>
    <cellStyle name="Moeda0 2" xfId="845" xr:uid="{00000000-0005-0000-0000-000016030000}"/>
    <cellStyle name="Neutra 2" xfId="36" xr:uid="{00000000-0005-0000-0000-000017030000}"/>
    <cellStyle name="Neutra 2 2" xfId="597" xr:uid="{00000000-0005-0000-0000-000018030000}"/>
    <cellStyle name="Neutra 2 2 2" xfId="1888" xr:uid="{00000000-0005-0000-0000-000019030000}"/>
    <cellStyle name="Neutra 2 3" xfId="316" xr:uid="{00000000-0005-0000-0000-00001A030000}"/>
    <cellStyle name="Neutra 2 4" xfId="201" xr:uid="{00000000-0005-0000-0000-00001B030000}"/>
    <cellStyle name="Neutra 3" xfId="353" xr:uid="{00000000-0005-0000-0000-00001C030000}"/>
    <cellStyle name="Neutra 3 2" xfId="596" xr:uid="{00000000-0005-0000-0000-00001D030000}"/>
    <cellStyle name="Neutra 3 2 2" xfId="1889" xr:uid="{00000000-0005-0000-0000-00001E030000}"/>
    <cellStyle name="Neutra 4" xfId="403" xr:uid="{00000000-0005-0000-0000-00001F030000}"/>
    <cellStyle name="Neutra 4 2" xfId="1890" xr:uid="{00000000-0005-0000-0000-000020030000}"/>
    <cellStyle name="Neutra 5" xfId="258" xr:uid="{00000000-0005-0000-0000-000021030000}"/>
    <cellStyle name="Neutra 5 2" xfId="1891" xr:uid="{00000000-0005-0000-0000-000022030000}"/>
    <cellStyle name="Neutra 6" xfId="186" xr:uid="{00000000-0005-0000-0000-000023030000}"/>
    <cellStyle name="Neutral" xfId="108" xr:uid="{00000000-0005-0000-0000-000024030000}"/>
    <cellStyle name="Neutral 2" xfId="525" xr:uid="{00000000-0005-0000-0000-000025030000}"/>
    <cellStyle name="Neutral 3" xfId="459" xr:uid="{00000000-0005-0000-0000-000026030000}"/>
    <cellStyle name="no dec" xfId="846" xr:uid="{00000000-0005-0000-0000-000027030000}"/>
    <cellStyle name="Normal" xfId="0" builtinId="0"/>
    <cellStyle name="Normal - Style1" xfId="847" xr:uid="{00000000-0005-0000-0000-000029030000}"/>
    <cellStyle name="Normal 10" xfId="197" xr:uid="{00000000-0005-0000-0000-00002A030000}"/>
    <cellStyle name="Normal 10 2" xfId="627" xr:uid="{00000000-0005-0000-0000-00002B030000}"/>
    <cellStyle name="Normal 10 2 2" xfId="848" xr:uid="{00000000-0005-0000-0000-00002C030000}"/>
    <cellStyle name="Normal 10 2 3" xfId="1892" xr:uid="{00000000-0005-0000-0000-00002D030000}"/>
    <cellStyle name="Normal 10 3" xfId="849" xr:uid="{00000000-0005-0000-0000-00002E030000}"/>
    <cellStyle name="Normal 10_ALM" xfId="850" xr:uid="{00000000-0005-0000-0000-00002F030000}"/>
    <cellStyle name="Normal 100" xfId="2424" xr:uid="{F6DCFC62-4860-48F8-97F3-557DE1041193}"/>
    <cellStyle name="Normal 101" xfId="2463" xr:uid="{4F04A155-C4D4-45B0-B661-24591E2E690A}"/>
    <cellStyle name="Normal 102" xfId="2532" xr:uid="{D60C66D8-0A71-445C-B351-5854A93C2F06}"/>
    <cellStyle name="Normal 103" xfId="2519" xr:uid="{223C35E5-4494-458F-948D-300BC6E17D89}"/>
    <cellStyle name="Normal 104" xfId="2747" xr:uid="{AFE1CF0E-03C3-4BFF-94A7-9679FF5E602F}"/>
    <cellStyle name="Normal 105" xfId="2103" xr:uid="{4E0E148D-C946-4F22-ABF7-FC535C4D8F7D}"/>
    <cellStyle name="Normal 106" xfId="2142" xr:uid="{CA332230-8D55-4EEC-BE93-670219825329}"/>
    <cellStyle name="Normal 11" xfId="630" xr:uid="{00000000-0005-0000-0000-000030030000}"/>
    <cellStyle name="Normal 11 2" xfId="851" xr:uid="{00000000-0005-0000-0000-000031030000}"/>
    <cellStyle name="Normal 12" xfId="637" xr:uid="{00000000-0005-0000-0000-000032030000}"/>
    <cellStyle name="Normal 12 2" xfId="852" xr:uid="{00000000-0005-0000-0000-000033030000}"/>
    <cellStyle name="Normal 13" xfId="226" xr:uid="{00000000-0005-0000-0000-000034030000}"/>
    <cellStyle name="Normal 13 2" xfId="665" xr:uid="{00000000-0005-0000-0000-000035030000}"/>
    <cellStyle name="Normal 13 3" xfId="2090" xr:uid="{00000000-0005-0000-0000-000036030000}"/>
    <cellStyle name="Normal 14" xfId="853" xr:uid="{00000000-0005-0000-0000-000037030000}"/>
    <cellStyle name="Normal 14 2" xfId="854" xr:uid="{00000000-0005-0000-0000-000038030000}"/>
    <cellStyle name="Normal 15" xfId="855" xr:uid="{00000000-0005-0000-0000-000039030000}"/>
    <cellStyle name="Normal 15 2" xfId="856" xr:uid="{00000000-0005-0000-0000-00003A030000}"/>
    <cellStyle name="Normal 16" xfId="857" xr:uid="{00000000-0005-0000-0000-00003B030000}"/>
    <cellStyle name="Normal 16 2" xfId="858" xr:uid="{00000000-0005-0000-0000-00003C030000}"/>
    <cellStyle name="Normal 17" xfId="859" xr:uid="{00000000-0005-0000-0000-00003D030000}"/>
    <cellStyle name="Normal 17 2" xfId="860" xr:uid="{00000000-0005-0000-0000-00003E030000}"/>
    <cellStyle name="Normal 18" xfId="861" xr:uid="{00000000-0005-0000-0000-00003F030000}"/>
    <cellStyle name="Normal 18 2" xfId="862" xr:uid="{00000000-0005-0000-0000-000040030000}"/>
    <cellStyle name="Normal 19" xfId="863" xr:uid="{00000000-0005-0000-0000-000041030000}"/>
    <cellStyle name="Normal 19 2" xfId="864" xr:uid="{00000000-0005-0000-0000-000042030000}"/>
    <cellStyle name="Normal 2" xfId="37" xr:uid="{00000000-0005-0000-0000-000043030000}"/>
    <cellStyle name="Normal 2 2" xfId="466" xr:uid="{00000000-0005-0000-0000-000044030000}"/>
    <cellStyle name="Normal 2 2 2" xfId="865" xr:uid="{00000000-0005-0000-0000-000045030000}"/>
    <cellStyle name="Normal 2 2 3" xfId="866" xr:uid="{00000000-0005-0000-0000-000046030000}"/>
    <cellStyle name="Normal 2 3" xfId="598" xr:uid="{00000000-0005-0000-0000-000047030000}"/>
    <cellStyle name="Normal 2 3 2" xfId="867" xr:uid="{00000000-0005-0000-0000-000048030000}"/>
    <cellStyle name="Normal 2 4" xfId="198" xr:uid="{00000000-0005-0000-0000-000049030000}"/>
    <cellStyle name="Normal 2 4 2" xfId="868" xr:uid="{00000000-0005-0000-0000-00004A030000}"/>
    <cellStyle name="Normal 2 4 3" xfId="869" xr:uid="{00000000-0005-0000-0000-00004B030000}"/>
    <cellStyle name="Normal 2 5" xfId="259" xr:uid="{00000000-0005-0000-0000-00004C030000}"/>
    <cellStyle name="Normal 2 6" xfId="870" xr:uid="{00000000-0005-0000-0000-00004D030000}"/>
    <cellStyle name="Normal 2 7" xfId="193" xr:uid="{00000000-0005-0000-0000-00004E030000}"/>
    <cellStyle name="Normal 2_2 - DERIM_CT" xfId="871" xr:uid="{00000000-0005-0000-0000-00004F030000}"/>
    <cellStyle name="Normal 20" xfId="872" xr:uid="{00000000-0005-0000-0000-000050030000}"/>
    <cellStyle name="Normal 20 2" xfId="873" xr:uid="{00000000-0005-0000-0000-000051030000}"/>
    <cellStyle name="Normal 21" xfId="874" xr:uid="{00000000-0005-0000-0000-000052030000}"/>
    <cellStyle name="Normal 21 2" xfId="875" xr:uid="{00000000-0005-0000-0000-000053030000}"/>
    <cellStyle name="Normal 22" xfId="876" xr:uid="{00000000-0005-0000-0000-000054030000}"/>
    <cellStyle name="Normal 22 2" xfId="877" xr:uid="{00000000-0005-0000-0000-000055030000}"/>
    <cellStyle name="Normal 23" xfId="878" xr:uid="{00000000-0005-0000-0000-000056030000}"/>
    <cellStyle name="Normal 23 2" xfId="879" xr:uid="{00000000-0005-0000-0000-000057030000}"/>
    <cellStyle name="Normal 24" xfId="880" xr:uid="{00000000-0005-0000-0000-000058030000}"/>
    <cellStyle name="Normal 24 2" xfId="881" xr:uid="{00000000-0005-0000-0000-000059030000}"/>
    <cellStyle name="Normal 25" xfId="882" xr:uid="{00000000-0005-0000-0000-00005A030000}"/>
    <cellStyle name="Normal 25 2" xfId="883" xr:uid="{00000000-0005-0000-0000-00005B030000}"/>
    <cellStyle name="Normal 26" xfId="884" xr:uid="{00000000-0005-0000-0000-00005C030000}"/>
    <cellStyle name="Normal 26 2" xfId="885" xr:uid="{00000000-0005-0000-0000-00005D030000}"/>
    <cellStyle name="Normal 27" xfId="886" xr:uid="{00000000-0005-0000-0000-00005E030000}"/>
    <cellStyle name="Normal 27 2" xfId="887" xr:uid="{00000000-0005-0000-0000-00005F030000}"/>
    <cellStyle name="Normal 27 2 2" xfId="2031" xr:uid="{00000000-0005-0000-0000-000060030000}"/>
    <cellStyle name="Normal 27 2 2 2" xfId="2681" xr:uid="{96E11230-020E-4FAD-BDF8-C218A7D1C5CE}"/>
    <cellStyle name="Normal 27 2 2 3" xfId="2358" xr:uid="{A905B468-C2DD-4C8A-B930-98EC214EBF98}"/>
    <cellStyle name="Normal 27 2 3" xfId="1893" xr:uid="{00000000-0005-0000-0000-000061030000}"/>
    <cellStyle name="Normal 27 2 3 2" xfId="2583" xr:uid="{4DBFE99B-9A2B-4A0F-BB7B-F08D389FE4C0}"/>
    <cellStyle name="Normal 27 2 3 3" xfId="2260" xr:uid="{C6324834-B82B-42B4-A1DD-9A695A4C78A2}"/>
    <cellStyle name="Normal 27 2 4" xfId="2525" xr:uid="{DFBED485-1D67-41DA-B3FB-65CBCFB8A3A5}"/>
    <cellStyle name="Normal 27 2 5" xfId="2203" xr:uid="{D162C86B-D627-4A5D-9C8D-BC43A24F5935}"/>
    <cellStyle name="Normal 28" xfId="888" xr:uid="{00000000-0005-0000-0000-000062030000}"/>
    <cellStyle name="Normal 28 2" xfId="889" xr:uid="{00000000-0005-0000-0000-000063030000}"/>
    <cellStyle name="Normal 28 3" xfId="890" xr:uid="{00000000-0005-0000-0000-000064030000}"/>
    <cellStyle name="Normal 29" xfId="891" xr:uid="{00000000-0005-0000-0000-000065030000}"/>
    <cellStyle name="Normal 3" xfId="109" xr:uid="{00000000-0005-0000-0000-000066030000}"/>
    <cellStyle name="Normal 3 2" xfId="317" xr:uid="{00000000-0005-0000-0000-000067030000}"/>
    <cellStyle name="Normal 3 2 2" xfId="599" xr:uid="{00000000-0005-0000-0000-000068030000}"/>
    <cellStyle name="Normal 3 2 2 2" xfId="1894" xr:uid="{00000000-0005-0000-0000-000069030000}"/>
    <cellStyle name="Normal 3 3" xfId="465" xr:uid="{00000000-0005-0000-0000-00006A030000}"/>
    <cellStyle name="Normal 3 3 2" xfId="892" xr:uid="{00000000-0005-0000-0000-00006B030000}"/>
    <cellStyle name="Normal 3 3 3" xfId="1895" xr:uid="{00000000-0005-0000-0000-00006C030000}"/>
    <cellStyle name="Normal 3 4" xfId="260" xr:uid="{00000000-0005-0000-0000-00006D030000}"/>
    <cellStyle name="Normal 3 5" xfId="199" xr:uid="{00000000-0005-0000-0000-00006E030000}"/>
    <cellStyle name="Normal 3_ALM" xfId="893" xr:uid="{00000000-0005-0000-0000-00006F030000}"/>
    <cellStyle name="Normal 30" xfId="894" xr:uid="{00000000-0005-0000-0000-000070030000}"/>
    <cellStyle name="Normal 31" xfId="895" xr:uid="{00000000-0005-0000-0000-000071030000}"/>
    <cellStyle name="Normal 32" xfId="896" xr:uid="{00000000-0005-0000-0000-000072030000}"/>
    <cellStyle name="Normal 33" xfId="897" xr:uid="{00000000-0005-0000-0000-000073030000}"/>
    <cellStyle name="Normal 34" xfId="898" xr:uid="{00000000-0005-0000-0000-000074030000}"/>
    <cellStyle name="Normal 35" xfId="899" xr:uid="{00000000-0005-0000-0000-000075030000}"/>
    <cellStyle name="Normal 36" xfId="900" xr:uid="{00000000-0005-0000-0000-000076030000}"/>
    <cellStyle name="Normal 37" xfId="901" xr:uid="{00000000-0005-0000-0000-000077030000}"/>
    <cellStyle name="Normal 38" xfId="902" xr:uid="{00000000-0005-0000-0000-000078030000}"/>
    <cellStyle name="Normal 39" xfId="903" xr:uid="{00000000-0005-0000-0000-000079030000}"/>
    <cellStyle name="Normal 4" xfId="110" xr:uid="{00000000-0005-0000-0000-00007A030000}"/>
    <cellStyle name="Normal 4 2" xfId="600" xr:uid="{00000000-0005-0000-0000-00007B030000}"/>
    <cellStyle name="Normal 4 2 2" xfId="904" xr:uid="{00000000-0005-0000-0000-00007C030000}"/>
    <cellStyle name="Normal 4 3" xfId="467" xr:uid="{00000000-0005-0000-0000-00007D030000}"/>
    <cellStyle name="Normal 4 3 2" xfId="905" xr:uid="{00000000-0005-0000-0000-00007E030000}"/>
    <cellStyle name="Normal 4 4" xfId="906" xr:uid="{00000000-0005-0000-0000-00007F030000}"/>
    <cellStyle name="Normal 4 5" xfId="318" xr:uid="{00000000-0005-0000-0000-000080030000}"/>
    <cellStyle name="Normal 4_3 - Carteira_UM Simulador" xfId="907" xr:uid="{00000000-0005-0000-0000-000081030000}"/>
    <cellStyle name="Normal 40" xfId="908" xr:uid="{00000000-0005-0000-0000-000082030000}"/>
    <cellStyle name="Normal 41" xfId="909" xr:uid="{00000000-0005-0000-0000-000083030000}"/>
    <cellStyle name="Normal 42" xfId="910" xr:uid="{00000000-0005-0000-0000-000084030000}"/>
    <cellStyle name="Normal 43" xfId="911" xr:uid="{00000000-0005-0000-0000-000085030000}"/>
    <cellStyle name="Normal 44" xfId="912" xr:uid="{00000000-0005-0000-0000-000086030000}"/>
    <cellStyle name="Normal 45" xfId="913" xr:uid="{00000000-0005-0000-0000-000087030000}"/>
    <cellStyle name="Normal 46" xfId="914" xr:uid="{00000000-0005-0000-0000-000088030000}"/>
    <cellStyle name="Normal 47" xfId="915" xr:uid="{00000000-0005-0000-0000-000089030000}"/>
    <cellStyle name="Normal 48" xfId="916" xr:uid="{00000000-0005-0000-0000-00008A030000}"/>
    <cellStyle name="Normal 49" xfId="917" xr:uid="{00000000-0005-0000-0000-00008B030000}"/>
    <cellStyle name="Normal 5" xfId="111" xr:uid="{00000000-0005-0000-0000-00008C030000}"/>
    <cellStyle name="Normal 5 2" xfId="918" xr:uid="{00000000-0005-0000-0000-00008D030000}"/>
    <cellStyle name="Normal 5 2 2" xfId="919" xr:uid="{00000000-0005-0000-0000-00008E030000}"/>
    <cellStyle name="Normal 5 3" xfId="920" xr:uid="{00000000-0005-0000-0000-00008F030000}"/>
    <cellStyle name="Normal 5 4" xfId="921" xr:uid="{00000000-0005-0000-0000-000090030000}"/>
    <cellStyle name="Normal 5 4 2" xfId="2032" xr:uid="{00000000-0005-0000-0000-000091030000}"/>
    <cellStyle name="Normal 5 4 2 2" xfId="2682" xr:uid="{D34DE6F8-5E35-4FD1-8898-1E9F9309FCA9}"/>
    <cellStyle name="Normal 5 4 2 3" xfId="2359" xr:uid="{A555F141-EE0A-44E9-B01A-4A3037C97D97}"/>
    <cellStyle name="Normal 5 4 3" xfId="1896" xr:uid="{00000000-0005-0000-0000-000092030000}"/>
    <cellStyle name="Normal 5 4 3 2" xfId="2584" xr:uid="{3BE9DE1F-576C-48DE-89C9-BA389B247D9A}"/>
    <cellStyle name="Normal 5 4 3 3" xfId="2261" xr:uid="{89F6DA3A-9779-4AEF-AC1A-496D4FB831FB}"/>
    <cellStyle name="Normal 5 4 4" xfId="2526" xr:uid="{186A2A15-F91B-4F71-AF9E-FC80503295BE}"/>
    <cellStyle name="Normal 5 4 5" xfId="2204" xr:uid="{DF2B2E06-0D6D-449C-8F7E-D762C5325D69}"/>
    <cellStyle name="Normal 5 5" xfId="1800" xr:uid="{00000000-0005-0000-0000-000093030000}"/>
    <cellStyle name="Normal 5 6" xfId="261" xr:uid="{00000000-0005-0000-0000-000094030000}"/>
    <cellStyle name="Normal 5 7" xfId="2093" xr:uid="{00000000-0005-0000-0000-000095030000}"/>
    <cellStyle name="Normal 5 7 2" xfId="2740" xr:uid="{FF16361E-F17E-4F1C-956D-EB2697C3D335}"/>
    <cellStyle name="Normal 5 7 3" xfId="2417" xr:uid="{9BA5527A-782E-4192-A02D-B7D57248042F}"/>
    <cellStyle name="Normal 5 8" xfId="2427" xr:uid="{B0AFAB83-B597-453D-970C-8F647D83AF62}"/>
    <cellStyle name="Normal 5 9" xfId="2106" xr:uid="{A6F3C7A2-7236-43AE-AA51-5B2A6B4E8931}"/>
    <cellStyle name="Normal 5_ALM" xfId="922" xr:uid="{00000000-0005-0000-0000-000096030000}"/>
    <cellStyle name="Normal 50" xfId="923" xr:uid="{00000000-0005-0000-0000-000097030000}"/>
    <cellStyle name="Normal 51" xfId="924" xr:uid="{00000000-0005-0000-0000-000098030000}"/>
    <cellStyle name="Normal 52" xfId="925" xr:uid="{00000000-0005-0000-0000-000099030000}"/>
    <cellStyle name="Normal 53" xfId="926" xr:uid="{00000000-0005-0000-0000-00009A030000}"/>
    <cellStyle name="Normal 54" xfId="927" xr:uid="{00000000-0005-0000-0000-00009B030000}"/>
    <cellStyle name="Normal 55" xfId="928" xr:uid="{00000000-0005-0000-0000-00009C030000}"/>
    <cellStyle name="Normal 56" xfId="929" xr:uid="{00000000-0005-0000-0000-00009D030000}"/>
    <cellStyle name="Normal 57" xfId="930" xr:uid="{00000000-0005-0000-0000-00009E030000}"/>
    <cellStyle name="Normal 58" xfId="931" xr:uid="{00000000-0005-0000-0000-00009F030000}"/>
    <cellStyle name="Normal 59" xfId="932" xr:uid="{00000000-0005-0000-0000-0000A0030000}"/>
    <cellStyle name="Normal 6" xfId="112" xr:uid="{00000000-0005-0000-0000-0000A1030000}"/>
    <cellStyle name="Normal 6 2" xfId="625" xr:uid="{00000000-0005-0000-0000-0000A2030000}"/>
    <cellStyle name="Normal 6 2 2" xfId="933" xr:uid="{00000000-0005-0000-0000-0000A3030000}"/>
    <cellStyle name="Normal 6 3" xfId="934" xr:uid="{00000000-0005-0000-0000-0000A4030000}"/>
    <cellStyle name="Normal 6 4" xfId="1801" xr:uid="{00000000-0005-0000-0000-0000A5030000}"/>
    <cellStyle name="Normal 6 5" xfId="332" xr:uid="{00000000-0005-0000-0000-0000A6030000}"/>
    <cellStyle name="Normal 6 6" xfId="2094" xr:uid="{00000000-0005-0000-0000-0000A7030000}"/>
    <cellStyle name="Normal 6 6 2" xfId="2741" xr:uid="{F92BB12C-DA79-4C2A-9CB6-799C7E60D38C}"/>
    <cellStyle name="Normal 6 6 3" xfId="2418" xr:uid="{26B52D2A-7F18-4123-9225-9D0AB75A7116}"/>
    <cellStyle name="Normal 6 7" xfId="2428" xr:uid="{820EEC7F-FC75-4F80-9F09-69686BD3DF66}"/>
    <cellStyle name="Normal 6 8" xfId="2107" xr:uid="{82E620D0-9F07-4122-B8BC-D02638BF9780}"/>
    <cellStyle name="Normal 6_3 - Carteira_UM Simulador" xfId="935" xr:uid="{00000000-0005-0000-0000-0000A8030000}"/>
    <cellStyle name="Normal 60" xfId="936" xr:uid="{00000000-0005-0000-0000-0000A9030000}"/>
    <cellStyle name="Normal 61" xfId="937" xr:uid="{00000000-0005-0000-0000-0000AA030000}"/>
    <cellStyle name="Normal 62" xfId="938" xr:uid="{00000000-0005-0000-0000-0000AB030000}"/>
    <cellStyle name="Normal 63" xfId="939" xr:uid="{00000000-0005-0000-0000-0000AC030000}"/>
    <cellStyle name="Normal 64" xfId="940" xr:uid="{00000000-0005-0000-0000-0000AD030000}"/>
    <cellStyle name="Normal 65" xfId="941" xr:uid="{00000000-0005-0000-0000-0000AE030000}"/>
    <cellStyle name="Normal 66" xfId="942" xr:uid="{00000000-0005-0000-0000-0000AF030000}"/>
    <cellStyle name="Normal 67" xfId="943" xr:uid="{00000000-0005-0000-0000-0000B0030000}"/>
    <cellStyle name="Normal 68" xfId="944" xr:uid="{00000000-0005-0000-0000-0000B1030000}"/>
    <cellStyle name="Normal 69" xfId="945" xr:uid="{00000000-0005-0000-0000-0000B2030000}"/>
    <cellStyle name="Normal 7" xfId="167" xr:uid="{00000000-0005-0000-0000-0000B3030000}"/>
    <cellStyle name="Normal 7 2" xfId="946" xr:uid="{00000000-0005-0000-0000-0000B4030000}"/>
    <cellStyle name="Normal 7 2 2" xfId="947" xr:uid="{00000000-0005-0000-0000-0000B5030000}"/>
    <cellStyle name="Normal 7 3" xfId="948" xr:uid="{00000000-0005-0000-0000-0000B6030000}"/>
    <cellStyle name="Normal 7_ALM" xfId="949" xr:uid="{00000000-0005-0000-0000-0000B7030000}"/>
    <cellStyle name="Normal 70" xfId="950" xr:uid="{00000000-0005-0000-0000-0000B8030000}"/>
    <cellStyle name="Normal 71" xfId="951" xr:uid="{00000000-0005-0000-0000-0000B9030000}"/>
    <cellStyle name="Normal 72" xfId="952" xr:uid="{00000000-0005-0000-0000-0000BA030000}"/>
    <cellStyle name="Normal 73" xfId="953" xr:uid="{00000000-0005-0000-0000-0000BB030000}"/>
    <cellStyle name="Normal 74" xfId="954" xr:uid="{00000000-0005-0000-0000-0000BC030000}"/>
    <cellStyle name="Normal 75" xfId="955" xr:uid="{00000000-0005-0000-0000-0000BD030000}"/>
    <cellStyle name="Normal 76" xfId="956" xr:uid="{00000000-0005-0000-0000-0000BE030000}"/>
    <cellStyle name="Normal 77" xfId="957" xr:uid="{00000000-0005-0000-0000-0000BF030000}"/>
    <cellStyle name="Normal 78" xfId="958" xr:uid="{00000000-0005-0000-0000-0000C0030000}"/>
    <cellStyle name="Normal 79" xfId="959" xr:uid="{00000000-0005-0000-0000-0000C1030000}"/>
    <cellStyle name="Normal 8" xfId="336" xr:uid="{00000000-0005-0000-0000-0000C2030000}"/>
    <cellStyle name="Normal 8 2" xfId="960" xr:uid="{00000000-0005-0000-0000-0000C3030000}"/>
    <cellStyle name="Normal 80" xfId="961" xr:uid="{00000000-0005-0000-0000-0000C4030000}"/>
    <cellStyle name="Normal 81" xfId="962" xr:uid="{00000000-0005-0000-0000-0000C5030000}"/>
    <cellStyle name="Normal 82" xfId="963" xr:uid="{00000000-0005-0000-0000-0000C6030000}"/>
    <cellStyle name="Normal 83" xfId="964" xr:uid="{00000000-0005-0000-0000-0000C7030000}"/>
    <cellStyle name="Normal 84" xfId="965" xr:uid="{00000000-0005-0000-0000-0000C8030000}"/>
    <cellStyle name="Normal 85" xfId="966" xr:uid="{00000000-0005-0000-0000-0000C9030000}"/>
    <cellStyle name="Normal 86" xfId="967" xr:uid="{00000000-0005-0000-0000-0000CA030000}"/>
    <cellStyle name="Normal 87" xfId="968" xr:uid="{00000000-0005-0000-0000-0000CB030000}"/>
    <cellStyle name="Normal 88" xfId="969" xr:uid="{00000000-0005-0000-0000-0000CC030000}"/>
    <cellStyle name="Normal 89" xfId="970" xr:uid="{00000000-0005-0000-0000-0000CD030000}"/>
    <cellStyle name="Normal 9" xfId="365" xr:uid="{00000000-0005-0000-0000-0000CE030000}"/>
    <cellStyle name="Normal 9 2" xfId="971" xr:uid="{00000000-0005-0000-0000-0000CF030000}"/>
    <cellStyle name="Normal 90" xfId="972" xr:uid="{00000000-0005-0000-0000-0000D0030000}"/>
    <cellStyle name="Normal 91" xfId="973" xr:uid="{00000000-0005-0000-0000-0000D1030000}"/>
    <cellStyle name="Normal 91 2" xfId="2033" xr:uid="{00000000-0005-0000-0000-0000D2030000}"/>
    <cellStyle name="Normal 91 2 2" xfId="2683" xr:uid="{B75DBA49-EA19-45B6-A154-10711A7C0600}"/>
    <cellStyle name="Normal 91 2 3" xfId="2360" xr:uid="{2A4D4D7D-34C8-490D-9154-746B90CE169B}"/>
    <cellStyle name="Normal 91 3" xfId="1897" xr:uid="{00000000-0005-0000-0000-0000D3030000}"/>
    <cellStyle name="Normal 91 3 2" xfId="2585" xr:uid="{A9B33C62-399D-4A67-A523-5975E76B9ADB}"/>
    <cellStyle name="Normal 91 3 3" xfId="2262" xr:uid="{D6590AE9-35F2-42E8-9201-F5CECF237125}"/>
    <cellStyle name="Normal 91 4" xfId="2527" xr:uid="{C228B7AC-2FFF-44F4-9D54-5771B2D62C4B}"/>
    <cellStyle name="Normal 91 5" xfId="2205" xr:uid="{BC5EA3E2-BD08-46F9-A03B-3B8AA10A32BA}"/>
    <cellStyle name="Normal 92" xfId="974" xr:uid="{00000000-0005-0000-0000-0000D4030000}"/>
    <cellStyle name="Normal 93" xfId="1990" xr:uid="{00000000-0005-0000-0000-0000D5030000}"/>
    <cellStyle name="Normal 94" xfId="2042" xr:uid="{00000000-0005-0000-0000-0000D6030000}"/>
    <cellStyle name="Normal 95" xfId="1789" xr:uid="{00000000-0005-0000-0000-0000D7030000}"/>
    <cellStyle name="Normal 96" xfId="169" xr:uid="{00000000-0005-0000-0000-0000D8030000}"/>
    <cellStyle name="Normal 97" xfId="2091" xr:uid="{00000000-0005-0000-0000-0000D9030000}"/>
    <cellStyle name="Normal 98" xfId="2100" xr:uid="{00000000-0005-0000-0000-0000DA030000}"/>
    <cellStyle name="Normal 99" xfId="2102" xr:uid="{00000000-0005-0000-0000-0000DB030000}"/>
    <cellStyle name="Normal_Consolidado_DC" xfId="2" xr:uid="{00000000-0005-0000-0000-0000DC030000}"/>
    <cellStyle name="Normal_Quadros_Informe BNDES_Port_06.11" xfId="50" xr:uid="{00000000-0005-0000-0000-0000DD030000}"/>
    <cellStyle name="Normal_Quadros_Informe BNDES_Port_06.11 2" xfId="168" xr:uid="{00000000-0005-0000-0000-0000DE030000}"/>
    <cellStyle name="Nota 10" xfId="187" xr:uid="{00000000-0005-0000-0000-0000DF030000}"/>
    <cellStyle name="Nota 2" xfId="38" xr:uid="{00000000-0005-0000-0000-0000E0030000}"/>
    <cellStyle name="Nota 2 10" xfId="975" xr:uid="{00000000-0005-0000-0000-0000E1030000}"/>
    <cellStyle name="Nota 2 11" xfId="976" xr:uid="{00000000-0005-0000-0000-0000E2030000}"/>
    <cellStyle name="Nota 2 2" xfId="602" xr:uid="{00000000-0005-0000-0000-0000E3030000}"/>
    <cellStyle name="Nota 2 2 2" xfId="977" xr:uid="{00000000-0005-0000-0000-0000E4030000}"/>
    <cellStyle name="Nota 2 2 3" xfId="978" xr:uid="{00000000-0005-0000-0000-0000E5030000}"/>
    <cellStyle name="Nota 2 2 4" xfId="979" xr:uid="{00000000-0005-0000-0000-0000E6030000}"/>
    <cellStyle name="Nota 2 2 5" xfId="980" xr:uid="{00000000-0005-0000-0000-0000E7030000}"/>
    <cellStyle name="Nota 2 2 6" xfId="981" xr:uid="{00000000-0005-0000-0000-0000E8030000}"/>
    <cellStyle name="Nota 2 2 7" xfId="982" xr:uid="{00000000-0005-0000-0000-0000E9030000}"/>
    <cellStyle name="Nota 2 3" xfId="983" xr:uid="{00000000-0005-0000-0000-0000EA030000}"/>
    <cellStyle name="Nota 2 3 2" xfId="984" xr:uid="{00000000-0005-0000-0000-0000EB030000}"/>
    <cellStyle name="Nota 2 3 3" xfId="985" xr:uid="{00000000-0005-0000-0000-0000EC030000}"/>
    <cellStyle name="Nota 2 4" xfId="986" xr:uid="{00000000-0005-0000-0000-0000ED030000}"/>
    <cellStyle name="Nota 2 5" xfId="987" xr:uid="{00000000-0005-0000-0000-0000EE030000}"/>
    <cellStyle name="Nota 2 6" xfId="988" xr:uid="{00000000-0005-0000-0000-0000EF030000}"/>
    <cellStyle name="Nota 2 7" xfId="989" xr:uid="{00000000-0005-0000-0000-0000F0030000}"/>
    <cellStyle name="Nota 2 8" xfId="990" xr:uid="{00000000-0005-0000-0000-0000F1030000}"/>
    <cellStyle name="Nota 2 9" xfId="991" xr:uid="{00000000-0005-0000-0000-0000F2030000}"/>
    <cellStyle name="Nota 2_ALM" xfId="992" xr:uid="{00000000-0005-0000-0000-0000F3030000}"/>
    <cellStyle name="Nota 3" xfId="319" xr:uid="{00000000-0005-0000-0000-0000F4030000}"/>
    <cellStyle name="Nota 3 10" xfId="993" xr:uid="{00000000-0005-0000-0000-0000F5030000}"/>
    <cellStyle name="Nota 3 11" xfId="994" xr:uid="{00000000-0005-0000-0000-0000F6030000}"/>
    <cellStyle name="Nota 3 12" xfId="995" xr:uid="{00000000-0005-0000-0000-0000F7030000}"/>
    <cellStyle name="Nota 3 13" xfId="2016" xr:uid="{00000000-0005-0000-0000-0000F8030000}"/>
    <cellStyle name="Nota 3 13 2" xfId="2666" xr:uid="{59B90895-1A70-4E7C-BC5E-9995E2716CED}"/>
    <cellStyle name="Nota 3 13 3" xfId="2343" xr:uid="{F4E1BD31-71C5-4F84-9E9E-06E99374E2EE}"/>
    <cellStyle name="Nota 3 14" xfId="1826" xr:uid="{00000000-0005-0000-0000-0000F9030000}"/>
    <cellStyle name="Nota 3 14 2" xfId="2568" xr:uid="{B23CCCDD-A9CB-44F7-8FA3-A7457B86623B}"/>
    <cellStyle name="Nota 3 14 3" xfId="2245" xr:uid="{43EBB409-E030-4FFF-B8C5-426011ECDCEC}"/>
    <cellStyle name="Nota 3 15" xfId="2460" xr:uid="{76C6AA7A-2106-4889-ACAA-84F341E2D30E}"/>
    <cellStyle name="Nota 3 16" xfId="2139" xr:uid="{F8E2859A-49DC-4BFF-98F5-436FF595D6E2}"/>
    <cellStyle name="Nota 3 2" xfId="601" xr:uid="{00000000-0005-0000-0000-0000FA030000}"/>
    <cellStyle name="Nota 3 2 2" xfId="996" xr:uid="{00000000-0005-0000-0000-0000FB030000}"/>
    <cellStyle name="Nota 3 2 3" xfId="997" xr:uid="{00000000-0005-0000-0000-0000FC030000}"/>
    <cellStyle name="Nota 3 2 4" xfId="998" xr:uid="{00000000-0005-0000-0000-0000FD030000}"/>
    <cellStyle name="Nota 3 2 5" xfId="999" xr:uid="{00000000-0005-0000-0000-0000FE030000}"/>
    <cellStyle name="Nota 3 2 6" xfId="1000" xr:uid="{00000000-0005-0000-0000-0000FF030000}"/>
    <cellStyle name="Nota 3 2 7" xfId="1001" xr:uid="{00000000-0005-0000-0000-000000040000}"/>
    <cellStyle name="Nota 3 3" xfId="663" xr:uid="{00000000-0005-0000-0000-000001040000}"/>
    <cellStyle name="Nota 3 3 2" xfId="1898" xr:uid="{00000000-0005-0000-0000-000002040000}"/>
    <cellStyle name="Nota 3 3 3" xfId="2491" xr:uid="{F3A15ACD-8565-4BA8-B13C-18AC04EC12BB}"/>
    <cellStyle name="Nota 3 3 4" xfId="2170" xr:uid="{C382A67D-79D0-4FB3-9981-EA76D839160F}"/>
    <cellStyle name="Nota 3 4" xfId="1002" xr:uid="{00000000-0005-0000-0000-000003040000}"/>
    <cellStyle name="Nota 3 5" xfId="1003" xr:uid="{00000000-0005-0000-0000-000004040000}"/>
    <cellStyle name="Nota 3 6" xfId="1004" xr:uid="{00000000-0005-0000-0000-000005040000}"/>
    <cellStyle name="Nota 3 7" xfId="1005" xr:uid="{00000000-0005-0000-0000-000006040000}"/>
    <cellStyle name="Nota 3 8" xfId="1006" xr:uid="{00000000-0005-0000-0000-000007040000}"/>
    <cellStyle name="Nota 3 9" xfId="1007" xr:uid="{00000000-0005-0000-0000-000008040000}"/>
    <cellStyle name="Nota 3_ALM" xfId="1008" xr:uid="{00000000-0005-0000-0000-000009040000}"/>
    <cellStyle name="Nota 4" xfId="320" xr:uid="{00000000-0005-0000-0000-00000A040000}"/>
    <cellStyle name="Nota 4 2" xfId="664" xr:uid="{00000000-0005-0000-0000-00000B040000}"/>
    <cellStyle name="Nota 4 2 2" xfId="1009" xr:uid="{00000000-0005-0000-0000-00000C040000}"/>
    <cellStyle name="Nota 4 2 3" xfId="1010" xr:uid="{00000000-0005-0000-0000-00000D040000}"/>
    <cellStyle name="Nota 4 2 4" xfId="1011" xr:uid="{00000000-0005-0000-0000-00000E040000}"/>
    <cellStyle name="Nota 4 2 5" xfId="1012" xr:uid="{00000000-0005-0000-0000-00000F040000}"/>
    <cellStyle name="Nota 4 2 6" xfId="1013" xr:uid="{00000000-0005-0000-0000-000010040000}"/>
    <cellStyle name="Nota 4 2 7" xfId="1014" xr:uid="{00000000-0005-0000-0000-000011040000}"/>
    <cellStyle name="Nota 4 2 8" xfId="2492" xr:uid="{6F81516B-973D-4BEB-BC92-0FE35D3F46ED}"/>
    <cellStyle name="Nota 4 2 9" xfId="2171" xr:uid="{F4B95705-DF2C-4DC4-9DD2-0E5DF361FFB3}"/>
    <cellStyle name="Nota 4 3" xfId="1015" xr:uid="{00000000-0005-0000-0000-000012040000}"/>
    <cellStyle name="Nota 4 3 2" xfId="2034" xr:uid="{00000000-0005-0000-0000-000013040000}"/>
    <cellStyle name="Nota 4 3 2 2" xfId="2684" xr:uid="{532161A7-D94F-4287-BFEF-3CE9A1E7D772}"/>
    <cellStyle name="Nota 4 3 2 3" xfId="2361" xr:uid="{07A8B209-CE68-4A35-831F-594D148BBA1C}"/>
    <cellStyle name="Nota 4 3 3" xfId="1899" xr:uid="{00000000-0005-0000-0000-000014040000}"/>
    <cellStyle name="Nota 4 3 3 2" xfId="2586" xr:uid="{43CB01D4-2684-477B-B9FB-3171BBB1945B}"/>
    <cellStyle name="Nota 4 3 3 3" xfId="2263" xr:uid="{0120A227-869E-4363-BF45-57183EB0DBB2}"/>
    <cellStyle name="Nota 4 3 4" xfId="2528" xr:uid="{8E483395-2A04-443B-B3E2-0FA1C925C798}"/>
    <cellStyle name="Nota 4 3 5" xfId="2206" xr:uid="{B3FBAAA8-06A1-4A12-8E4A-271C2DBAFB9B}"/>
    <cellStyle name="Nota 4 4" xfId="1016" xr:uid="{00000000-0005-0000-0000-000015040000}"/>
    <cellStyle name="Nota 4 5" xfId="2017" xr:uid="{00000000-0005-0000-0000-000016040000}"/>
    <cellStyle name="Nota 4 5 2" xfId="2667" xr:uid="{16BCFDA3-0C1F-457C-8458-CC15A50EEB31}"/>
    <cellStyle name="Nota 4 5 3" xfId="2344" xr:uid="{D5A661AB-E4AC-4882-A103-60B965FCEA42}"/>
    <cellStyle name="Nota 4 6" xfId="1827" xr:uid="{00000000-0005-0000-0000-000017040000}"/>
    <cellStyle name="Nota 4 6 2" xfId="2569" xr:uid="{B858B1D6-0FF8-48E6-AB6B-EACF587F67EE}"/>
    <cellStyle name="Nota 4 6 3" xfId="2246" xr:uid="{0346DC8C-2A12-46F1-9850-35CDB3993AB0}"/>
    <cellStyle name="Nota 4 7" xfId="2461" xr:uid="{6C63C3C8-A1A6-443E-8EB3-87A1C33A38CD}"/>
    <cellStyle name="Nota 4 8" xfId="2140" xr:uid="{D0508EE8-753D-494A-BFDF-2FC9CC5D3AD7}"/>
    <cellStyle name="Nota 4_ALM" xfId="1017" xr:uid="{00000000-0005-0000-0000-000018040000}"/>
    <cellStyle name="Nota 5" xfId="354" xr:uid="{00000000-0005-0000-0000-000019040000}"/>
    <cellStyle name="Nota 6" xfId="404" xr:uid="{00000000-0005-0000-0000-00001A040000}"/>
    <cellStyle name="Nota 7" xfId="628" xr:uid="{00000000-0005-0000-0000-00001B040000}"/>
    <cellStyle name="Nota 8" xfId="631" xr:uid="{00000000-0005-0000-0000-00001C040000}"/>
    <cellStyle name="Nota 9" xfId="262" xr:uid="{00000000-0005-0000-0000-00001D040000}"/>
    <cellStyle name="Nota 9 2" xfId="1966" xr:uid="{00000000-0005-0000-0000-00001E040000}"/>
    <cellStyle name="Note" xfId="113" xr:uid="{00000000-0005-0000-0000-00001F040000}"/>
    <cellStyle name="Note 10" xfId="1018" xr:uid="{00000000-0005-0000-0000-000020040000}"/>
    <cellStyle name="Note 2" xfId="526" xr:uid="{00000000-0005-0000-0000-000021040000}"/>
    <cellStyle name="Note 2 2" xfId="1900" xr:uid="{00000000-0005-0000-0000-000022040000}"/>
    <cellStyle name="Note 3" xfId="460" xr:uid="{00000000-0005-0000-0000-000023040000}"/>
    <cellStyle name="Note 3 2" xfId="1901" xr:uid="{00000000-0005-0000-0000-000024040000}"/>
    <cellStyle name="Note 4" xfId="1019" xr:uid="{00000000-0005-0000-0000-000025040000}"/>
    <cellStyle name="Note 5" xfId="1020" xr:uid="{00000000-0005-0000-0000-000026040000}"/>
    <cellStyle name="Note 6" xfId="1021" xr:uid="{00000000-0005-0000-0000-000027040000}"/>
    <cellStyle name="Note 7" xfId="1022" xr:uid="{00000000-0005-0000-0000-000028040000}"/>
    <cellStyle name="Note 8" xfId="1023" xr:uid="{00000000-0005-0000-0000-000029040000}"/>
    <cellStyle name="Note 9" xfId="1024" xr:uid="{00000000-0005-0000-0000-00002A040000}"/>
    <cellStyle name="Output" xfId="114" xr:uid="{00000000-0005-0000-0000-00002B040000}"/>
    <cellStyle name="Output 2" xfId="527" xr:uid="{00000000-0005-0000-0000-00002C040000}"/>
    <cellStyle name="Output 2 2" xfId="1902" xr:uid="{00000000-0005-0000-0000-00002D040000}"/>
    <cellStyle name="Output 3" xfId="461" xr:uid="{00000000-0005-0000-0000-00002E040000}"/>
    <cellStyle name="Output 3 2" xfId="1903" xr:uid="{00000000-0005-0000-0000-00002F040000}"/>
    <cellStyle name="Output 4" xfId="1025" xr:uid="{00000000-0005-0000-0000-000030040000}"/>
    <cellStyle name="Output 5" xfId="1026" xr:uid="{00000000-0005-0000-0000-000031040000}"/>
    <cellStyle name="Output 6" xfId="1027" xr:uid="{00000000-0005-0000-0000-000032040000}"/>
    <cellStyle name="Output 7" xfId="1028" xr:uid="{00000000-0005-0000-0000-000033040000}"/>
    <cellStyle name="Output 8" xfId="1029" xr:uid="{00000000-0005-0000-0000-000034040000}"/>
    <cellStyle name="Percent 2" xfId="1030" xr:uid="{00000000-0005-0000-0000-000035040000}"/>
    <cellStyle name="Percent 3" xfId="1031" xr:uid="{00000000-0005-0000-0000-000036040000}"/>
    <cellStyle name="Popis" xfId="1032" xr:uid="{00000000-0005-0000-0000-000037040000}"/>
    <cellStyle name="Porcentagem" xfId="1" builtinId="5"/>
    <cellStyle name="Porcentagem 10" xfId="1033" xr:uid="{00000000-0005-0000-0000-000039040000}"/>
    <cellStyle name="Porcentagem 11" xfId="1034" xr:uid="{00000000-0005-0000-0000-00003A040000}"/>
    <cellStyle name="Porcentagem 11 2" xfId="2035" xr:uid="{00000000-0005-0000-0000-00003B040000}"/>
    <cellStyle name="Porcentagem 11 2 2" xfId="2685" xr:uid="{71538456-D0F1-4942-9491-D01B601384E5}"/>
    <cellStyle name="Porcentagem 11 2 3" xfId="2362" xr:uid="{813A808C-0FE0-4E3C-BD5C-67C5651AC67C}"/>
    <cellStyle name="Porcentagem 11 3" xfId="1904" xr:uid="{00000000-0005-0000-0000-00003C040000}"/>
    <cellStyle name="Porcentagem 11 3 2" xfId="2587" xr:uid="{323D6618-6F4C-47DD-9484-9E1DA35B025D}"/>
    <cellStyle name="Porcentagem 11 3 3" xfId="2264" xr:uid="{913506DA-AF11-40C9-81DB-E5229AFB8811}"/>
    <cellStyle name="Porcentagem 11 4" xfId="2529" xr:uid="{F8EA4BAC-456F-4897-8C19-3E7A0ACD3E4F}"/>
    <cellStyle name="Porcentagem 11 5" xfId="2207" xr:uid="{0EDFECB3-F9DD-468D-B545-960E18051FB3}"/>
    <cellStyle name="Porcentagem 12" xfId="1035" xr:uid="{00000000-0005-0000-0000-00003D040000}"/>
    <cellStyle name="Porcentagem 13" xfId="1788" xr:uid="{00000000-0005-0000-0000-00003E040000}"/>
    <cellStyle name="Porcentagem 2" xfId="39" xr:uid="{00000000-0005-0000-0000-00003F040000}"/>
    <cellStyle name="Porcentagem 2 2" xfId="115" xr:uid="{00000000-0005-0000-0000-000040040000}"/>
    <cellStyle name="Porcentagem 2 2 2" xfId="1036" xr:uid="{00000000-0005-0000-0000-000041040000}"/>
    <cellStyle name="Porcentagem 2 2 3" xfId="333" xr:uid="{00000000-0005-0000-0000-000042040000}"/>
    <cellStyle name="Porcentagem 2 2 4" xfId="2095" xr:uid="{00000000-0005-0000-0000-000043040000}"/>
    <cellStyle name="Porcentagem 2 3" xfId="1037" xr:uid="{00000000-0005-0000-0000-000044040000}"/>
    <cellStyle name="Porcentagem 2 4" xfId="195" xr:uid="{00000000-0005-0000-0000-000045040000}"/>
    <cellStyle name="Porcentagem 3" xfId="116" xr:uid="{00000000-0005-0000-0000-000046040000}"/>
    <cellStyle name="Porcentagem 3 2" xfId="638" xr:uid="{00000000-0005-0000-0000-000047040000}"/>
    <cellStyle name="Porcentagem 3 2 2" xfId="1905" xr:uid="{00000000-0005-0000-0000-000048040000}"/>
    <cellStyle name="Porcentagem 3 3" xfId="335" xr:uid="{00000000-0005-0000-0000-000049040000}"/>
    <cellStyle name="Porcentagem 4" xfId="117" xr:uid="{00000000-0005-0000-0000-00004A040000}"/>
    <cellStyle name="Porcentagem 4 2" xfId="1038" xr:uid="{00000000-0005-0000-0000-00004B040000}"/>
    <cellStyle name="Porcentagem 4 3" xfId="1906" xr:uid="{00000000-0005-0000-0000-00004C040000}"/>
    <cellStyle name="Porcentagem 4 4" xfId="603" xr:uid="{00000000-0005-0000-0000-00004D040000}"/>
    <cellStyle name="Porcentagem 5" xfId="118" xr:uid="{00000000-0005-0000-0000-00004E040000}"/>
    <cellStyle name="Porcentagem 5 2" xfId="1039" xr:uid="{00000000-0005-0000-0000-00004F040000}"/>
    <cellStyle name="Porcentagem 5 2 2" xfId="1040" xr:uid="{00000000-0005-0000-0000-000050040000}"/>
    <cellStyle name="Porcentagem 5 2 3" xfId="2036" xr:uid="{00000000-0005-0000-0000-000051040000}"/>
    <cellStyle name="Porcentagem 5 2 3 2" xfId="2686" xr:uid="{F7290EFD-B9B3-4CDC-887E-0ADA7063B449}"/>
    <cellStyle name="Porcentagem 5 2 3 3" xfId="2363" xr:uid="{62285C37-AD3E-49AB-82FA-90DED936B139}"/>
    <cellStyle name="Porcentagem 5 2 4" xfId="1907" xr:uid="{00000000-0005-0000-0000-000052040000}"/>
    <cellStyle name="Porcentagem 5 2 4 2" xfId="2588" xr:uid="{B78B7C45-D2CE-4F4A-8C31-26ACC030AC0F}"/>
    <cellStyle name="Porcentagem 5 2 4 3" xfId="2265" xr:uid="{338E6AF7-72EA-46D7-9B49-C751F0AAA723}"/>
    <cellStyle name="Porcentagem 5 2 5" xfId="2530" xr:uid="{2DF38A97-92C9-4102-8AA6-C7129D18ACBC}"/>
    <cellStyle name="Porcentagem 5 2 6" xfId="2208" xr:uid="{E0807378-6470-4D94-9422-0A605B372D92}"/>
    <cellStyle name="Porcentagem 5 3" xfId="626" xr:uid="{00000000-0005-0000-0000-000053040000}"/>
    <cellStyle name="Porcentagem 5 4" xfId="2096" xr:uid="{00000000-0005-0000-0000-000054040000}"/>
    <cellStyle name="Porcentagem 5 4 2" xfId="2742" xr:uid="{233FC0C1-7E0B-4956-A527-8346338C4EF1}"/>
    <cellStyle name="Porcentagem 5 4 3" xfId="2419" xr:uid="{9FBE71CB-2C28-4AC4-8495-55F294666466}"/>
    <cellStyle name="Porcentagem 5 5" xfId="2429" xr:uid="{4176B5AF-598A-49DB-9886-60BC040BA140}"/>
    <cellStyle name="Porcentagem 5 6" xfId="2108" xr:uid="{5B8DCB1E-CEF2-4378-9806-6464568DEEA5}"/>
    <cellStyle name="Porcentagem 6" xfId="263" xr:uid="{00000000-0005-0000-0000-000055040000}"/>
    <cellStyle name="Porcentagem 6 2" xfId="1041" xr:uid="{00000000-0005-0000-0000-000056040000}"/>
    <cellStyle name="Porcentagem 7" xfId="1042" xr:uid="{00000000-0005-0000-0000-000057040000}"/>
    <cellStyle name="Porcentagem 7 2" xfId="1043" xr:uid="{00000000-0005-0000-0000-000058040000}"/>
    <cellStyle name="Porcentagem 7 2 2" xfId="2037" xr:uid="{00000000-0005-0000-0000-000059040000}"/>
    <cellStyle name="Porcentagem 7 2 2 2" xfId="2687" xr:uid="{988D7D02-321B-4414-AFCF-B002214B2F5E}"/>
    <cellStyle name="Porcentagem 7 2 2 3" xfId="2364" xr:uid="{AB7BC4B1-A468-460E-AEB8-238F557F1D29}"/>
    <cellStyle name="Porcentagem 7 2 3" xfId="1908" xr:uid="{00000000-0005-0000-0000-00005A040000}"/>
    <cellStyle name="Porcentagem 7 2 3 2" xfId="2589" xr:uid="{75255599-05D6-4CC4-910D-7B7DF2045AE4}"/>
    <cellStyle name="Porcentagem 7 2 3 3" xfId="2266" xr:uid="{65668C9D-EEEA-4F43-83D4-C8BE586BB4BE}"/>
    <cellStyle name="Porcentagem 7 2 4" xfId="2531" xr:uid="{5A67724B-0817-45A5-BC6E-2C4844C9E310}"/>
    <cellStyle name="Porcentagem 7 2 5" xfId="2209" xr:uid="{C710E573-6A47-4774-B19B-74004121B7D0}"/>
    <cellStyle name="Porcentagem 8" xfId="1044" xr:uid="{00000000-0005-0000-0000-00005B040000}"/>
    <cellStyle name="Porcentagem 8 2" xfId="1045" xr:uid="{00000000-0005-0000-0000-00005C040000}"/>
    <cellStyle name="Porcentagem 9" xfId="1046" xr:uid="{00000000-0005-0000-0000-00005D040000}"/>
    <cellStyle name="Saída 2" xfId="40" xr:uid="{00000000-0005-0000-0000-00005E040000}"/>
    <cellStyle name="Saída 2 10" xfId="321" xr:uid="{00000000-0005-0000-0000-00005F040000}"/>
    <cellStyle name="Saída 2 2" xfId="605" xr:uid="{00000000-0005-0000-0000-000060040000}"/>
    <cellStyle name="Saída 2 2 2" xfId="1047" xr:uid="{00000000-0005-0000-0000-000061040000}"/>
    <cellStyle name="Saída 2 2 3" xfId="1048" xr:uid="{00000000-0005-0000-0000-000062040000}"/>
    <cellStyle name="Saída 2 2 4" xfId="1049" xr:uid="{00000000-0005-0000-0000-000063040000}"/>
    <cellStyle name="Saída 2 2 5" xfId="1050" xr:uid="{00000000-0005-0000-0000-000064040000}"/>
    <cellStyle name="Saída 2 2 6" xfId="1051" xr:uid="{00000000-0005-0000-0000-000065040000}"/>
    <cellStyle name="Saída 2 2 7" xfId="1052" xr:uid="{00000000-0005-0000-0000-000066040000}"/>
    <cellStyle name="Saída 2 3" xfId="1053" xr:uid="{00000000-0005-0000-0000-000067040000}"/>
    <cellStyle name="Saída 2 4" xfId="1054" xr:uid="{00000000-0005-0000-0000-000068040000}"/>
    <cellStyle name="Saída 2 5" xfId="1055" xr:uid="{00000000-0005-0000-0000-000069040000}"/>
    <cellStyle name="Saída 2 6" xfId="1056" xr:uid="{00000000-0005-0000-0000-00006A040000}"/>
    <cellStyle name="Saída 2 7" xfId="1057" xr:uid="{00000000-0005-0000-0000-00006B040000}"/>
    <cellStyle name="Saída 2 8" xfId="1058" xr:uid="{00000000-0005-0000-0000-00006C040000}"/>
    <cellStyle name="Saída 2 9" xfId="1059" xr:uid="{00000000-0005-0000-0000-00006D040000}"/>
    <cellStyle name="Saída 2_ALM" xfId="1060" xr:uid="{00000000-0005-0000-0000-00006E040000}"/>
    <cellStyle name="Saída 3" xfId="355" xr:uid="{00000000-0005-0000-0000-00006F040000}"/>
    <cellStyle name="Saída 3 10" xfId="1061" xr:uid="{00000000-0005-0000-0000-000070040000}"/>
    <cellStyle name="Saída 3 2" xfId="604" xr:uid="{00000000-0005-0000-0000-000071040000}"/>
    <cellStyle name="Saída 3 2 2" xfId="1062" xr:uid="{00000000-0005-0000-0000-000072040000}"/>
    <cellStyle name="Saída 3 2 3" xfId="1063" xr:uid="{00000000-0005-0000-0000-000073040000}"/>
    <cellStyle name="Saída 3 2 4" xfId="1064" xr:uid="{00000000-0005-0000-0000-000074040000}"/>
    <cellStyle name="Saída 3 2 5" xfId="1065" xr:uid="{00000000-0005-0000-0000-000075040000}"/>
    <cellStyle name="Saída 3 2 6" xfId="1066" xr:uid="{00000000-0005-0000-0000-000076040000}"/>
    <cellStyle name="Saída 3 2 7" xfId="1067" xr:uid="{00000000-0005-0000-0000-000077040000}"/>
    <cellStyle name="Saída 3 3" xfId="1068" xr:uid="{00000000-0005-0000-0000-000078040000}"/>
    <cellStyle name="Saída 3 4" xfId="1069" xr:uid="{00000000-0005-0000-0000-000079040000}"/>
    <cellStyle name="Saída 3 5" xfId="1070" xr:uid="{00000000-0005-0000-0000-00007A040000}"/>
    <cellStyle name="Saída 3 6" xfId="1071" xr:uid="{00000000-0005-0000-0000-00007B040000}"/>
    <cellStyle name="Saída 3 7" xfId="1072" xr:uid="{00000000-0005-0000-0000-00007C040000}"/>
    <cellStyle name="Saída 3 8" xfId="1073" xr:uid="{00000000-0005-0000-0000-00007D040000}"/>
    <cellStyle name="Saída 3 9" xfId="1074" xr:uid="{00000000-0005-0000-0000-00007E040000}"/>
    <cellStyle name="Saída 3_ALM" xfId="1075" xr:uid="{00000000-0005-0000-0000-00007F040000}"/>
    <cellStyle name="Saída 4" xfId="405" xr:uid="{00000000-0005-0000-0000-000080040000}"/>
    <cellStyle name="Saída 4 2" xfId="1909" xr:uid="{00000000-0005-0000-0000-000081040000}"/>
    <cellStyle name="Saída 5" xfId="264" xr:uid="{00000000-0005-0000-0000-000082040000}"/>
    <cellStyle name="Saída 5 2" xfId="1910" xr:uid="{00000000-0005-0000-0000-000083040000}"/>
    <cellStyle name="Saída 6" xfId="1076" xr:uid="{00000000-0005-0000-0000-000084040000}"/>
    <cellStyle name="Saída 7" xfId="1794" xr:uid="{00000000-0005-0000-0000-000085040000}"/>
    <cellStyle name="Saída 8" xfId="188" xr:uid="{00000000-0005-0000-0000-000086040000}"/>
    <cellStyle name="SAPBEXaggData" xfId="119" xr:uid="{00000000-0005-0000-0000-000087040000}"/>
    <cellStyle name="SAPBEXaggData 2" xfId="202" xr:uid="{00000000-0005-0000-0000-000088040000}"/>
    <cellStyle name="SAPBEXaggData 2 2" xfId="1077" xr:uid="{00000000-0005-0000-0000-000089040000}"/>
    <cellStyle name="SAPBEXaggData 2 3" xfId="1078" xr:uid="{00000000-0005-0000-0000-00008A040000}"/>
    <cellStyle name="SAPBEXaggData 2 4" xfId="1079" xr:uid="{00000000-0005-0000-0000-00008B040000}"/>
    <cellStyle name="SAPBEXaggData 2 5" xfId="1080" xr:uid="{00000000-0005-0000-0000-00008C040000}"/>
    <cellStyle name="SAPBEXaggData 2 6" xfId="1081" xr:uid="{00000000-0005-0000-0000-00008D040000}"/>
    <cellStyle name="SAPBEXaggData 3" xfId="1082" xr:uid="{00000000-0005-0000-0000-00008E040000}"/>
    <cellStyle name="SAPBEXaggData 3 2" xfId="1083" xr:uid="{00000000-0005-0000-0000-00008F040000}"/>
    <cellStyle name="SAPBEXaggData 3 3" xfId="1084" xr:uid="{00000000-0005-0000-0000-000090040000}"/>
    <cellStyle name="SAPBEXaggData 3 4" xfId="1085" xr:uid="{00000000-0005-0000-0000-000091040000}"/>
    <cellStyle name="SAPBEXaggData 3 5" xfId="1086" xr:uid="{00000000-0005-0000-0000-000092040000}"/>
    <cellStyle name="SAPBEXaggData 3 6" xfId="1087" xr:uid="{00000000-0005-0000-0000-000093040000}"/>
    <cellStyle name="SAPBEXaggData 3 7" xfId="1088" xr:uid="{00000000-0005-0000-0000-000094040000}"/>
    <cellStyle name="SAPBEXaggData 4" xfId="1089" xr:uid="{00000000-0005-0000-0000-000095040000}"/>
    <cellStyle name="SAPBEXaggData 5" xfId="1090" xr:uid="{00000000-0005-0000-0000-000096040000}"/>
    <cellStyle name="SAPBEXaggData 6" xfId="1091" xr:uid="{00000000-0005-0000-0000-000097040000}"/>
    <cellStyle name="SAPBEXaggData 7" xfId="1092" xr:uid="{00000000-0005-0000-0000-000098040000}"/>
    <cellStyle name="SAPBEXaggData 8" xfId="1093" xr:uid="{00000000-0005-0000-0000-000099040000}"/>
    <cellStyle name="SAPBEXaggData_ALM" xfId="1094" xr:uid="{00000000-0005-0000-0000-00009A040000}"/>
    <cellStyle name="SAPBEXaggDataEmph" xfId="120" xr:uid="{00000000-0005-0000-0000-00009B040000}"/>
    <cellStyle name="SAPBEXaggDataEmph 2" xfId="1095" xr:uid="{00000000-0005-0000-0000-00009C040000}"/>
    <cellStyle name="SAPBEXaggDataEmph 2 2" xfId="1096" xr:uid="{00000000-0005-0000-0000-00009D040000}"/>
    <cellStyle name="SAPBEXaggDataEmph 2 3" xfId="1097" xr:uid="{00000000-0005-0000-0000-00009E040000}"/>
    <cellStyle name="SAPBEXaggDataEmph 2 4" xfId="1098" xr:uid="{00000000-0005-0000-0000-00009F040000}"/>
    <cellStyle name="SAPBEXaggDataEmph 2 5" xfId="1099" xr:uid="{00000000-0005-0000-0000-0000A0040000}"/>
    <cellStyle name="SAPBEXaggDataEmph 2 6" xfId="1100" xr:uid="{00000000-0005-0000-0000-0000A1040000}"/>
    <cellStyle name="SAPBEXaggDataEmph 3" xfId="1101" xr:uid="{00000000-0005-0000-0000-0000A2040000}"/>
    <cellStyle name="SAPBEXaggDataEmph 4" xfId="1102" xr:uid="{00000000-0005-0000-0000-0000A3040000}"/>
    <cellStyle name="SAPBEXaggDataEmph 5" xfId="1103" xr:uid="{00000000-0005-0000-0000-0000A4040000}"/>
    <cellStyle name="SAPBEXaggDataEmph 6" xfId="1104" xr:uid="{00000000-0005-0000-0000-0000A5040000}"/>
    <cellStyle name="SAPBEXaggDataEmph 7" xfId="1105" xr:uid="{00000000-0005-0000-0000-0000A6040000}"/>
    <cellStyle name="SAPBEXaggDataEmph_ALM" xfId="1106" xr:uid="{00000000-0005-0000-0000-0000A7040000}"/>
    <cellStyle name="SAPBEXaggItem" xfId="121" xr:uid="{00000000-0005-0000-0000-0000A8040000}"/>
    <cellStyle name="SAPBEXaggItem 2" xfId="203" xr:uid="{00000000-0005-0000-0000-0000A9040000}"/>
    <cellStyle name="SAPBEXaggItem 2 2" xfId="1107" xr:uid="{00000000-0005-0000-0000-0000AA040000}"/>
    <cellStyle name="SAPBEXaggItem 2 3" xfId="1108" xr:uid="{00000000-0005-0000-0000-0000AB040000}"/>
    <cellStyle name="SAPBEXaggItem 2 4" xfId="1109" xr:uid="{00000000-0005-0000-0000-0000AC040000}"/>
    <cellStyle name="SAPBEXaggItem 2 5" xfId="1110" xr:uid="{00000000-0005-0000-0000-0000AD040000}"/>
    <cellStyle name="SAPBEXaggItem 2 6" xfId="1111" xr:uid="{00000000-0005-0000-0000-0000AE040000}"/>
    <cellStyle name="SAPBEXaggItem 3" xfId="1112" xr:uid="{00000000-0005-0000-0000-0000AF040000}"/>
    <cellStyle name="SAPBEXaggItem 3 2" xfId="1113" xr:uid="{00000000-0005-0000-0000-0000B0040000}"/>
    <cellStyle name="SAPBEXaggItem 3 3" xfId="1114" xr:uid="{00000000-0005-0000-0000-0000B1040000}"/>
    <cellStyle name="SAPBEXaggItem 3 4" xfId="1115" xr:uid="{00000000-0005-0000-0000-0000B2040000}"/>
    <cellStyle name="SAPBEXaggItem 3 5" xfId="1116" xr:uid="{00000000-0005-0000-0000-0000B3040000}"/>
    <cellStyle name="SAPBEXaggItem 3 6" xfId="1117" xr:uid="{00000000-0005-0000-0000-0000B4040000}"/>
    <cellStyle name="SAPBEXaggItem 3 7" xfId="1118" xr:uid="{00000000-0005-0000-0000-0000B5040000}"/>
    <cellStyle name="SAPBEXaggItem 4" xfId="1119" xr:uid="{00000000-0005-0000-0000-0000B6040000}"/>
    <cellStyle name="SAPBEXaggItem 5" xfId="1120" xr:uid="{00000000-0005-0000-0000-0000B7040000}"/>
    <cellStyle name="SAPBEXaggItem 6" xfId="1121" xr:uid="{00000000-0005-0000-0000-0000B8040000}"/>
    <cellStyle name="SAPBEXaggItem 7" xfId="1122" xr:uid="{00000000-0005-0000-0000-0000B9040000}"/>
    <cellStyle name="SAPBEXaggItem 8" xfId="1123" xr:uid="{00000000-0005-0000-0000-0000BA040000}"/>
    <cellStyle name="SAPBEXaggItem_ALM" xfId="1124" xr:uid="{00000000-0005-0000-0000-0000BB040000}"/>
    <cellStyle name="SAPBEXaggItemX" xfId="122" xr:uid="{00000000-0005-0000-0000-0000BC040000}"/>
    <cellStyle name="SAPBEXaggItemX 2" xfId="528" xr:uid="{00000000-0005-0000-0000-0000BD040000}"/>
    <cellStyle name="SAPBEXaggItemX 2 2" xfId="1125" xr:uid="{00000000-0005-0000-0000-0000BE040000}"/>
    <cellStyle name="SAPBEXaggItemX 2 3" xfId="1126" xr:uid="{00000000-0005-0000-0000-0000BF040000}"/>
    <cellStyle name="SAPBEXaggItemX 2 4" xfId="1127" xr:uid="{00000000-0005-0000-0000-0000C0040000}"/>
    <cellStyle name="SAPBEXaggItemX 2 5" xfId="1128" xr:uid="{00000000-0005-0000-0000-0000C1040000}"/>
    <cellStyle name="SAPBEXaggItemX 2 6" xfId="1129" xr:uid="{00000000-0005-0000-0000-0000C2040000}"/>
    <cellStyle name="SAPBEXaggItemX 2 7" xfId="1130" xr:uid="{00000000-0005-0000-0000-0000C3040000}"/>
    <cellStyle name="SAPBEXaggItemX 3" xfId="406" xr:uid="{00000000-0005-0000-0000-0000C4040000}"/>
    <cellStyle name="SAPBEXaggItemX 3 2" xfId="1911" xr:uid="{00000000-0005-0000-0000-0000C5040000}"/>
    <cellStyle name="SAPBEXaggItemX 4" xfId="1131" xr:uid="{00000000-0005-0000-0000-0000C6040000}"/>
    <cellStyle name="SAPBEXaggItemX 5" xfId="1132" xr:uid="{00000000-0005-0000-0000-0000C7040000}"/>
    <cellStyle name="SAPBEXaggItemX 6" xfId="1133" xr:uid="{00000000-0005-0000-0000-0000C8040000}"/>
    <cellStyle name="SAPBEXaggItemX 7" xfId="1134" xr:uid="{00000000-0005-0000-0000-0000C9040000}"/>
    <cellStyle name="SAPBEXaggItemX 8" xfId="1135" xr:uid="{00000000-0005-0000-0000-0000CA040000}"/>
    <cellStyle name="SAPBEXaggItemX_ALM" xfId="1136" xr:uid="{00000000-0005-0000-0000-0000CB040000}"/>
    <cellStyle name="SAPBEXchaText" xfId="123" xr:uid="{00000000-0005-0000-0000-0000CC040000}"/>
    <cellStyle name="SAPBEXchaText 2" xfId="204" xr:uid="{00000000-0005-0000-0000-0000CD040000}"/>
    <cellStyle name="SAPBEXchaText 2 2" xfId="1137" xr:uid="{00000000-0005-0000-0000-0000CE040000}"/>
    <cellStyle name="SAPBEXchaText 2 3" xfId="1138" xr:uid="{00000000-0005-0000-0000-0000CF040000}"/>
    <cellStyle name="SAPBEXchaText 2 4" xfId="1139" xr:uid="{00000000-0005-0000-0000-0000D0040000}"/>
    <cellStyle name="SAPBEXchaText 2 5" xfId="1140" xr:uid="{00000000-0005-0000-0000-0000D1040000}"/>
    <cellStyle name="SAPBEXchaText 2 6" xfId="1141" xr:uid="{00000000-0005-0000-0000-0000D2040000}"/>
    <cellStyle name="SAPBEXchaText 3" xfId="1142" xr:uid="{00000000-0005-0000-0000-0000D3040000}"/>
    <cellStyle name="SAPBEXchaText 3 2" xfId="1143" xr:uid="{00000000-0005-0000-0000-0000D4040000}"/>
    <cellStyle name="SAPBEXchaText 3 3" xfId="1144" xr:uid="{00000000-0005-0000-0000-0000D5040000}"/>
    <cellStyle name="SAPBEXchaText 3 4" xfId="1145" xr:uid="{00000000-0005-0000-0000-0000D6040000}"/>
    <cellStyle name="SAPBEXchaText 3 5" xfId="1146" xr:uid="{00000000-0005-0000-0000-0000D7040000}"/>
    <cellStyle name="SAPBEXchaText 3 6" xfId="1147" xr:uid="{00000000-0005-0000-0000-0000D8040000}"/>
    <cellStyle name="SAPBEXchaText 3 7" xfId="1148" xr:uid="{00000000-0005-0000-0000-0000D9040000}"/>
    <cellStyle name="SAPBEXchaText 4" xfId="1149" xr:uid="{00000000-0005-0000-0000-0000DA040000}"/>
    <cellStyle name="SAPBEXchaText 5" xfId="1150" xr:uid="{00000000-0005-0000-0000-0000DB040000}"/>
    <cellStyle name="SAPBEXchaText 6" xfId="1151" xr:uid="{00000000-0005-0000-0000-0000DC040000}"/>
    <cellStyle name="SAPBEXchaText 7" xfId="1152" xr:uid="{00000000-0005-0000-0000-0000DD040000}"/>
    <cellStyle name="SAPBEXchaText 8" xfId="1153" xr:uid="{00000000-0005-0000-0000-0000DE040000}"/>
    <cellStyle name="SAPBEXchaText_ALM" xfId="1154" xr:uid="{00000000-0005-0000-0000-0000DF040000}"/>
    <cellStyle name="SAPBEXexcBad7" xfId="124" xr:uid="{00000000-0005-0000-0000-0000E0040000}"/>
    <cellStyle name="SAPBEXexcBad7 2" xfId="205" xr:uid="{00000000-0005-0000-0000-0000E1040000}"/>
    <cellStyle name="SAPBEXexcBad7 2 2" xfId="1155" xr:uid="{00000000-0005-0000-0000-0000E2040000}"/>
    <cellStyle name="SAPBEXexcBad7 2 3" xfId="1156" xr:uid="{00000000-0005-0000-0000-0000E3040000}"/>
    <cellStyle name="SAPBEXexcBad7 2 4" xfId="1157" xr:uid="{00000000-0005-0000-0000-0000E4040000}"/>
    <cellStyle name="SAPBEXexcBad7 2 5" xfId="1158" xr:uid="{00000000-0005-0000-0000-0000E5040000}"/>
    <cellStyle name="SAPBEXexcBad7 2 6" xfId="1159" xr:uid="{00000000-0005-0000-0000-0000E6040000}"/>
    <cellStyle name="SAPBEXexcBad7 3" xfId="1160" xr:uid="{00000000-0005-0000-0000-0000E7040000}"/>
    <cellStyle name="SAPBEXexcBad7 3 2" xfId="1161" xr:uid="{00000000-0005-0000-0000-0000E8040000}"/>
    <cellStyle name="SAPBEXexcBad7 3 3" xfId="1162" xr:uid="{00000000-0005-0000-0000-0000E9040000}"/>
    <cellStyle name="SAPBEXexcBad7 3 4" xfId="1163" xr:uid="{00000000-0005-0000-0000-0000EA040000}"/>
    <cellStyle name="SAPBEXexcBad7 3 5" xfId="1164" xr:uid="{00000000-0005-0000-0000-0000EB040000}"/>
    <cellStyle name="SAPBEXexcBad7 3 6" xfId="1165" xr:uid="{00000000-0005-0000-0000-0000EC040000}"/>
    <cellStyle name="SAPBEXexcBad7 3 7" xfId="1166" xr:uid="{00000000-0005-0000-0000-0000ED040000}"/>
    <cellStyle name="SAPBEXexcBad7 4" xfId="1167" xr:uid="{00000000-0005-0000-0000-0000EE040000}"/>
    <cellStyle name="SAPBEXexcBad7 5" xfId="1168" xr:uid="{00000000-0005-0000-0000-0000EF040000}"/>
    <cellStyle name="SAPBEXexcBad7 6" xfId="1169" xr:uid="{00000000-0005-0000-0000-0000F0040000}"/>
    <cellStyle name="SAPBEXexcBad7 7" xfId="1170" xr:uid="{00000000-0005-0000-0000-0000F1040000}"/>
    <cellStyle name="SAPBEXexcBad7 8" xfId="1171" xr:uid="{00000000-0005-0000-0000-0000F2040000}"/>
    <cellStyle name="SAPBEXexcBad7_ALM" xfId="1172" xr:uid="{00000000-0005-0000-0000-0000F3040000}"/>
    <cellStyle name="SAPBEXexcBad8" xfId="125" xr:uid="{00000000-0005-0000-0000-0000F4040000}"/>
    <cellStyle name="SAPBEXexcBad8 2" xfId="206" xr:uid="{00000000-0005-0000-0000-0000F5040000}"/>
    <cellStyle name="SAPBEXexcBad8 2 2" xfId="1173" xr:uid="{00000000-0005-0000-0000-0000F6040000}"/>
    <cellStyle name="SAPBEXexcBad8 2 3" xfId="1174" xr:uid="{00000000-0005-0000-0000-0000F7040000}"/>
    <cellStyle name="SAPBEXexcBad8 2 4" xfId="1175" xr:uid="{00000000-0005-0000-0000-0000F8040000}"/>
    <cellStyle name="SAPBEXexcBad8 2 5" xfId="1176" xr:uid="{00000000-0005-0000-0000-0000F9040000}"/>
    <cellStyle name="SAPBEXexcBad8 2 6" xfId="1177" xr:uid="{00000000-0005-0000-0000-0000FA040000}"/>
    <cellStyle name="SAPBEXexcBad8 3" xfId="1178" xr:uid="{00000000-0005-0000-0000-0000FB040000}"/>
    <cellStyle name="SAPBEXexcBad8 3 2" xfId="1179" xr:uid="{00000000-0005-0000-0000-0000FC040000}"/>
    <cellStyle name="SAPBEXexcBad8 3 3" xfId="1180" xr:uid="{00000000-0005-0000-0000-0000FD040000}"/>
    <cellStyle name="SAPBEXexcBad8 3 4" xfId="1181" xr:uid="{00000000-0005-0000-0000-0000FE040000}"/>
    <cellStyle name="SAPBEXexcBad8 3 5" xfId="1182" xr:uid="{00000000-0005-0000-0000-0000FF040000}"/>
    <cellStyle name="SAPBEXexcBad8 3 6" xfId="1183" xr:uid="{00000000-0005-0000-0000-000000050000}"/>
    <cellStyle name="SAPBEXexcBad8 3 7" xfId="1184" xr:uid="{00000000-0005-0000-0000-000001050000}"/>
    <cellStyle name="SAPBEXexcBad8 4" xfId="1185" xr:uid="{00000000-0005-0000-0000-000002050000}"/>
    <cellStyle name="SAPBEXexcBad8 5" xfId="1186" xr:uid="{00000000-0005-0000-0000-000003050000}"/>
    <cellStyle name="SAPBEXexcBad8 6" xfId="1187" xr:uid="{00000000-0005-0000-0000-000004050000}"/>
    <cellStyle name="SAPBEXexcBad8 7" xfId="1188" xr:uid="{00000000-0005-0000-0000-000005050000}"/>
    <cellStyle name="SAPBEXexcBad8 8" xfId="1189" xr:uid="{00000000-0005-0000-0000-000006050000}"/>
    <cellStyle name="SAPBEXexcBad8_ALM" xfId="1190" xr:uid="{00000000-0005-0000-0000-000007050000}"/>
    <cellStyle name="SAPBEXexcBad9" xfId="126" xr:uid="{00000000-0005-0000-0000-000008050000}"/>
    <cellStyle name="SAPBEXexcBad9 2" xfId="207" xr:uid="{00000000-0005-0000-0000-000009050000}"/>
    <cellStyle name="SAPBEXexcBad9 2 2" xfId="1191" xr:uid="{00000000-0005-0000-0000-00000A050000}"/>
    <cellStyle name="SAPBEXexcBad9 2 3" xfId="1192" xr:uid="{00000000-0005-0000-0000-00000B050000}"/>
    <cellStyle name="SAPBEXexcBad9 2 4" xfId="1193" xr:uid="{00000000-0005-0000-0000-00000C050000}"/>
    <cellStyle name="SAPBEXexcBad9 2 5" xfId="1194" xr:uid="{00000000-0005-0000-0000-00000D050000}"/>
    <cellStyle name="SAPBEXexcBad9 2 6" xfId="1195" xr:uid="{00000000-0005-0000-0000-00000E050000}"/>
    <cellStyle name="SAPBEXexcBad9 3" xfId="1196" xr:uid="{00000000-0005-0000-0000-00000F050000}"/>
    <cellStyle name="SAPBEXexcBad9 3 2" xfId="1197" xr:uid="{00000000-0005-0000-0000-000010050000}"/>
    <cellStyle name="SAPBEXexcBad9 3 3" xfId="1198" xr:uid="{00000000-0005-0000-0000-000011050000}"/>
    <cellStyle name="SAPBEXexcBad9 3 4" xfId="1199" xr:uid="{00000000-0005-0000-0000-000012050000}"/>
    <cellStyle name="SAPBEXexcBad9 3 5" xfId="1200" xr:uid="{00000000-0005-0000-0000-000013050000}"/>
    <cellStyle name="SAPBEXexcBad9 3 6" xfId="1201" xr:uid="{00000000-0005-0000-0000-000014050000}"/>
    <cellStyle name="SAPBEXexcBad9 3 7" xfId="1202" xr:uid="{00000000-0005-0000-0000-000015050000}"/>
    <cellStyle name="SAPBEXexcBad9 4" xfId="1203" xr:uid="{00000000-0005-0000-0000-000016050000}"/>
    <cellStyle name="SAPBEXexcBad9 5" xfId="1204" xr:uid="{00000000-0005-0000-0000-000017050000}"/>
    <cellStyle name="SAPBEXexcBad9 6" xfId="1205" xr:uid="{00000000-0005-0000-0000-000018050000}"/>
    <cellStyle name="SAPBEXexcBad9 7" xfId="1206" xr:uid="{00000000-0005-0000-0000-000019050000}"/>
    <cellStyle name="SAPBEXexcBad9 8" xfId="1207" xr:uid="{00000000-0005-0000-0000-00001A050000}"/>
    <cellStyle name="SAPBEXexcBad9_ALM" xfId="1208" xr:uid="{00000000-0005-0000-0000-00001B050000}"/>
    <cellStyle name="SAPBEXexcCritical4" xfId="127" xr:uid="{00000000-0005-0000-0000-00001C050000}"/>
    <cellStyle name="SAPBEXexcCritical4 2" xfId="208" xr:uid="{00000000-0005-0000-0000-00001D050000}"/>
    <cellStyle name="SAPBEXexcCritical4 2 2" xfId="1209" xr:uid="{00000000-0005-0000-0000-00001E050000}"/>
    <cellStyle name="SAPBEXexcCritical4 2 3" xfId="1210" xr:uid="{00000000-0005-0000-0000-00001F050000}"/>
    <cellStyle name="SAPBEXexcCritical4 2 4" xfId="1211" xr:uid="{00000000-0005-0000-0000-000020050000}"/>
    <cellStyle name="SAPBEXexcCritical4 2 5" xfId="1212" xr:uid="{00000000-0005-0000-0000-000021050000}"/>
    <cellStyle name="SAPBEXexcCritical4 2 6" xfId="1213" xr:uid="{00000000-0005-0000-0000-000022050000}"/>
    <cellStyle name="SAPBEXexcCritical4 3" xfId="1214" xr:uid="{00000000-0005-0000-0000-000023050000}"/>
    <cellStyle name="SAPBEXexcCritical4 3 2" xfId="1215" xr:uid="{00000000-0005-0000-0000-000024050000}"/>
    <cellStyle name="SAPBEXexcCritical4 3 3" xfId="1216" xr:uid="{00000000-0005-0000-0000-000025050000}"/>
    <cellStyle name="SAPBEXexcCritical4 3 4" xfId="1217" xr:uid="{00000000-0005-0000-0000-000026050000}"/>
    <cellStyle name="SAPBEXexcCritical4 3 5" xfId="1218" xr:uid="{00000000-0005-0000-0000-000027050000}"/>
    <cellStyle name="SAPBEXexcCritical4 3 6" xfId="1219" xr:uid="{00000000-0005-0000-0000-000028050000}"/>
    <cellStyle name="SAPBEXexcCritical4 3 7" xfId="1220" xr:uid="{00000000-0005-0000-0000-000029050000}"/>
    <cellStyle name="SAPBEXexcCritical4 4" xfId="1221" xr:uid="{00000000-0005-0000-0000-00002A050000}"/>
    <cellStyle name="SAPBEXexcCritical4 5" xfId="1222" xr:uid="{00000000-0005-0000-0000-00002B050000}"/>
    <cellStyle name="SAPBEXexcCritical4 6" xfId="1223" xr:uid="{00000000-0005-0000-0000-00002C050000}"/>
    <cellStyle name="SAPBEXexcCritical4 7" xfId="1224" xr:uid="{00000000-0005-0000-0000-00002D050000}"/>
    <cellStyle name="SAPBEXexcCritical4 8" xfId="1225" xr:uid="{00000000-0005-0000-0000-00002E050000}"/>
    <cellStyle name="SAPBEXexcCritical4_ALM" xfId="1226" xr:uid="{00000000-0005-0000-0000-00002F050000}"/>
    <cellStyle name="SAPBEXexcCritical5" xfId="128" xr:uid="{00000000-0005-0000-0000-000030050000}"/>
    <cellStyle name="SAPBEXexcCritical5 2" xfId="209" xr:uid="{00000000-0005-0000-0000-000031050000}"/>
    <cellStyle name="SAPBEXexcCritical5 2 2" xfId="1227" xr:uid="{00000000-0005-0000-0000-000032050000}"/>
    <cellStyle name="SAPBEXexcCritical5 2 3" xfId="1228" xr:uid="{00000000-0005-0000-0000-000033050000}"/>
    <cellStyle name="SAPBEXexcCritical5 2 4" xfId="1229" xr:uid="{00000000-0005-0000-0000-000034050000}"/>
    <cellStyle name="SAPBEXexcCritical5 2 5" xfId="1230" xr:uid="{00000000-0005-0000-0000-000035050000}"/>
    <cellStyle name="SAPBEXexcCritical5 2 6" xfId="1231" xr:uid="{00000000-0005-0000-0000-000036050000}"/>
    <cellStyle name="SAPBEXexcCritical5 3" xfId="1232" xr:uid="{00000000-0005-0000-0000-000037050000}"/>
    <cellStyle name="SAPBEXexcCritical5 3 2" xfId="1233" xr:uid="{00000000-0005-0000-0000-000038050000}"/>
    <cellStyle name="SAPBEXexcCritical5 3 3" xfId="1234" xr:uid="{00000000-0005-0000-0000-000039050000}"/>
    <cellStyle name="SAPBEXexcCritical5 3 4" xfId="1235" xr:uid="{00000000-0005-0000-0000-00003A050000}"/>
    <cellStyle name="SAPBEXexcCritical5 3 5" xfId="1236" xr:uid="{00000000-0005-0000-0000-00003B050000}"/>
    <cellStyle name="SAPBEXexcCritical5 3 6" xfId="1237" xr:uid="{00000000-0005-0000-0000-00003C050000}"/>
    <cellStyle name="SAPBEXexcCritical5 3 7" xfId="1238" xr:uid="{00000000-0005-0000-0000-00003D050000}"/>
    <cellStyle name="SAPBEXexcCritical5 4" xfId="1239" xr:uid="{00000000-0005-0000-0000-00003E050000}"/>
    <cellStyle name="SAPBEXexcCritical5 5" xfId="1240" xr:uid="{00000000-0005-0000-0000-00003F050000}"/>
    <cellStyle name="SAPBEXexcCritical5 6" xfId="1241" xr:uid="{00000000-0005-0000-0000-000040050000}"/>
    <cellStyle name="SAPBEXexcCritical5 7" xfId="1242" xr:uid="{00000000-0005-0000-0000-000041050000}"/>
    <cellStyle name="SAPBEXexcCritical5 8" xfId="1243" xr:uid="{00000000-0005-0000-0000-000042050000}"/>
    <cellStyle name="SAPBEXexcCritical5_ALM" xfId="1244" xr:uid="{00000000-0005-0000-0000-000043050000}"/>
    <cellStyle name="SAPBEXexcCritical6" xfId="129" xr:uid="{00000000-0005-0000-0000-000044050000}"/>
    <cellStyle name="SAPBEXexcCritical6 2" xfId="210" xr:uid="{00000000-0005-0000-0000-000045050000}"/>
    <cellStyle name="SAPBEXexcCritical6 2 2" xfId="1245" xr:uid="{00000000-0005-0000-0000-000046050000}"/>
    <cellStyle name="SAPBEXexcCritical6 2 3" xfId="1246" xr:uid="{00000000-0005-0000-0000-000047050000}"/>
    <cellStyle name="SAPBEXexcCritical6 2 4" xfId="1247" xr:uid="{00000000-0005-0000-0000-000048050000}"/>
    <cellStyle name="SAPBEXexcCritical6 2 5" xfId="1248" xr:uid="{00000000-0005-0000-0000-000049050000}"/>
    <cellStyle name="SAPBEXexcCritical6 2 6" xfId="1249" xr:uid="{00000000-0005-0000-0000-00004A050000}"/>
    <cellStyle name="SAPBEXexcCritical6 3" xfId="1250" xr:uid="{00000000-0005-0000-0000-00004B050000}"/>
    <cellStyle name="SAPBEXexcCritical6 3 2" xfId="1251" xr:uid="{00000000-0005-0000-0000-00004C050000}"/>
    <cellStyle name="SAPBEXexcCritical6 3 3" xfId="1252" xr:uid="{00000000-0005-0000-0000-00004D050000}"/>
    <cellStyle name="SAPBEXexcCritical6 3 4" xfId="1253" xr:uid="{00000000-0005-0000-0000-00004E050000}"/>
    <cellStyle name="SAPBEXexcCritical6 3 5" xfId="1254" xr:uid="{00000000-0005-0000-0000-00004F050000}"/>
    <cellStyle name="SAPBEXexcCritical6 3 6" xfId="1255" xr:uid="{00000000-0005-0000-0000-000050050000}"/>
    <cellStyle name="SAPBEXexcCritical6 3 7" xfId="1256" xr:uid="{00000000-0005-0000-0000-000051050000}"/>
    <cellStyle name="SAPBEXexcCritical6 4" xfId="1257" xr:uid="{00000000-0005-0000-0000-000052050000}"/>
    <cellStyle name="SAPBEXexcCritical6 5" xfId="1258" xr:uid="{00000000-0005-0000-0000-000053050000}"/>
    <cellStyle name="SAPBEXexcCritical6 6" xfId="1259" xr:uid="{00000000-0005-0000-0000-000054050000}"/>
    <cellStyle name="SAPBEXexcCritical6 7" xfId="1260" xr:uid="{00000000-0005-0000-0000-000055050000}"/>
    <cellStyle name="SAPBEXexcCritical6 8" xfId="1261" xr:uid="{00000000-0005-0000-0000-000056050000}"/>
    <cellStyle name="SAPBEXexcCritical6_ALM" xfId="1262" xr:uid="{00000000-0005-0000-0000-000057050000}"/>
    <cellStyle name="SAPBEXexcGood1" xfId="130" xr:uid="{00000000-0005-0000-0000-000058050000}"/>
    <cellStyle name="SAPBEXexcGood1 2" xfId="211" xr:uid="{00000000-0005-0000-0000-000059050000}"/>
    <cellStyle name="SAPBEXexcGood1 2 2" xfId="1263" xr:uid="{00000000-0005-0000-0000-00005A050000}"/>
    <cellStyle name="SAPBEXexcGood1 2 3" xfId="1264" xr:uid="{00000000-0005-0000-0000-00005B050000}"/>
    <cellStyle name="SAPBEXexcGood1 2 4" xfId="1265" xr:uid="{00000000-0005-0000-0000-00005C050000}"/>
    <cellStyle name="SAPBEXexcGood1 2 5" xfId="1266" xr:uid="{00000000-0005-0000-0000-00005D050000}"/>
    <cellStyle name="SAPBEXexcGood1 2 6" xfId="1267" xr:uid="{00000000-0005-0000-0000-00005E050000}"/>
    <cellStyle name="SAPBEXexcGood1 3" xfId="1268" xr:uid="{00000000-0005-0000-0000-00005F050000}"/>
    <cellStyle name="SAPBEXexcGood1 3 2" xfId="1269" xr:uid="{00000000-0005-0000-0000-000060050000}"/>
    <cellStyle name="SAPBEXexcGood1 3 3" xfId="1270" xr:uid="{00000000-0005-0000-0000-000061050000}"/>
    <cellStyle name="SAPBEXexcGood1 3 4" xfId="1271" xr:uid="{00000000-0005-0000-0000-000062050000}"/>
    <cellStyle name="SAPBEXexcGood1 3 5" xfId="1272" xr:uid="{00000000-0005-0000-0000-000063050000}"/>
    <cellStyle name="SAPBEXexcGood1 3 6" xfId="1273" xr:uid="{00000000-0005-0000-0000-000064050000}"/>
    <cellStyle name="SAPBEXexcGood1 3 7" xfId="1274" xr:uid="{00000000-0005-0000-0000-000065050000}"/>
    <cellStyle name="SAPBEXexcGood1 4" xfId="1275" xr:uid="{00000000-0005-0000-0000-000066050000}"/>
    <cellStyle name="SAPBEXexcGood1 5" xfId="1276" xr:uid="{00000000-0005-0000-0000-000067050000}"/>
    <cellStyle name="SAPBEXexcGood1 6" xfId="1277" xr:uid="{00000000-0005-0000-0000-000068050000}"/>
    <cellStyle name="SAPBEXexcGood1 7" xfId="1278" xr:uid="{00000000-0005-0000-0000-000069050000}"/>
    <cellStyle name="SAPBEXexcGood1 8" xfId="1279" xr:uid="{00000000-0005-0000-0000-00006A050000}"/>
    <cellStyle name="SAPBEXexcGood1_ALM" xfId="1280" xr:uid="{00000000-0005-0000-0000-00006B050000}"/>
    <cellStyle name="SAPBEXexcGood2" xfId="131" xr:uid="{00000000-0005-0000-0000-00006C050000}"/>
    <cellStyle name="SAPBEXexcGood2 2" xfId="212" xr:uid="{00000000-0005-0000-0000-00006D050000}"/>
    <cellStyle name="SAPBEXexcGood2 2 2" xfId="1281" xr:uid="{00000000-0005-0000-0000-00006E050000}"/>
    <cellStyle name="SAPBEXexcGood2 2 3" xfId="1282" xr:uid="{00000000-0005-0000-0000-00006F050000}"/>
    <cellStyle name="SAPBEXexcGood2 2 4" xfId="1283" xr:uid="{00000000-0005-0000-0000-000070050000}"/>
    <cellStyle name="SAPBEXexcGood2 2 5" xfId="1284" xr:uid="{00000000-0005-0000-0000-000071050000}"/>
    <cellStyle name="SAPBEXexcGood2 2 6" xfId="1285" xr:uid="{00000000-0005-0000-0000-000072050000}"/>
    <cellStyle name="SAPBEXexcGood2 3" xfId="1286" xr:uid="{00000000-0005-0000-0000-000073050000}"/>
    <cellStyle name="SAPBEXexcGood2 3 2" xfId="1287" xr:uid="{00000000-0005-0000-0000-000074050000}"/>
    <cellStyle name="SAPBEXexcGood2 3 3" xfId="1288" xr:uid="{00000000-0005-0000-0000-000075050000}"/>
    <cellStyle name="SAPBEXexcGood2 3 4" xfId="1289" xr:uid="{00000000-0005-0000-0000-000076050000}"/>
    <cellStyle name="SAPBEXexcGood2 3 5" xfId="1290" xr:uid="{00000000-0005-0000-0000-000077050000}"/>
    <cellStyle name="SAPBEXexcGood2 3 6" xfId="1291" xr:uid="{00000000-0005-0000-0000-000078050000}"/>
    <cellStyle name="SAPBEXexcGood2 3 7" xfId="1292" xr:uid="{00000000-0005-0000-0000-000079050000}"/>
    <cellStyle name="SAPBEXexcGood2 4" xfId="1293" xr:uid="{00000000-0005-0000-0000-00007A050000}"/>
    <cellStyle name="SAPBEXexcGood2 5" xfId="1294" xr:uid="{00000000-0005-0000-0000-00007B050000}"/>
    <cellStyle name="SAPBEXexcGood2 6" xfId="1295" xr:uid="{00000000-0005-0000-0000-00007C050000}"/>
    <cellStyle name="SAPBEXexcGood2 7" xfId="1296" xr:uid="{00000000-0005-0000-0000-00007D050000}"/>
    <cellStyle name="SAPBEXexcGood2 8" xfId="1297" xr:uid="{00000000-0005-0000-0000-00007E050000}"/>
    <cellStyle name="SAPBEXexcGood2_ALM" xfId="1298" xr:uid="{00000000-0005-0000-0000-00007F050000}"/>
    <cellStyle name="SAPBEXexcGood3" xfId="132" xr:uid="{00000000-0005-0000-0000-000080050000}"/>
    <cellStyle name="SAPBEXexcGood3 2" xfId="213" xr:uid="{00000000-0005-0000-0000-000081050000}"/>
    <cellStyle name="SAPBEXexcGood3 2 2" xfId="1299" xr:uid="{00000000-0005-0000-0000-000082050000}"/>
    <cellStyle name="SAPBEXexcGood3 2 3" xfId="1300" xr:uid="{00000000-0005-0000-0000-000083050000}"/>
    <cellStyle name="SAPBEXexcGood3 2 4" xfId="1301" xr:uid="{00000000-0005-0000-0000-000084050000}"/>
    <cellStyle name="SAPBEXexcGood3 2 5" xfId="1302" xr:uid="{00000000-0005-0000-0000-000085050000}"/>
    <cellStyle name="SAPBEXexcGood3 2 6" xfId="1303" xr:uid="{00000000-0005-0000-0000-000086050000}"/>
    <cellStyle name="SAPBEXexcGood3 3" xfId="1304" xr:uid="{00000000-0005-0000-0000-000087050000}"/>
    <cellStyle name="SAPBEXexcGood3 3 2" xfId="1305" xr:uid="{00000000-0005-0000-0000-000088050000}"/>
    <cellStyle name="SAPBEXexcGood3 3 3" xfId="1306" xr:uid="{00000000-0005-0000-0000-000089050000}"/>
    <cellStyle name="SAPBEXexcGood3 3 4" xfId="1307" xr:uid="{00000000-0005-0000-0000-00008A050000}"/>
    <cellStyle name="SAPBEXexcGood3 3 5" xfId="1308" xr:uid="{00000000-0005-0000-0000-00008B050000}"/>
    <cellStyle name="SAPBEXexcGood3 3 6" xfId="1309" xr:uid="{00000000-0005-0000-0000-00008C050000}"/>
    <cellStyle name="SAPBEXexcGood3 3 7" xfId="1310" xr:uid="{00000000-0005-0000-0000-00008D050000}"/>
    <cellStyle name="SAPBEXexcGood3 4" xfId="1311" xr:uid="{00000000-0005-0000-0000-00008E050000}"/>
    <cellStyle name="SAPBEXexcGood3 5" xfId="1312" xr:uid="{00000000-0005-0000-0000-00008F050000}"/>
    <cellStyle name="SAPBEXexcGood3 6" xfId="1313" xr:uid="{00000000-0005-0000-0000-000090050000}"/>
    <cellStyle name="SAPBEXexcGood3 7" xfId="1314" xr:uid="{00000000-0005-0000-0000-000091050000}"/>
    <cellStyle name="SAPBEXexcGood3 8" xfId="1315" xr:uid="{00000000-0005-0000-0000-000092050000}"/>
    <cellStyle name="SAPBEXexcGood3_ALM" xfId="1316" xr:uid="{00000000-0005-0000-0000-000093050000}"/>
    <cellStyle name="SAPBEXfilterDrill" xfId="133" xr:uid="{00000000-0005-0000-0000-000094050000}"/>
    <cellStyle name="SAPBEXfilterDrill 2" xfId="214" xr:uid="{00000000-0005-0000-0000-000095050000}"/>
    <cellStyle name="SAPBEXfilterDrill 2 2" xfId="1317" xr:uid="{00000000-0005-0000-0000-000096050000}"/>
    <cellStyle name="SAPBEXfilterDrill 2 3" xfId="1318" xr:uid="{00000000-0005-0000-0000-000097050000}"/>
    <cellStyle name="SAPBEXfilterDrill 2 4" xfId="1319" xr:uid="{00000000-0005-0000-0000-000098050000}"/>
    <cellStyle name="SAPBEXfilterDrill 2 5" xfId="1320" xr:uid="{00000000-0005-0000-0000-000099050000}"/>
    <cellStyle name="SAPBEXfilterDrill 2 6" xfId="1321" xr:uid="{00000000-0005-0000-0000-00009A050000}"/>
    <cellStyle name="SAPBEXfilterDrill 3" xfId="1322" xr:uid="{00000000-0005-0000-0000-00009B050000}"/>
    <cellStyle name="SAPBEXfilterDrill 3 2" xfId="1323" xr:uid="{00000000-0005-0000-0000-00009C050000}"/>
    <cellStyle name="SAPBEXfilterDrill 3 3" xfId="1324" xr:uid="{00000000-0005-0000-0000-00009D050000}"/>
    <cellStyle name="SAPBEXfilterDrill 3 4" xfId="1325" xr:uid="{00000000-0005-0000-0000-00009E050000}"/>
    <cellStyle name="SAPBEXfilterDrill 3 5" xfId="1326" xr:uid="{00000000-0005-0000-0000-00009F050000}"/>
    <cellStyle name="SAPBEXfilterDrill 3 6" xfId="1327" xr:uid="{00000000-0005-0000-0000-0000A0050000}"/>
    <cellStyle name="SAPBEXfilterDrill 3 7" xfId="1328" xr:uid="{00000000-0005-0000-0000-0000A1050000}"/>
    <cellStyle name="SAPBEXfilterDrill 4" xfId="1329" xr:uid="{00000000-0005-0000-0000-0000A2050000}"/>
    <cellStyle name="SAPBEXfilterDrill 5" xfId="1330" xr:uid="{00000000-0005-0000-0000-0000A3050000}"/>
    <cellStyle name="SAPBEXfilterDrill 6" xfId="1331" xr:uid="{00000000-0005-0000-0000-0000A4050000}"/>
    <cellStyle name="SAPBEXfilterDrill 7" xfId="1332" xr:uid="{00000000-0005-0000-0000-0000A5050000}"/>
    <cellStyle name="SAPBEXfilterDrill 8" xfId="1333" xr:uid="{00000000-0005-0000-0000-0000A6050000}"/>
    <cellStyle name="SAPBEXfilterDrill_ALM" xfId="1334" xr:uid="{00000000-0005-0000-0000-0000A7050000}"/>
    <cellStyle name="SAPBEXfilterItem" xfId="134" xr:uid="{00000000-0005-0000-0000-0000A8050000}"/>
    <cellStyle name="SAPBEXfilterItem 2" xfId="356" xr:uid="{00000000-0005-0000-0000-0000A9050000}"/>
    <cellStyle name="SAPBEXfilterItem 2 2" xfId="1335" xr:uid="{00000000-0005-0000-0000-0000AA050000}"/>
    <cellStyle name="SAPBEXfilterItem 2 3" xfId="1336" xr:uid="{00000000-0005-0000-0000-0000AB050000}"/>
    <cellStyle name="SAPBEXfilterItem 2 4" xfId="1337" xr:uid="{00000000-0005-0000-0000-0000AC050000}"/>
    <cellStyle name="SAPBEXfilterItem 2 5" xfId="1338" xr:uid="{00000000-0005-0000-0000-0000AD050000}"/>
    <cellStyle name="SAPBEXfilterItem 2 6" xfId="1339" xr:uid="{00000000-0005-0000-0000-0000AE050000}"/>
    <cellStyle name="SAPBEXfilterItem 3" xfId="1340" xr:uid="{00000000-0005-0000-0000-0000AF050000}"/>
    <cellStyle name="SAPBEXfilterItem 4" xfId="1341" xr:uid="{00000000-0005-0000-0000-0000B0050000}"/>
    <cellStyle name="SAPBEXfilterItem 5" xfId="1342" xr:uid="{00000000-0005-0000-0000-0000B1050000}"/>
    <cellStyle name="SAPBEXfilterItem 6" xfId="1343" xr:uid="{00000000-0005-0000-0000-0000B2050000}"/>
    <cellStyle name="SAPBEXfilterItem 7" xfId="1344" xr:uid="{00000000-0005-0000-0000-0000B3050000}"/>
    <cellStyle name="SAPBEXfilterItem 8" xfId="189" xr:uid="{00000000-0005-0000-0000-0000B4050000}"/>
    <cellStyle name="SAPBEXfilterItem_ALM" xfId="1345" xr:uid="{00000000-0005-0000-0000-0000B5050000}"/>
    <cellStyle name="SAPBEXfilterText" xfId="135" xr:uid="{00000000-0005-0000-0000-0000B6050000}"/>
    <cellStyle name="SAPBEXfilterText 2" xfId="357" xr:uid="{00000000-0005-0000-0000-0000B7050000}"/>
    <cellStyle name="SAPBEXfilterText 2 2" xfId="1346" xr:uid="{00000000-0005-0000-0000-0000B8050000}"/>
    <cellStyle name="SAPBEXfilterText 2 3" xfId="1347" xr:uid="{00000000-0005-0000-0000-0000B9050000}"/>
    <cellStyle name="SAPBEXfilterText 2 4" xfId="1348" xr:uid="{00000000-0005-0000-0000-0000BA050000}"/>
    <cellStyle name="SAPBEXfilterText 2 5" xfId="1349" xr:uid="{00000000-0005-0000-0000-0000BB050000}"/>
    <cellStyle name="SAPBEXfilterText 2 6" xfId="1350" xr:uid="{00000000-0005-0000-0000-0000BC050000}"/>
    <cellStyle name="SAPBEXfilterText 3" xfId="1351" xr:uid="{00000000-0005-0000-0000-0000BD050000}"/>
    <cellStyle name="SAPBEXfilterText 4" xfId="1352" xr:uid="{00000000-0005-0000-0000-0000BE050000}"/>
    <cellStyle name="SAPBEXfilterText 5" xfId="1353" xr:uid="{00000000-0005-0000-0000-0000BF050000}"/>
    <cellStyle name="SAPBEXfilterText 6" xfId="1354" xr:uid="{00000000-0005-0000-0000-0000C0050000}"/>
    <cellStyle name="SAPBEXfilterText 7" xfId="1355" xr:uid="{00000000-0005-0000-0000-0000C1050000}"/>
    <cellStyle name="SAPBEXfilterText 8" xfId="190" xr:uid="{00000000-0005-0000-0000-0000C2050000}"/>
    <cellStyle name="SAPBEXfilterText_ALM" xfId="1356" xr:uid="{00000000-0005-0000-0000-0000C3050000}"/>
    <cellStyle name="SAPBEXformats" xfId="136" xr:uid="{00000000-0005-0000-0000-0000C4050000}"/>
    <cellStyle name="SAPBEXformats 2" xfId="215" xr:uid="{00000000-0005-0000-0000-0000C5050000}"/>
    <cellStyle name="SAPBEXformats 2 2" xfId="1357" xr:uid="{00000000-0005-0000-0000-0000C6050000}"/>
    <cellStyle name="SAPBEXformats 2 3" xfId="1358" xr:uid="{00000000-0005-0000-0000-0000C7050000}"/>
    <cellStyle name="SAPBEXformats 2 4" xfId="1359" xr:uid="{00000000-0005-0000-0000-0000C8050000}"/>
    <cellStyle name="SAPBEXformats 2 5" xfId="1360" xr:uid="{00000000-0005-0000-0000-0000C9050000}"/>
    <cellStyle name="SAPBEXformats 2 6" xfId="1361" xr:uid="{00000000-0005-0000-0000-0000CA050000}"/>
    <cellStyle name="SAPBEXformats 3" xfId="1362" xr:uid="{00000000-0005-0000-0000-0000CB050000}"/>
    <cellStyle name="SAPBEXformats 3 2" xfId="1363" xr:uid="{00000000-0005-0000-0000-0000CC050000}"/>
    <cellStyle name="SAPBEXformats 3 3" xfId="1364" xr:uid="{00000000-0005-0000-0000-0000CD050000}"/>
    <cellStyle name="SAPBEXformats 3 4" xfId="1365" xr:uid="{00000000-0005-0000-0000-0000CE050000}"/>
    <cellStyle name="SAPBEXformats 3 5" xfId="1366" xr:uid="{00000000-0005-0000-0000-0000CF050000}"/>
    <cellStyle name="SAPBEXformats 3 6" xfId="1367" xr:uid="{00000000-0005-0000-0000-0000D0050000}"/>
    <cellStyle name="SAPBEXformats 3 7" xfId="1368" xr:uid="{00000000-0005-0000-0000-0000D1050000}"/>
    <cellStyle name="SAPBEXformats 4" xfId="1369" xr:uid="{00000000-0005-0000-0000-0000D2050000}"/>
    <cellStyle name="SAPBEXformats 5" xfId="1370" xr:uid="{00000000-0005-0000-0000-0000D3050000}"/>
    <cellStyle name="SAPBEXformats 6" xfId="1371" xr:uid="{00000000-0005-0000-0000-0000D4050000}"/>
    <cellStyle name="SAPBEXformats 7" xfId="1372" xr:uid="{00000000-0005-0000-0000-0000D5050000}"/>
    <cellStyle name="SAPBEXformats 8" xfId="1373" xr:uid="{00000000-0005-0000-0000-0000D6050000}"/>
    <cellStyle name="SAPBEXformats_ALM" xfId="1374" xr:uid="{00000000-0005-0000-0000-0000D7050000}"/>
    <cellStyle name="SAPBEXheaderItem" xfId="137" xr:uid="{00000000-0005-0000-0000-0000D8050000}"/>
    <cellStyle name="SAPBEXheaderItem 2" xfId="216" xr:uid="{00000000-0005-0000-0000-0000D9050000}"/>
    <cellStyle name="SAPBEXheaderItem 2 2" xfId="1375" xr:uid="{00000000-0005-0000-0000-0000DA050000}"/>
    <cellStyle name="SAPBEXheaderItem 2 3" xfId="1376" xr:uid="{00000000-0005-0000-0000-0000DB050000}"/>
    <cellStyle name="SAPBEXheaderItem 2 4" xfId="1377" xr:uid="{00000000-0005-0000-0000-0000DC050000}"/>
    <cellStyle name="SAPBEXheaderItem 2 5" xfId="1378" xr:uid="{00000000-0005-0000-0000-0000DD050000}"/>
    <cellStyle name="SAPBEXheaderItem 2 6" xfId="1379" xr:uid="{00000000-0005-0000-0000-0000DE050000}"/>
    <cellStyle name="SAPBEXheaderItem 3" xfId="1380" xr:uid="{00000000-0005-0000-0000-0000DF050000}"/>
    <cellStyle name="SAPBEXheaderItem 3 2" xfId="1381" xr:uid="{00000000-0005-0000-0000-0000E0050000}"/>
    <cellStyle name="SAPBEXheaderItem 3 3" xfId="1382" xr:uid="{00000000-0005-0000-0000-0000E1050000}"/>
    <cellStyle name="SAPBEXheaderItem 3 4" xfId="1383" xr:uid="{00000000-0005-0000-0000-0000E2050000}"/>
    <cellStyle name="SAPBEXheaderItem 3 5" xfId="1384" xr:uid="{00000000-0005-0000-0000-0000E3050000}"/>
    <cellStyle name="SAPBEXheaderItem 3 6" xfId="1385" xr:uid="{00000000-0005-0000-0000-0000E4050000}"/>
    <cellStyle name="SAPBEXheaderItem 3 7" xfId="1386" xr:uid="{00000000-0005-0000-0000-0000E5050000}"/>
    <cellStyle name="SAPBEXheaderItem 4" xfId="1387" xr:uid="{00000000-0005-0000-0000-0000E6050000}"/>
    <cellStyle name="SAPBEXheaderItem 5" xfId="1388" xr:uid="{00000000-0005-0000-0000-0000E7050000}"/>
    <cellStyle name="SAPBEXheaderItem 6" xfId="1389" xr:uid="{00000000-0005-0000-0000-0000E8050000}"/>
    <cellStyle name="SAPBEXheaderItem 7" xfId="1390" xr:uid="{00000000-0005-0000-0000-0000E9050000}"/>
    <cellStyle name="SAPBEXheaderItem 8" xfId="1391" xr:uid="{00000000-0005-0000-0000-0000EA050000}"/>
    <cellStyle name="SAPBEXheaderItem_ALM" xfId="1392" xr:uid="{00000000-0005-0000-0000-0000EB050000}"/>
    <cellStyle name="SAPBEXheaderText" xfId="138" xr:uid="{00000000-0005-0000-0000-0000EC050000}"/>
    <cellStyle name="SAPBEXheaderText 2" xfId="217" xr:uid="{00000000-0005-0000-0000-0000ED050000}"/>
    <cellStyle name="SAPBEXheaderText 2 2" xfId="1393" xr:uid="{00000000-0005-0000-0000-0000EE050000}"/>
    <cellStyle name="SAPBEXheaderText 2 3" xfId="1394" xr:uid="{00000000-0005-0000-0000-0000EF050000}"/>
    <cellStyle name="SAPBEXheaderText 2 4" xfId="1395" xr:uid="{00000000-0005-0000-0000-0000F0050000}"/>
    <cellStyle name="SAPBEXheaderText 2 5" xfId="1396" xr:uid="{00000000-0005-0000-0000-0000F1050000}"/>
    <cellStyle name="SAPBEXheaderText 2 6" xfId="1397" xr:uid="{00000000-0005-0000-0000-0000F2050000}"/>
    <cellStyle name="SAPBEXheaderText 3" xfId="1398" xr:uid="{00000000-0005-0000-0000-0000F3050000}"/>
    <cellStyle name="SAPBEXheaderText 3 2" xfId="1399" xr:uid="{00000000-0005-0000-0000-0000F4050000}"/>
    <cellStyle name="SAPBEXheaderText 3 3" xfId="1400" xr:uid="{00000000-0005-0000-0000-0000F5050000}"/>
    <cellStyle name="SAPBEXheaderText 3 4" xfId="1401" xr:uid="{00000000-0005-0000-0000-0000F6050000}"/>
    <cellStyle name="SAPBEXheaderText 3 5" xfId="1402" xr:uid="{00000000-0005-0000-0000-0000F7050000}"/>
    <cellStyle name="SAPBEXheaderText 3 6" xfId="1403" xr:uid="{00000000-0005-0000-0000-0000F8050000}"/>
    <cellStyle name="SAPBEXheaderText 3 7" xfId="1404" xr:uid="{00000000-0005-0000-0000-0000F9050000}"/>
    <cellStyle name="SAPBEXheaderText 4" xfId="1405" xr:uid="{00000000-0005-0000-0000-0000FA050000}"/>
    <cellStyle name="SAPBEXheaderText 5" xfId="1406" xr:uid="{00000000-0005-0000-0000-0000FB050000}"/>
    <cellStyle name="SAPBEXheaderText 6" xfId="1407" xr:uid="{00000000-0005-0000-0000-0000FC050000}"/>
    <cellStyle name="SAPBEXheaderText 7" xfId="1408" xr:uid="{00000000-0005-0000-0000-0000FD050000}"/>
    <cellStyle name="SAPBEXheaderText 8" xfId="1409" xr:uid="{00000000-0005-0000-0000-0000FE050000}"/>
    <cellStyle name="SAPBEXheaderText_ALM" xfId="1410" xr:uid="{00000000-0005-0000-0000-0000FF050000}"/>
    <cellStyle name="SAPBEXHLevel0" xfId="139" xr:uid="{00000000-0005-0000-0000-000000060000}"/>
    <cellStyle name="SAPBEXHLevel0 2" xfId="218" xr:uid="{00000000-0005-0000-0000-000001060000}"/>
    <cellStyle name="SAPBEXHLevel0 2 2" xfId="1411" xr:uid="{00000000-0005-0000-0000-000002060000}"/>
    <cellStyle name="SAPBEXHLevel0 2 3" xfId="1412" xr:uid="{00000000-0005-0000-0000-000003060000}"/>
    <cellStyle name="SAPBEXHLevel0 2 4" xfId="1413" xr:uid="{00000000-0005-0000-0000-000004060000}"/>
    <cellStyle name="SAPBEXHLevel0 2 5" xfId="1414" xr:uid="{00000000-0005-0000-0000-000005060000}"/>
    <cellStyle name="SAPBEXHLevel0 2 6" xfId="1415" xr:uid="{00000000-0005-0000-0000-000006060000}"/>
    <cellStyle name="SAPBEXHLevel0 3" xfId="606" xr:uid="{00000000-0005-0000-0000-000007060000}"/>
    <cellStyle name="SAPBEXHLevel0 3 2" xfId="1416" xr:uid="{00000000-0005-0000-0000-000008060000}"/>
    <cellStyle name="SAPBEXHLevel0 3 3" xfId="1417" xr:uid="{00000000-0005-0000-0000-000009060000}"/>
    <cellStyle name="SAPBEXHLevel0 3 4" xfId="1418" xr:uid="{00000000-0005-0000-0000-00000A060000}"/>
    <cellStyle name="SAPBEXHLevel0 3 5" xfId="1419" xr:uid="{00000000-0005-0000-0000-00000B060000}"/>
    <cellStyle name="SAPBEXHLevel0 3 6" xfId="1420" xr:uid="{00000000-0005-0000-0000-00000C060000}"/>
    <cellStyle name="SAPBEXHLevel0 3 7" xfId="1421" xr:uid="{00000000-0005-0000-0000-00000D060000}"/>
    <cellStyle name="SAPBEXHLevel0 4" xfId="407" xr:uid="{00000000-0005-0000-0000-00000E060000}"/>
    <cellStyle name="SAPBEXHLevel0 4 2" xfId="1912" xr:uid="{00000000-0005-0000-0000-00000F060000}"/>
    <cellStyle name="SAPBEXHLevel0 5" xfId="1422" xr:uid="{00000000-0005-0000-0000-000010060000}"/>
    <cellStyle name="SAPBEXHLevel0 6" xfId="1423" xr:uid="{00000000-0005-0000-0000-000011060000}"/>
    <cellStyle name="SAPBEXHLevel0 7" xfId="1424" xr:uid="{00000000-0005-0000-0000-000012060000}"/>
    <cellStyle name="SAPBEXHLevel0 8" xfId="1425" xr:uid="{00000000-0005-0000-0000-000013060000}"/>
    <cellStyle name="SAPBEXHLevel0_ALM" xfId="1426" xr:uid="{00000000-0005-0000-0000-000014060000}"/>
    <cellStyle name="SAPBEXHLevel0X" xfId="140" xr:uid="{00000000-0005-0000-0000-000015060000}"/>
    <cellStyle name="SAPBEXHLevel0X 2" xfId="358" xr:uid="{00000000-0005-0000-0000-000016060000}"/>
    <cellStyle name="SAPBEXHLevel0X 2 2" xfId="529" xr:uid="{00000000-0005-0000-0000-000017060000}"/>
    <cellStyle name="SAPBEXHLevel0X 2 3" xfId="1427" xr:uid="{00000000-0005-0000-0000-000018060000}"/>
    <cellStyle name="SAPBEXHLevel0X 2 4" xfId="1428" xr:uid="{00000000-0005-0000-0000-000019060000}"/>
    <cellStyle name="SAPBEXHLevel0X 2 5" xfId="1429" xr:uid="{00000000-0005-0000-0000-00001A060000}"/>
    <cellStyle name="SAPBEXHLevel0X 2 6" xfId="1430" xr:uid="{00000000-0005-0000-0000-00001B060000}"/>
    <cellStyle name="SAPBEXHLevel0X 2 7" xfId="1431" xr:uid="{00000000-0005-0000-0000-00001C060000}"/>
    <cellStyle name="SAPBEXHLevel0X 2 8" xfId="1432" xr:uid="{00000000-0005-0000-0000-00001D060000}"/>
    <cellStyle name="SAPBEXHLevel0X 3" xfId="408" xr:uid="{00000000-0005-0000-0000-00001E060000}"/>
    <cellStyle name="SAPBEXHLevel0X 3 2" xfId="1433" xr:uid="{00000000-0005-0000-0000-00001F060000}"/>
    <cellStyle name="SAPBEXHLevel0X 3 3" xfId="1434" xr:uid="{00000000-0005-0000-0000-000020060000}"/>
    <cellStyle name="SAPBEXHLevel0X 3 4" xfId="1435" xr:uid="{00000000-0005-0000-0000-000021060000}"/>
    <cellStyle name="SAPBEXHLevel0X 3 5" xfId="1436" xr:uid="{00000000-0005-0000-0000-000022060000}"/>
    <cellStyle name="SAPBEXHLevel0X 3 6" xfId="1437" xr:uid="{00000000-0005-0000-0000-000023060000}"/>
    <cellStyle name="SAPBEXHLevel0X 3 7" xfId="1438" xr:uid="{00000000-0005-0000-0000-000024060000}"/>
    <cellStyle name="SAPBEXHLevel0X 3 8" xfId="1439" xr:uid="{00000000-0005-0000-0000-000025060000}"/>
    <cellStyle name="SAPBEXHLevel0X 4" xfId="632" xr:uid="{00000000-0005-0000-0000-000026060000}"/>
    <cellStyle name="SAPBEXHLevel0X 5" xfId="1440" xr:uid="{00000000-0005-0000-0000-000027060000}"/>
    <cellStyle name="SAPBEXHLevel0X 6" xfId="1441" xr:uid="{00000000-0005-0000-0000-000028060000}"/>
    <cellStyle name="SAPBEXHLevel0X 7" xfId="1442" xr:uid="{00000000-0005-0000-0000-000029060000}"/>
    <cellStyle name="SAPBEXHLevel0X 8" xfId="1443" xr:uid="{00000000-0005-0000-0000-00002A060000}"/>
    <cellStyle name="SAPBEXHLevel0X 9" xfId="1444" xr:uid="{00000000-0005-0000-0000-00002B060000}"/>
    <cellStyle name="SAPBEXHLevel0X_ALM" xfId="1445" xr:uid="{00000000-0005-0000-0000-00002C060000}"/>
    <cellStyle name="SAPBEXHLevel1" xfId="141" xr:uid="{00000000-0005-0000-0000-00002D060000}"/>
    <cellStyle name="SAPBEXHLevel1 2" xfId="219" xr:uid="{00000000-0005-0000-0000-00002E060000}"/>
    <cellStyle name="SAPBEXHLevel1 2 2" xfId="1446" xr:uid="{00000000-0005-0000-0000-00002F060000}"/>
    <cellStyle name="SAPBEXHLevel1 2 3" xfId="1447" xr:uid="{00000000-0005-0000-0000-000030060000}"/>
    <cellStyle name="SAPBEXHLevel1 2 4" xfId="1448" xr:uid="{00000000-0005-0000-0000-000031060000}"/>
    <cellStyle name="SAPBEXHLevel1 2 5" xfId="1449" xr:uid="{00000000-0005-0000-0000-000032060000}"/>
    <cellStyle name="SAPBEXHLevel1 2 6" xfId="1450" xr:uid="{00000000-0005-0000-0000-000033060000}"/>
    <cellStyle name="SAPBEXHLevel1 3" xfId="607" xr:uid="{00000000-0005-0000-0000-000034060000}"/>
    <cellStyle name="SAPBEXHLevel1 3 2" xfId="1451" xr:uid="{00000000-0005-0000-0000-000035060000}"/>
    <cellStyle name="SAPBEXHLevel1 3 3" xfId="1452" xr:uid="{00000000-0005-0000-0000-000036060000}"/>
    <cellStyle name="SAPBEXHLevel1 3 4" xfId="1453" xr:uid="{00000000-0005-0000-0000-000037060000}"/>
    <cellStyle name="SAPBEXHLevel1 3 5" xfId="1454" xr:uid="{00000000-0005-0000-0000-000038060000}"/>
    <cellStyle name="SAPBEXHLevel1 3 6" xfId="1455" xr:uid="{00000000-0005-0000-0000-000039060000}"/>
    <cellStyle name="SAPBEXHLevel1 3 7" xfId="1456" xr:uid="{00000000-0005-0000-0000-00003A060000}"/>
    <cellStyle name="SAPBEXHLevel1 4" xfId="409" xr:uid="{00000000-0005-0000-0000-00003B060000}"/>
    <cellStyle name="SAPBEXHLevel1 4 2" xfId="1913" xr:uid="{00000000-0005-0000-0000-00003C060000}"/>
    <cellStyle name="SAPBEXHLevel1 5" xfId="1457" xr:uid="{00000000-0005-0000-0000-00003D060000}"/>
    <cellStyle name="SAPBEXHLevel1 6" xfId="1458" xr:uid="{00000000-0005-0000-0000-00003E060000}"/>
    <cellStyle name="SAPBEXHLevel1 7" xfId="1459" xr:uid="{00000000-0005-0000-0000-00003F060000}"/>
    <cellStyle name="SAPBEXHLevel1 8" xfId="1460" xr:uid="{00000000-0005-0000-0000-000040060000}"/>
    <cellStyle name="SAPBEXHLevel1_ALM" xfId="1461" xr:uid="{00000000-0005-0000-0000-000041060000}"/>
    <cellStyle name="SAPBEXHLevel1X" xfId="142" xr:uid="{00000000-0005-0000-0000-000042060000}"/>
    <cellStyle name="SAPBEXHLevel1X 2" xfId="359" xr:uid="{00000000-0005-0000-0000-000043060000}"/>
    <cellStyle name="SAPBEXHLevel1X 2 2" xfId="530" xr:uid="{00000000-0005-0000-0000-000044060000}"/>
    <cellStyle name="SAPBEXHLevel1X 2 3" xfId="1462" xr:uid="{00000000-0005-0000-0000-000045060000}"/>
    <cellStyle name="SAPBEXHLevel1X 2 4" xfId="1463" xr:uid="{00000000-0005-0000-0000-000046060000}"/>
    <cellStyle name="SAPBEXHLevel1X 2 5" xfId="1464" xr:uid="{00000000-0005-0000-0000-000047060000}"/>
    <cellStyle name="SAPBEXHLevel1X 2 6" xfId="1465" xr:uid="{00000000-0005-0000-0000-000048060000}"/>
    <cellStyle name="SAPBEXHLevel1X 2 7" xfId="1466" xr:uid="{00000000-0005-0000-0000-000049060000}"/>
    <cellStyle name="SAPBEXHLevel1X 2 8" xfId="1467" xr:uid="{00000000-0005-0000-0000-00004A060000}"/>
    <cellStyle name="SAPBEXHLevel1X 3" xfId="410" xr:uid="{00000000-0005-0000-0000-00004B060000}"/>
    <cellStyle name="SAPBEXHLevel1X 3 2" xfId="1468" xr:uid="{00000000-0005-0000-0000-00004C060000}"/>
    <cellStyle name="SAPBEXHLevel1X 3 3" xfId="1469" xr:uid="{00000000-0005-0000-0000-00004D060000}"/>
    <cellStyle name="SAPBEXHLevel1X 3 4" xfId="1470" xr:uid="{00000000-0005-0000-0000-00004E060000}"/>
    <cellStyle name="SAPBEXHLevel1X 3 5" xfId="1471" xr:uid="{00000000-0005-0000-0000-00004F060000}"/>
    <cellStyle name="SAPBEXHLevel1X 3 6" xfId="1472" xr:uid="{00000000-0005-0000-0000-000050060000}"/>
    <cellStyle name="SAPBEXHLevel1X 3 7" xfId="1473" xr:uid="{00000000-0005-0000-0000-000051060000}"/>
    <cellStyle name="SAPBEXHLevel1X 3 8" xfId="1474" xr:uid="{00000000-0005-0000-0000-000052060000}"/>
    <cellStyle name="SAPBEXHLevel1X 4" xfId="633" xr:uid="{00000000-0005-0000-0000-000053060000}"/>
    <cellStyle name="SAPBEXHLevel1X 5" xfId="1475" xr:uid="{00000000-0005-0000-0000-000054060000}"/>
    <cellStyle name="SAPBEXHLevel1X 6" xfId="1476" xr:uid="{00000000-0005-0000-0000-000055060000}"/>
    <cellStyle name="SAPBEXHLevel1X 7" xfId="1477" xr:uid="{00000000-0005-0000-0000-000056060000}"/>
    <cellStyle name="SAPBEXHLevel1X 8" xfId="1478" xr:uid="{00000000-0005-0000-0000-000057060000}"/>
    <cellStyle name="SAPBEXHLevel1X 9" xfId="1479" xr:uid="{00000000-0005-0000-0000-000058060000}"/>
    <cellStyle name="SAPBEXHLevel1X_ALM" xfId="1480" xr:uid="{00000000-0005-0000-0000-000059060000}"/>
    <cellStyle name="SAPBEXHLevel2" xfId="143" xr:uid="{00000000-0005-0000-0000-00005A060000}"/>
    <cellStyle name="SAPBEXHLevel2 2" xfId="220" xr:uid="{00000000-0005-0000-0000-00005B060000}"/>
    <cellStyle name="SAPBEXHLevel2 2 2" xfId="1481" xr:uid="{00000000-0005-0000-0000-00005C060000}"/>
    <cellStyle name="SAPBEXHLevel2 2 3" xfId="1482" xr:uid="{00000000-0005-0000-0000-00005D060000}"/>
    <cellStyle name="SAPBEXHLevel2 2 4" xfId="1483" xr:uid="{00000000-0005-0000-0000-00005E060000}"/>
    <cellStyle name="SAPBEXHLevel2 2 5" xfId="1484" xr:uid="{00000000-0005-0000-0000-00005F060000}"/>
    <cellStyle name="SAPBEXHLevel2 2 6" xfId="1485" xr:uid="{00000000-0005-0000-0000-000060060000}"/>
    <cellStyle name="SAPBEXHLevel2 3" xfId="608" xr:uid="{00000000-0005-0000-0000-000061060000}"/>
    <cellStyle name="SAPBEXHLevel2 3 2" xfId="1486" xr:uid="{00000000-0005-0000-0000-000062060000}"/>
    <cellStyle name="SAPBEXHLevel2 3 3" xfId="1487" xr:uid="{00000000-0005-0000-0000-000063060000}"/>
    <cellStyle name="SAPBEXHLevel2 3 4" xfId="1488" xr:uid="{00000000-0005-0000-0000-000064060000}"/>
    <cellStyle name="SAPBEXHLevel2 3 5" xfId="1489" xr:uid="{00000000-0005-0000-0000-000065060000}"/>
    <cellStyle name="SAPBEXHLevel2 3 6" xfId="1490" xr:uid="{00000000-0005-0000-0000-000066060000}"/>
    <cellStyle name="SAPBEXHLevel2 3 7" xfId="1491" xr:uid="{00000000-0005-0000-0000-000067060000}"/>
    <cellStyle name="SAPBEXHLevel2 4" xfId="411" xr:uid="{00000000-0005-0000-0000-000068060000}"/>
    <cellStyle name="SAPBEXHLevel2 4 2" xfId="1914" xr:uid="{00000000-0005-0000-0000-000069060000}"/>
    <cellStyle name="SAPBEXHLevel2 5" xfId="1492" xr:uid="{00000000-0005-0000-0000-00006A060000}"/>
    <cellStyle name="SAPBEXHLevel2 6" xfId="1493" xr:uid="{00000000-0005-0000-0000-00006B060000}"/>
    <cellStyle name="SAPBEXHLevel2 7" xfId="1494" xr:uid="{00000000-0005-0000-0000-00006C060000}"/>
    <cellStyle name="SAPBEXHLevel2 8" xfId="1495" xr:uid="{00000000-0005-0000-0000-00006D060000}"/>
    <cellStyle name="SAPBEXHLevel2_ALM" xfId="1496" xr:uid="{00000000-0005-0000-0000-00006E060000}"/>
    <cellStyle name="SAPBEXHLevel2X" xfId="144" xr:uid="{00000000-0005-0000-0000-00006F060000}"/>
    <cellStyle name="SAPBEXHLevel2X 2" xfId="360" xr:uid="{00000000-0005-0000-0000-000070060000}"/>
    <cellStyle name="SAPBEXHLevel2X 2 2" xfId="531" xr:uid="{00000000-0005-0000-0000-000071060000}"/>
    <cellStyle name="SAPBEXHLevel2X 2 3" xfId="1497" xr:uid="{00000000-0005-0000-0000-000072060000}"/>
    <cellStyle name="SAPBEXHLevel2X 2 4" xfId="1498" xr:uid="{00000000-0005-0000-0000-000073060000}"/>
    <cellStyle name="SAPBEXHLevel2X 2 5" xfId="1499" xr:uid="{00000000-0005-0000-0000-000074060000}"/>
    <cellStyle name="SAPBEXHLevel2X 2 6" xfId="1500" xr:uid="{00000000-0005-0000-0000-000075060000}"/>
    <cellStyle name="SAPBEXHLevel2X 2 7" xfId="1501" xr:uid="{00000000-0005-0000-0000-000076060000}"/>
    <cellStyle name="SAPBEXHLevel2X 2 8" xfId="1502" xr:uid="{00000000-0005-0000-0000-000077060000}"/>
    <cellStyle name="SAPBEXHLevel2X 3" xfId="412" xr:uid="{00000000-0005-0000-0000-000078060000}"/>
    <cellStyle name="SAPBEXHLevel2X 3 2" xfId="1503" xr:uid="{00000000-0005-0000-0000-000079060000}"/>
    <cellStyle name="SAPBEXHLevel2X 3 3" xfId="1504" xr:uid="{00000000-0005-0000-0000-00007A060000}"/>
    <cellStyle name="SAPBEXHLevel2X 3 4" xfId="1505" xr:uid="{00000000-0005-0000-0000-00007B060000}"/>
    <cellStyle name="SAPBEXHLevel2X 3 5" xfId="1506" xr:uid="{00000000-0005-0000-0000-00007C060000}"/>
    <cellStyle name="SAPBEXHLevel2X 3 6" xfId="1507" xr:uid="{00000000-0005-0000-0000-00007D060000}"/>
    <cellStyle name="SAPBEXHLevel2X 3 7" xfId="1508" xr:uid="{00000000-0005-0000-0000-00007E060000}"/>
    <cellStyle name="SAPBEXHLevel2X 3 8" xfId="1509" xr:uid="{00000000-0005-0000-0000-00007F060000}"/>
    <cellStyle name="SAPBEXHLevel2X 4" xfId="634" xr:uid="{00000000-0005-0000-0000-000080060000}"/>
    <cellStyle name="SAPBEXHLevel2X 5" xfId="1510" xr:uid="{00000000-0005-0000-0000-000081060000}"/>
    <cellStyle name="SAPBEXHLevel2X 6" xfId="1511" xr:uid="{00000000-0005-0000-0000-000082060000}"/>
    <cellStyle name="SAPBEXHLevel2X 7" xfId="1512" xr:uid="{00000000-0005-0000-0000-000083060000}"/>
    <cellStyle name="SAPBEXHLevel2X 8" xfId="1513" xr:uid="{00000000-0005-0000-0000-000084060000}"/>
    <cellStyle name="SAPBEXHLevel2X 9" xfId="1514" xr:uid="{00000000-0005-0000-0000-000085060000}"/>
    <cellStyle name="SAPBEXHLevel2X_ALM" xfId="1515" xr:uid="{00000000-0005-0000-0000-000086060000}"/>
    <cellStyle name="SAPBEXHLevel3" xfId="145" xr:uid="{00000000-0005-0000-0000-000087060000}"/>
    <cellStyle name="SAPBEXHLevel3 2" xfId="221" xr:uid="{00000000-0005-0000-0000-000088060000}"/>
    <cellStyle name="SAPBEXHLevel3 2 2" xfId="1516" xr:uid="{00000000-0005-0000-0000-000089060000}"/>
    <cellStyle name="SAPBEXHLevel3 2 3" xfId="1517" xr:uid="{00000000-0005-0000-0000-00008A060000}"/>
    <cellStyle name="SAPBEXHLevel3 2 4" xfId="1518" xr:uid="{00000000-0005-0000-0000-00008B060000}"/>
    <cellStyle name="SAPBEXHLevel3 2 5" xfId="1519" xr:uid="{00000000-0005-0000-0000-00008C060000}"/>
    <cellStyle name="SAPBEXHLevel3 2 6" xfId="1520" xr:uid="{00000000-0005-0000-0000-00008D060000}"/>
    <cellStyle name="SAPBEXHLevel3 3" xfId="609" xr:uid="{00000000-0005-0000-0000-00008E060000}"/>
    <cellStyle name="SAPBEXHLevel3 3 2" xfId="1521" xr:uid="{00000000-0005-0000-0000-00008F060000}"/>
    <cellStyle name="SAPBEXHLevel3 3 3" xfId="1522" xr:uid="{00000000-0005-0000-0000-000090060000}"/>
    <cellStyle name="SAPBEXHLevel3 3 4" xfId="1523" xr:uid="{00000000-0005-0000-0000-000091060000}"/>
    <cellStyle name="SAPBEXHLevel3 3 5" xfId="1524" xr:uid="{00000000-0005-0000-0000-000092060000}"/>
    <cellStyle name="SAPBEXHLevel3 3 6" xfId="1525" xr:uid="{00000000-0005-0000-0000-000093060000}"/>
    <cellStyle name="SAPBEXHLevel3 3 7" xfId="1526" xr:uid="{00000000-0005-0000-0000-000094060000}"/>
    <cellStyle name="SAPBEXHLevel3 4" xfId="413" xr:uid="{00000000-0005-0000-0000-000095060000}"/>
    <cellStyle name="SAPBEXHLevel3 4 2" xfId="1915" xr:uid="{00000000-0005-0000-0000-000096060000}"/>
    <cellStyle name="SAPBEXHLevel3 5" xfId="1527" xr:uid="{00000000-0005-0000-0000-000097060000}"/>
    <cellStyle name="SAPBEXHLevel3 6" xfId="1528" xr:uid="{00000000-0005-0000-0000-000098060000}"/>
    <cellStyle name="SAPBEXHLevel3 7" xfId="1529" xr:uid="{00000000-0005-0000-0000-000099060000}"/>
    <cellStyle name="SAPBEXHLevel3 8" xfId="1530" xr:uid="{00000000-0005-0000-0000-00009A060000}"/>
    <cellStyle name="SAPBEXHLevel3_ALM" xfId="1531" xr:uid="{00000000-0005-0000-0000-00009B060000}"/>
    <cellStyle name="SAPBEXHLevel3X" xfId="146" xr:uid="{00000000-0005-0000-0000-00009C060000}"/>
    <cellStyle name="SAPBEXHLevel3X 2" xfId="361" xr:uid="{00000000-0005-0000-0000-00009D060000}"/>
    <cellStyle name="SAPBEXHLevel3X 2 2" xfId="532" xr:uid="{00000000-0005-0000-0000-00009E060000}"/>
    <cellStyle name="SAPBEXHLevel3X 2 3" xfId="1532" xr:uid="{00000000-0005-0000-0000-00009F060000}"/>
    <cellStyle name="SAPBEXHLevel3X 2 4" xfId="1533" xr:uid="{00000000-0005-0000-0000-0000A0060000}"/>
    <cellStyle name="SAPBEXHLevel3X 2 5" xfId="1534" xr:uid="{00000000-0005-0000-0000-0000A1060000}"/>
    <cellStyle name="SAPBEXHLevel3X 2 6" xfId="1535" xr:uid="{00000000-0005-0000-0000-0000A2060000}"/>
    <cellStyle name="SAPBEXHLevel3X 2 7" xfId="1536" xr:uid="{00000000-0005-0000-0000-0000A3060000}"/>
    <cellStyle name="SAPBEXHLevel3X 2 8" xfId="1537" xr:uid="{00000000-0005-0000-0000-0000A4060000}"/>
    <cellStyle name="SAPBEXHLevel3X 3" xfId="414" xr:uid="{00000000-0005-0000-0000-0000A5060000}"/>
    <cellStyle name="SAPBEXHLevel3X 3 2" xfId="1538" xr:uid="{00000000-0005-0000-0000-0000A6060000}"/>
    <cellStyle name="SAPBEXHLevel3X 3 3" xfId="1539" xr:uid="{00000000-0005-0000-0000-0000A7060000}"/>
    <cellStyle name="SAPBEXHLevel3X 3 4" xfId="1540" xr:uid="{00000000-0005-0000-0000-0000A8060000}"/>
    <cellStyle name="SAPBEXHLevel3X 3 5" xfId="1541" xr:uid="{00000000-0005-0000-0000-0000A9060000}"/>
    <cellStyle name="SAPBEXHLevel3X 3 6" xfId="1542" xr:uid="{00000000-0005-0000-0000-0000AA060000}"/>
    <cellStyle name="SAPBEXHLevel3X 3 7" xfId="1543" xr:uid="{00000000-0005-0000-0000-0000AB060000}"/>
    <cellStyle name="SAPBEXHLevel3X 3 8" xfId="1544" xr:uid="{00000000-0005-0000-0000-0000AC060000}"/>
    <cellStyle name="SAPBEXHLevel3X 4" xfId="635" xr:uid="{00000000-0005-0000-0000-0000AD060000}"/>
    <cellStyle name="SAPBEXHLevel3X 5" xfId="1545" xr:uid="{00000000-0005-0000-0000-0000AE060000}"/>
    <cellStyle name="SAPBEXHLevel3X 6" xfId="1546" xr:uid="{00000000-0005-0000-0000-0000AF060000}"/>
    <cellStyle name="SAPBEXHLevel3X 7" xfId="1547" xr:uid="{00000000-0005-0000-0000-0000B0060000}"/>
    <cellStyle name="SAPBEXHLevel3X 8" xfId="1548" xr:uid="{00000000-0005-0000-0000-0000B1060000}"/>
    <cellStyle name="SAPBEXHLevel3X 9" xfId="1549" xr:uid="{00000000-0005-0000-0000-0000B2060000}"/>
    <cellStyle name="SAPBEXHLevel3X_ALM" xfId="1550" xr:uid="{00000000-0005-0000-0000-0000B3060000}"/>
    <cellStyle name="SAPBEXinputData" xfId="147" xr:uid="{00000000-0005-0000-0000-0000B4060000}"/>
    <cellStyle name="SAPBEXinputData 2" xfId="362" xr:uid="{00000000-0005-0000-0000-0000B5060000}"/>
    <cellStyle name="SAPBEXinputData 2 2" xfId="533" xr:uid="{00000000-0005-0000-0000-0000B6060000}"/>
    <cellStyle name="SAPBEXinputData 2 3" xfId="1551" xr:uid="{00000000-0005-0000-0000-0000B7060000}"/>
    <cellStyle name="SAPBEXinputData 3" xfId="415" xr:uid="{00000000-0005-0000-0000-0000B8060000}"/>
    <cellStyle name="SAPBEXinputData 3 2" xfId="1552" xr:uid="{00000000-0005-0000-0000-0000B9060000}"/>
    <cellStyle name="SAPBEXinputData 3 3" xfId="1553" xr:uid="{00000000-0005-0000-0000-0000BA060000}"/>
    <cellStyle name="SAPBEXinputData 4" xfId="636" xr:uid="{00000000-0005-0000-0000-0000BB060000}"/>
    <cellStyle name="SAPBEXinputData 5" xfId="1554" xr:uid="{00000000-0005-0000-0000-0000BC060000}"/>
    <cellStyle name="SAPBEXinputData_Entradas" xfId="1555" xr:uid="{00000000-0005-0000-0000-0000BD060000}"/>
    <cellStyle name="SAPBEXItemHeader" xfId="148" xr:uid="{00000000-0005-0000-0000-0000BE060000}"/>
    <cellStyle name="SAPBEXItemHeader 2" xfId="534" xr:uid="{00000000-0005-0000-0000-0000BF060000}"/>
    <cellStyle name="SAPBEXItemHeader 2 2" xfId="1556" xr:uid="{00000000-0005-0000-0000-0000C0060000}"/>
    <cellStyle name="SAPBEXItemHeader 2 3" xfId="1557" xr:uid="{00000000-0005-0000-0000-0000C1060000}"/>
    <cellStyle name="SAPBEXItemHeader 2 4" xfId="1558" xr:uid="{00000000-0005-0000-0000-0000C2060000}"/>
    <cellStyle name="SAPBEXItemHeader 2 5" xfId="1559" xr:uid="{00000000-0005-0000-0000-0000C3060000}"/>
    <cellStyle name="SAPBEXItemHeader 2 6" xfId="1560" xr:uid="{00000000-0005-0000-0000-0000C4060000}"/>
    <cellStyle name="SAPBEXItemHeader 3" xfId="416" xr:uid="{00000000-0005-0000-0000-0000C5060000}"/>
    <cellStyle name="SAPBEXItemHeader 3 2" xfId="1916" xr:uid="{00000000-0005-0000-0000-0000C6060000}"/>
    <cellStyle name="SAPBEXItemHeader 4" xfId="1561" xr:uid="{00000000-0005-0000-0000-0000C7060000}"/>
    <cellStyle name="SAPBEXItemHeader 5" xfId="1562" xr:uid="{00000000-0005-0000-0000-0000C8060000}"/>
    <cellStyle name="SAPBEXItemHeader 6" xfId="1563" xr:uid="{00000000-0005-0000-0000-0000C9060000}"/>
    <cellStyle name="SAPBEXItemHeader 7" xfId="1564" xr:uid="{00000000-0005-0000-0000-0000CA060000}"/>
    <cellStyle name="SAPBEXresData" xfId="149" xr:uid="{00000000-0005-0000-0000-0000CB060000}"/>
    <cellStyle name="SAPBEXresData 2" xfId="1565" xr:uid="{00000000-0005-0000-0000-0000CC060000}"/>
    <cellStyle name="SAPBEXresData 2 2" xfId="1566" xr:uid="{00000000-0005-0000-0000-0000CD060000}"/>
    <cellStyle name="SAPBEXresData 2 3" xfId="1567" xr:uid="{00000000-0005-0000-0000-0000CE060000}"/>
    <cellStyle name="SAPBEXresData 2 4" xfId="1568" xr:uid="{00000000-0005-0000-0000-0000CF060000}"/>
    <cellStyle name="SAPBEXresData 2 5" xfId="1569" xr:uid="{00000000-0005-0000-0000-0000D0060000}"/>
    <cellStyle name="SAPBEXresData 2 6" xfId="1570" xr:uid="{00000000-0005-0000-0000-0000D1060000}"/>
    <cellStyle name="SAPBEXresData 2 7" xfId="1571" xr:uid="{00000000-0005-0000-0000-0000D2060000}"/>
    <cellStyle name="SAPBEXresData 3" xfId="1572" xr:uid="{00000000-0005-0000-0000-0000D3060000}"/>
    <cellStyle name="SAPBEXresData 4" xfId="1573" xr:uid="{00000000-0005-0000-0000-0000D4060000}"/>
    <cellStyle name="SAPBEXresData 5" xfId="1574" xr:uid="{00000000-0005-0000-0000-0000D5060000}"/>
    <cellStyle name="SAPBEXresData 6" xfId="1575" xr:uid="{00000000-0005-0000-0000-0000D6060000}"/>
    <cellStyle name="SAPBEXresData 7" xfId="1576" xr:uid="{00000000-0005-0000-0000-0000D7060000}"/>
    <cellStyle name="SAPBEXresData 8" xfId="1577" xr:uid="{00000000-0005-0000-0000-0000D8060000}"/>
    <cellStyle name="SAPBEXresData_ALM" xfId="1578" xr:uid="{00000000-0005-0000-0000-0000D9060000}"/>
    <cellStyle name="SAPBEXresDataEmph" xfId="150" xr:uid="{00000000-0005-0000-0000-0000DA060000}"/>
    <cellStyle name="SAPBEXresDataEmph 10" xfId="1579" xr:uid="{00000000-0005-0000-0000-0000DB060000}"/>
    <cellStyle name="SAPBEXresDataEmph 2" xfId="1580" xr:uid="{00000000-0005-0000-0000-0000DC060000}"/>
    <cellStyle name="SAPBEXresDataEmph 2 2" xfId="1581" xr:uid="{00000000-0005-0000-0000-0000DD060000}"/>
    <cellStyle name="SAPBEXresDataEmph 2 3" xfId="1582" xr:uid="{00000000-0005-0000-0000-0000DE060000}"/>
    <cellStyle name="SAPBEXresDataEmph 2 4" xfId="1583" xr:uid="{00000000-0005-0000-0000-0000DF060000}"/>
    <cellStyle name="SAPBEXresDataEmph 2 5" xfId="1584" xr:uid="{00000000-0005-0000-0000-0000E0060000}"/>
    <cellStyle name="SAPBEXresDataEmph 2 6" xfId="1585" xr:uid="{00000000-0005-0000-0000-0000E1060000}"/>
    <cellStyle name="SAPBEXresDataEmph 2 7" xfId="1586" xr:uid="{00000000-0005-0000-0000-0000E2060000}"/>
    <cellStyle name="SAPBEXresDataEmph 2 8" xfId="1587" xr:uid="{00000000-0005-0000-0000-0000E3060000}"/>
    <cellStyle name="SAPBEXresDataEmph 2 9" xfId="1588" xr:uid="{00000000-0005-0000-0000-0000E4060000}"/>
    <cellStyle name="SAPBEXresDataEmph 3" xfId="1589" xr:uid="{00000000-0005-0000-0000-0000E5060000}"/>
    <cellStyle name="SAPBEXresDataEmph 4" xfId="1590" xr:uid="{00000000-0005-0000-0000-0000E6060000}"/>
    <cellStyle name="SAPBEXresDataEmph 5" xfId="1591" xr:uid="{00000000-0005-0000-0000-0000E7060000}"/>
    <cellStyle name="SAPBEXresDataEmph 6" xfId="1592" xr:uid="{00000000-0005-0000-0000-0000E8060000}"/>
    <cellStyle name="SAPBEXresDataEmph 7" xfId="1593" xr:uid="{00000000-0005-0000-0000-0000E9060000}"/>
    <cellStyle name="SAPBEXresDataEmph 8" xfId="1594" xr:uid="{00000000-0005-0000-0000-0000EA060000}"/>
    <cellStyle name="SAPBEXresDataEmph 9" xfId="1595" xr:uid="{00000000-0005-0000-0000-0000EB060000}"/>
    <cellStyle name="SAPBEXresDataEmph_ALM" xfId="1596" xr:uid="{00000000-0005-0000-0000-0000EC060000}"/>
    <cellStyle name="SAPBEXresItem" xfId="151" xr:uid="{00000000-0005-0000-0000-0000ED060000}"/>
    <cellStyle name="SAPBEXresItem 2" xfId="1597" xr:uid="{00000000-0005-0000-0000-0000EE060000}"/>
    <cellStyle name="SAPBEXresItem 2 2" xfId="1598" xr:uid="{00000000-0005-0000-0000-0000EF060000}"/>
    <cellStyle name="SAPBEXresItem 2 3" xfId="1599" xr:uid="{00000000-0005-0000-0000-0000F0060000}"/>
    <cellStyle name="SAPBEXresItem 2 4" xfId="1600" xr:uid="{00000000-0005-0000-0000-0000F1060000}"/>
    <cellStyle name="SAPBEXresItem 2 5" xfId="1601" xr:uid="{00000000-0005-0000-0000-0000F2060000}"/>
    <cellStyle name="SAPBEXresItem 2 6" xfId="1602" xr:uid="{00000000-0005-0000-0000-0000F3060000}"/>
    <cellStyle name="SAPBEXresItem 2 7" xfId="1603" xr:uid="{00000000-0005-0000-0000-0000F4060000}"/>
    <cellStyle name="SAPBEXresItem 3" xfId="1604" xr:uid="{00000000-0005-0000-0000-0000F5060000}"/>
    <cellStyle name="SAPBEXresItem 4" xfId="1605" xr:uid="{00000000-0005-0000-0000-0000F6060000}"/>
    <cellStyle name="SAPBEXresItem 5" xfId="1606" xr:uid="{00000000-0005-0000-0000-0000F7060000}"/>
    <cellStyle name="SAPBEXresItem 6" xfId="1607" xr:uid="{00000000-0005-0000-0000-0000F8060000}"/>
    <cellStyle name="SAPBEXresItem 7" xfId="1608" xr:uid="{00000000-0005-0000-0000-0000F9060000}"/>
    <cellStyle name="SAPBEXresItem 8" xfId="1609" xr:uid="{00000000-0005-0000-0000-0000FA060000}"/>
    <cellStyle name="SAPBEXresItem_ALM" xfId="1610" xr:uid="{00000000-0005-0000-0000-0000FB060000}"/>
    <cellStyle name="SAPBEXresItemX" xfId="152" xr:uid="{00000000-0005-0000-0000-0000FC060000}"/>
    <cellStyle name="SAPBEXresItemX 2" xfId="535" xr:uid="{00000000-0005-0000-0000-0000FD060000}"/>
    <cellStyle name="SAPBEXresItemX 2 2" xfId="1611" xr:uid="{00000000-0005-0000-0000-0000FE060000}"/>
    <cellStyle name="SAPBEXresItemX 2 3" xfId="1612" xr:uid="{00000000-0005-0000-0000-0000FF060000}"/>
    <cellStyle name="SAPBEXresItemX 2 4" xfId="1613" xr:uid="{00000000-0005-0000-0000-000000070000}"/>
    <cellStyle name="SAPBEXresItemX 2 5" xfId="1614" xr:uid="{00000000-0005-0000-0000-000001070000}"/>
    <cellStyle name="SAPBEXresItemX 2 6" xfId="1615" xr:uid="{00000000-0005-0000-0000-000002070000}"/>
    <cellStyle name="SAPBEXresItemX 2 7" xfId="1616" xr:uid="{00000000-0005-0000-0000-000003070000}"/>
    <cellStyle name="SAPBEXresItemX 3" xfId="417" xr:uid="{00000000-0005-0000-0000-000004070000}"/>
    <cellStyle name="SAPBEXresItemX 3 2" xfId="1917" xr:uid="{00000000-0005-0000-0000-000005070000}"/>
    <cellStyle name="SAPBEXresItemX 4" xfId="1617" xr:uid="{00000000-0005-0000-0000-000006070000}"/>
    <cellStyle name="SAPBEXresItemX 5" xfId="1618" xr:uid="{00000000-0005-0000-0000-000007070000}"/>
    <cellStyle name="SAPBEXresItemX 6" xfId="1619" xr:uid="{00000000-0005-0000-0000-000008070000}"/>
    <cellStyle name="SAPBEXresItemX 7" xfId="1620" xr:uid="{00000000-0005-0000-0000-000009070000}"/>
    <cellStyle name="SAPBEXresItemX 8" xfId="1621" xr:uid="{00000000-0005-0000-0000-00000A070000}"/>
    <cellStyle name="SAPBEXresItemX_ALM" xfId="1622" xr:uid="{00000000-0005-0000-0000-00000B070000}"/>
    <cellStyle name="SAPBEXstdData" xfId="153" xr:uid="{00000000-0005-0000-0000-00000C070000}"/>
    <cellStyle name="SAPBEXstdData 2" xfId="222" xr:uid="{00000000-0005-0000-0000-00000D070000}"/>
    <cellStyle name="SAPBEXstdData 2 2" xfId="1623" xr:uid="{00000000-0005-0000-0000-00000E070000}"/>
    <cellStyle name="SAPBEXstdData 2 3" xfId="1624" xr:uid="{00000000-0005-0000-0000-00000F070000}"/>
    <cellStyle name="SAPBEXstdData 2 4" xfId="1625" xr:uid="{00000000-0005-0000-0000-000010070000}"/>
    <cellStyle name="SAPBEXstdData 2 5" xfId="1626" xr:uid="{00000000-0005-0000-0000-000011070000}"/>
    <cellStyle name="SAPBEXstdData 2 6" xfId="1627" xr:uid="{00000000-0005-0000-0000-000012070000}"/>
    <cellStyle name="SAPBEXstdData 3" xfId="1628" xr:uid="{00000000-0005-0000-0000-000013070000}"/>
    <cellStyle name="SAPBEXstdData 3 2" xfId="1629" xr:uid="{00000000-0005-0000-0000-000014070000}"/>
    <cellStyle name="SAPBEXstdData 3 3" xfId="1630" xr:uid="{00000000-0005-0000-0000-000015070000}"/>
    <cellStyle name="SAPBEXstdData 3 4" xfId="1631" xr:uid="{00000000-0005-0000-0000-000016070000}"/>
    <cellStyle name="SAPBEXstdData 3 5" xfId="1632" xr:uid="{00000000-0005-0000-0000-000017070000}"/>
    <cellStyle name="SAPBEXstdData 3 6" xfId="1633" xr:uid="{00000000-0005-0000-0000-000018070000}"/>
    <cellStyle name="SAPBEXstdData 3 7" xfId="1634" xr:uid="{00000000-0005-0000-0000-000019070000}"/>
    <cellStyle name="SAPBEXstdData 4" xfId="1635" xr:uid="{00000000-0005-0000-0000-00001A070000}"/>
    <cellStyle name="SAPBEXstdData 5" xfId="1636" xr:uid="{00000000-0005-0000-0000-00001B070000}"/>
    <cellStyle name="SAPBEXstdData 6" xfId="1637" xr:uid="{00000000-0005-0000-0000-00001C070000}"/>
    <cellStyle name="SAPBEXstdData 7" xfId="1638" xr:uid="{00000000-0005-0000-0000-00001D070000}"/>
    <cellStyle name="SAPBEXstdData 8" xfId="1639" xr:uid="{00000000-0005-0000-0000-00001E070000}"/>
    <cellStyle name="SAPBEXstdData_ALM" xfId="1640" xr:uid="{00000000-0005-0000-0000-00001F070000}"/>
    <cellStyle name="SAPBEXstdDataEmph" xfId="154" xr:uid="{00000000-0005-0000-0000-000020070000}"/>
    <cellStyle name="SAPBEXstdDataEmph 2" xfId="1641" xr:uid="{00000000-0005-0000-0000-000021070000}"/>
    <cellStyle name="SAPBEXstdDataEmph 2 2" xfId="1642" xr:uid="{00000000-0005-0000-0000-000022070000}"/>
    <cellStyle name="SAPBEXstdDataEmph 2 3" xfId="1643" xr:uid="{00000000-0005-0000-0000-000023070000}"/>
    <cellStyle name="SAPBEXstdDataEmph 2 4" xfId="1644" xr:uid="{00000000-0005-0000-0000-000024070000}"/>
    <cellStyle name="SAPBEXstdDataEmph 2 5" xfId="1645" xr:uid="{00000000-0005-0000-0000-000025070000}"/>
    <cellStyle name="SAPBEXstdDataEmph 2 6" xfId="1646" xr:uid="{00000000-0005-0000-0000-000026070000}"/>
    <cellStyle name="SAPBEXstdDataEmph 3" xfId="1647" xr:uid="{00000000-0005-0000-0000-000027070000}"/>
    <cellStyle name="SAPBEXstdDataEmph 4" xfId="1648" xr:uid="{00000000-0005-0000-0000-000028070000}"/>
    <cellStyle name="SAPBEXstdDataEmph 5" xfId="1649" xr:uid="{00000000-0005-0000-0000-000029070000}"/>
    <cellStyle name="SAPBEXstdDataEmph 6" xfId="1650" xr:uid="{00000000-0005-0000-0000-00002A070000}"/>
    <cellStyle name="SAPBEXstdDataEmph 7" xfId="1651" xr:uid="{00000000-0005-0000-0000-00002B070000}"/>
    <cellStyle name="SAPBEXstdDataEmph_ALM" xfId="1652" xr:uid="{00000000-0005-0000-0000-00002C070000}"/>
    <cellStyle name="SAPBEXstdItem" xfId="155" xr:uid="{00000000-0005-0000-0000-00002D070000}"/>
    <cellStyle name="SAPBEXstdItem 2" xfId="223" xr:uid="{00000000-0005-0000-0000-00002E070000}"/>
    <cellStyle name="SAPBEXstdItem 2 2" xfId="1653" xr:uid="{00000000-0005-0000-0000-00002F070000}"/>
    <cellStyle name="SAPBEXstdItem 2 3" xfId="1654" xr:uid="{00000000-0005-0000-0000-000030070000}"/>
    <cellStyle name="SAPBEXstdItem 2 4" xfId="1655" xr:uid="{00000000-0005-0000-0000-000031070000}"/>
    <cellStyle name="SAPBEXstdItem 2 5" xfId="1656" xr:uid="{00000000-0005-0000-0000-000032070000}"/>
    <cellStyle name="SAPBEXstdItem 2 6" xfId="1657" xr:uid="{00000000-0005-0000-0000-000033070000}"/>
    <cellStyle name="SAPBEXstdItem 3" xfId="1658" xr:uid="{00000000-0005-0000-0000-000034070000}"/>
    <cellStyle name="SAPBEXstdItem 3 2" xfId="1659" xr:uid="{00000000-0005-0000-0000-000035070000}"/>
    <cellStyle name="SAPBEXstdItem 3 3" xfId="1660" xr:uid="{00000000-0005-0000-0000-000036070000}"/>
    <cellStyle name="SAPBEXstdItem 3 4" xfId="1661" xr:uid="{00000000-0005-0000-0000-000037070000}"/>
    <cellStyle name="SAPBEXstdItem 3 5" xfId="1662" xr:uid="{00000000-0005-0000-0000-000038070000}"/>
    <cellStyle name="SAPBEXstdItem 3 6" xfId="1663" xr:uid="{00000000-0005-0000-0000-000039070000}"/>
    <cellStyle name="SAPBEXstdItem 3 7" xfId="1664" xr:uid="{00000000-0005-0000-0000-00003A070000}"/>
    <cellStyle name="SAPBEXstdItem 4" xfId="1665" xr:uid="{00000000-0005-0000-0000-00003B070000}"/>
    <cellStyle name="SAPBEXstdItem 5" xfId="1666" xr:uid="{00000000-0005-0000-0000-00003C070000}"/>
    <cellStyle name="SAPBEXstdItem 6" xfId="1667" xr:uid="{00000000-0005-0000-0000-00003D070000}"/>
    <cellStyle name="SAPBEXstdItem 7" xfId="1668" xr:uid="{00000000-0005-0000-0000-00003E070000}"/>
    <cellStyle name="SAPBEXstdItem 8" xfId="1669" xr:uid="{00000000-0005-0000-0000-00003F070000}"/>
    <cellStyle name="SAPBEXstdItem_ALM" xfId="1670" xr:uid="{00000000-0005-0000-0000-000040070000}"/>
    <cellStyle name="SAPBEXstdItemX" xfId="156" xr:uid="{00000000-0005-0000-0000-000041070000}"/>
    <cellStyle name="SAPBEXstdItemX 2" xfId="536" xr:uid="{00000000-0005-0000-0000-000042070000}"/>
    <cellStyle name="SAPBEXstdItemX 2 2" xfId="1671" xr:uid="{00000000-0005-0000-0000-000043070000}"/>
    <cellStyle name="SAPBEXstdItemX 2 3" xfId="1672" xr:uid="{00000000-0005-0000-0000-000044070000}"/>
    <cellStyle name="SAPBEXstdItemX 2 4" xfId="1673" xr:uid="{00000000-0005-0000-0000-000045070000}"/>
    <cellStyle name="SAPBEXstdItemX 2 5" xfId="1674" xr:uid="{00000000-0005-0000-0000-000046070000}"/>
    <cellStyle name="SAPBEXstdItemX 2 6" xfId="1675" xr:uid="{00000000-0005-0000-0000-000047070000}"/>
    <cellStyle name="SAPBEXstdItemX 2 7" xfId="1676" xr:uid="{00000000-0005-0000-0000-000048070000}"/>
    <cellStyle name="SAPBEXstdItemX 3" xfId="418" xr:uid="{00000000-0005-0000-0000-000049070000}"/>
    <cellStyle name="SAPBEXstdItemX 3 2" xfId="1918" xr:uid="{00000000-0005-0000-0000-00004A070000}"/>
    <cellStyle name="SAPBEXstdItemX 4" xfId="1677" xr:uid="{00000000-0005-0000-0000-00004B070000}"/>
    <cellStyle name="SAPBEXstdItemX 5" xfId="1678" xr:uid="{00000000-0005-0000-0000-00004C070000}"/>
    <cellStyle name="SAPBEXstdItemX 6" xfId="1679" xr:uid="{00000000-0005-0000-0000-00004D070000}"/>
    <cellStyle name="SAPBEXstdItemX 7" xfId="1680" xr:uid="{00000000-0005-0000-0000-00004E070000}"/>
    <cellStyle name="SAPBEXstdItemX 8" xfId="1681" xr:uid="{00000000-0005-0000-0000-00004F070000}"/>
    <cellStyle name="SAPBEXstdItemX_ALM" xfId="1682" xr:uid="{00000000-0005-0000-0000-000050070000}"/>
    <cellStyle name="SAPBEXtitle" xfId="157" xr:uid="{00000000-0005-0000-0000-000051070000}"/>
    <cellStyle name="SAPBEXtitle 2" xfId="1683" xr:uid="{00000000-0005-0000-0000-000052070000}"/>
    <cellStyle name="SAPBEXtitle 2 2" xfId="1684" xr:uid="{00000000-0005-0000-0000-000053070000}"/>
    <cellStyle name="SAPBEXtitle 2 3" xfId="1685" xr:uid="{00000000-0005-0000-0000-000054070000}"/>
    <cellStyle name="SAPBEXtitle 2 4" xfId="1686" xr:uid="{00000000-0005-0000-0000-000055070000}"/>
    <cellStyle name="SAPBEXtitle 2 5" xfId="1687" xr:uid="{00000000-0005-0000-0000-000056070000}"/>
    <cellStyle name="SAPBEXtitle 2 6" xfId="1688" xr:uid="{00000000-0005-0000-0000-000057070000}"/>
    <cellStyle name="SAPBEXtitle 3" xfId="1689" xr:uid="{00000000-0005-0000-0000-000058070000}"/>
    <cellStyle name="SAPBEXtitle 4" xfId="1690" xr:uid="{00000000-0005-0000-0000-000059070000}"/>
    <cellStyle name="SAPBEXtitle 5" xfId="1691" xr:uid="{00000000-0005-0000-0000-00005A070000}"/>
    <cellStyle name="SAPBEXtitle 6" xfId="1692" xr:uid="{00000000-0005-0000-0000-00005B070000}"/>
    <cellStyle name="SAPBEXtitle 7" xfId="1693" xr:uid="{00000000-0005-0000-0000-00005C070000}"/>
    <cellStyle name="SAPBEXtitle_ALM" xfId="1694" xr:uid="{00000000-0005-0000-0000-00005D070000}"/>
    <cellStyle name="SAPBEXunassignedItem" xfId="158" xr:uid="{00000000-0005-0000-0000-00005E070000}"/>
    <cellStyle name="SAPBEXunassignedItem 10" xfId="1695" xr:uid="{00000000-0005-0000-0000-00005F070000}"/>
    <cellStyle name="SAPBEXunassignedItem 11" xfId="1696" xr:uid="{00000000-0005-0000-0000-000060070000}"/>
    <cellStyle name="SAPBEXunassignedItem 2" xfId="224" xr:uid="{00000000-0005-0000-0000-000061070000}"/>
    <cellStyle name="SAPBEXunassignedItem 2 2" xfId="1697" xr:uid="{00000000-0005-0000-0000-000062070000}"/>
    <cellStyle name="SAPBEXunassignedItem 2 3" xfId="1698" xr:uid="{00000000-0005-0000-0000-000063070000}"/>
    <cellStyle name="SAPBEXunassignedItem 2 4" xfId="1699" xr:uid="{00000000-0005-0000-0000-000064070000}"/>
    <cellStyle name="SAPBEXunassignedItem 2 5" xfId="1700" xr:uid="{00000000-0005-0000-0000-000065070000}"/>
    <cellStyle name="SAPBEXunassignedItem 2 6" xfId="1701" xr:uid="{00000000-0005-0000-0000-000066070000}"/>
    <cellStyle name="SAPBEXunassignedItem 2 7" xfId="1702" xr:uid="{00000000-0005-0000-0000-000067070000}"/>
    <cellStyle name="SAPBEXunassignedItem 2 8" xfId="1703" xr:uid="{00000000-0005-0000-0000-000068070000}"/>
    <cellStyle name="SAPBEXunassignedItem 2 9" xfId="1704" xr:uid="{00000000-0005-0000-0000-000069070000}"/>
    <cellStyle name="SAPBEXunassignedItem 3" xfId="610" xr:uid="{00000000-0005-0000-0000-00006A070000}"/>
    <cellStyle name="SAPBEXunassignedItem 3 2" xfId="1705" xr:uid="{00000000-0005-0000-0000-00006B070000}"/>
    <cellStyle name="SAPBEXunassignedItem 3 3" xfId="1706" xr:uid="{00000000-0005-0000-0000-00006C070000}"/>
    <cellStyle name="SAPBEXunassignedItem 3 4" xfId="1707" xr:uid="{00000000-0005-0000-0000-00006D070000}"/>
    <cellStyle name="SAPBEXunassignedItem 3 5" xfId="1708" xr:uid="{00000000-0005-0000-0000-00006E070000}"/>
    <cellStyle name="SAPBEXunassignedItem 3 6" xfId="1709" xr:uid="{00000000-0005-0000-0000-00006F070000}"/>
    <cellStyle name="SAPBEXunassignedItem 3 7" xfId="1710" xr:uid="{00000000-0005-0000-0000-000070070000}"/>
    <cellStyle name="SAPBEXunassignedItem 3 8" xfId="1711" xr:uid="{00000000-0005-0000-0000-000071070000}"/>
    <cellStyle name="SAPBEXunassignedItem 3 9" xfId="1712" xr:uid="{00000000-0005-0000-0000-000072070000}"/>
    <cellStyle name="SAPBEXunassignedItem 4" xfId="419" xr:uid="{00000000-0005-0000-0000-000073070000}"/>
    <cellStyle name="SAPBEXunassignedItem 4 2" xfId="1919" xr:uid="{00000000-0005-0000-0000-000074070000}"/>
    <cellStyle name="SAPBEXunassignedItem 5" xfId="1713" xr:uid="{00000000-0005-0000-0000-000075070000}"/>
    <cellStyle name="SAPBEXunassignedItem 6" xfId="1714" xr:uid="{00000000-0005-0000-0000-000076070000}"/>
    <cellStyle name="SAPBEXunassignedItem 7" xfId="1715" xr:uid="{00000000-0005-0000-0000-000077070000}"/>
    <cellStyle name="SAPBEXunassignedItem 8" xfId="1716" xr:uid="{00000000-0005-0000-0000-000078070000}"/>
    <cellStyle name="SAPBEXunassignedItem 9" xfId="1717" xr:uid="{00000000-0005-0000-0000-000079070000}"/>
    <cellStyle name="SAPBEXunassignedItem_ALM" xfId="1718" xr:uid="{00000000-0005-0000-0000-00007A070000}"/>
    <cellStyle name="SAPBEXundefined" xfId="159" xr:uid="{00000000-0005-0000-0000-00007B070000}"/>
    <cellStyle name="SAPBEXundefined 2" xfId="1719" xr:uid="{00000000-0005-0000-0000-00007C070000}"/>
    <cellStyle name="SAPBEXundefined 2 2" xfId="1720" xr:uid="{00000000-0005-0000-0000-00007D070000}"/>
    <cellStyle name="SAPBEXundefined 2 3" xfId="1721" xr:uid="{00000000-0005-0000-0000-00007E070000}"/>
    <cellStyle name="SAPBEXundefined 2 4" xfId="1722" xr:uid="{00000000-0005-0000-0000-00007F070000}"/>
    <cellStyle name="SAPBEXundefined 2 5" xfId="1723" xr:uid="{00000000-0005-0000-0000-000080070000}"/>
    <cellStyle name="SAPBEXundefined 2 6" xfId="1724" xr:uid="{00000000-0005-0000-0000-000081070000}"/>
    <cellStyle name="SAPBEXundefined 3" xfId="1725" xr:uid="{00000000-0005-0000-0000-000082070000}"/>
    <cellStyle name="SAPBEXundefined 4" xfId="1726" xr:uid="{00000000-0005-0000-0000-000083070000}"/>
    <cellStyle name="SAPBEXundefined 5" xfId="1727" xr:uid="{00000000-0005-0000-0000-000084070000}"/>
    <cellStyle name="SAPBEXundefined 6" xfId="1728" xr:uid="{00000000-0005-0000-0000-000085070000}"/>
    <cellStyle name="SAPBEXundefined 7" xfId="1729" xr:uid="{00000000-0005-0000-0000-000086070000}"/>
    <cellStyle name="SAPBEXundefined_ALM" xfId="1730" xr:uid="{00000000-0005-0000-0000-000087070000}"/>
    <cellStyle name="Separador de milhares 2" xfId="1731" xr:uid="{00000000-0005-0000-0000-000088070000}"/>
    <cellStyle name="Separador de milhares 2 2" xfId="1732" xr:uid="{00000000-0005-0000-0000-000089070000}"/>
    <cellStyle name="Separador de milhares 2 2 2" xfId="2534" xr:uid="{63C50855-E947-4F5B-82F2-7328468CF953}"/>
    <cellStyle name="Separador de milhares 2 2 3" xfId="2211" xr:uid="{91A97CB3-C837-4DD9-893B-4DBFF6843A25}"/>
    <cellStyle name="Separador de milhares 2 3" xfId="2533" xr:uid="{1BC48DA7-4F96-42AB-9D71-BD7AD0F09477}"/>
    <cellStyle name="Separador de milhares 2 4" xfId="2210" xr:uid="{15D9727E-AE5C-40A6-9C52-D1EA9C8B0421}"/>
    <cellStyle name="Separador de milhares 3" xfId="1733" xr:uid="{00000000-0005-0000-0000-00008A070000}"/>
    <cellStyle name="Separador de milhares 3 2" xfId="1734" xr:uid="{00000000-0005-0000-0000-00008B070000}"/>
    <cellStyle name="Separador de milhares 3 2 2" xfId="2536" xr:uid="{CF031812-CCD6-4970-A099-3C68BD802020}"/>
    <cellStyle name="Separador de milhares 3 2 3" xfId="2213" xr:uid="{8AD99FBC-AC94-4DD5-A624-E8403EFF1558}"/>
    <cellStyle name="Separador de milhares 3 3" xfId="2535" xr:uid="{70DD463C-5990-498D-8CF9-961AF5E28513}"/>
    <cellStyle name="Separador de milhares 3 4" xfId="2212" xr:uid="{765CF02D-FA61-4ED5-8885-EFF8CD1A24F1}"/>
    <cellStyle name="Sheet Title" xfId="160" xr:uid="{00000000-0005-0000-0000-00008C070000}"/>
    <cellStyle name="Sheet Title 2" xfId="537" xr:uid="{00000000-0005-0000-0000-00008D070000}"/>
    <cellStyle name="Sheet Title 3" xfId="420" xr:uid="{00000000-0005-0000-0000-00008E070000}"/>
    <cellStyle name="Sledovaný hypertextový odkaz" xfId="1735" xr:uid="{00000000-0005-0000-0000-00008F070000}"/>
    <cellStyle name="Standard_Tabelle1" xfId="1736" xr:uid="{00000000-0005-0000-0000-000090070000}"/>
    <cellStyle name="Texto de Aviso 2" xfId="41" xr:uid="{00000000-0005-0000-0000-000091070000}"/>
    <cellStyle name="Texto de Aviso 2 2" xfId="612" xr:uid="{00000000-0005-0000-0000-000092070000}"/>
    <cellStyle name="Texto de Aviso 2 2 2" xfId="1920" xr:uid="{00000000-0005-0000-0000-000093070000}"/>
    <cellStyle name="Texto de Aviso 2 3" xfId="322" xr:uid="{00000000-0005-0000-0000-000094070000}"/>
    <cellStyle name="Texto de Aviso 3" xfId="364" xr:uid="{00000000-0005-0000-0000-000095070000}"/>
    <cellStyle name="Texto de Aviso 3 2" xfId="611" xr:uid="{00000000-0005-0000-0000-000096070000}"/>
    <cellStyle name="Texto de Aviso 4" xfId="422" xr:uid="{00000000-0005-0000-0000-000097070000}"/>
    <cellStyle name="Texto de Aviso 4 2" xfId="1921" xr:uid="{00000000-0005-0000-0000-000098070000}"/>
    <cellStyle name="Texto de Aviso 5" xfId="265" xr:uid="{00000000-0005-0000-0000-000099070000}"/>
    <cellStyle name="Texto de Aviso 6" xfId="192" xr:uid="{00000000-0005-0000-0000-00009A070000}"/>
    <cellStyle name="Texto Explicativo 2" xfId="42" xr:uid="{00000000-0005-0000-0000-00009B070000}"/>
    <cellStyle name="Texto Explicativo 2 2" xfId="613" xr:uid="{00000000-0005-0000-0000-00009C070000}"/>
    <cellStyle name="Texto Explicativo 2 3" xfId="323" xr:uid="{00000000-0005-0000-0000-00009D070000}"/>
    <cellStyle name="Texto Explicativo 3" xfId="266" xr:uid="{00000000-0005-0000-0000-00009E070000}"/>
    <cellStyle name="Texto Explicativo 4" xfId="1737" xr:uid="{00000000-0005-0000-0000-00009F070000}"/>
    <cellStyle name="Texto Explicativo 5" xfId="1738" xr:uid="{00000000-0005-0000-0000-0000A0070000}"/>
    <cellStyle name="Title" xfId="161" xr:uid="{00000000-0005-0000-0000-0000A1070000}"/>
    <cellStyle name="Title 2" xfId="538" xr:uid="{00000000-0005-0000-0000-0000A2070000}"/>
    <cellStyle name="Title 3" xfId="462" xr:uid="{00000000-0005-0000-0000-0000A3070000}"/>
    <cellStyle name="Título 1 2" xfId="43" xr:uid="{00000000-0005-0000-0000-0000A4070000}"/>
    <cellStyle name="Título 1 2 2" xfId="616" xr:uid="{00000000-0005-0000-0000-0000A5070000}"/>
    <cellStyle name="Título 1 2 2 2" xfId="1922" xr:uid="{00000000-0005-0000-0000-0000A6070000}"/>
    <cellStyle name="Título 1 2 3" xfId="324" xr:uid="{00000000-0005-0000-0000-0000A7070000}"/>
    <cellStyle name="Título 1 2_Entradas" xfId="1739" xr:uid="{00000000-0005-0000-0000-0000A8070000}"/>
    <cellStyle name="Título 1 3" xfId="347" xr:uid="{00000000-0005-0000-0000-0000A9070000}"/>
    <cellStyle name="Título 1 3 2" xfId="615" xr:uid="{00000000-0005-0000-0000-0000AA070000}"/>
    <cellStyle name="Título 1 4" xfId="397" xr:uid="{00000000-0005-0000-0000-0000AB070000}"/>
    <cellStyle name="Título 1 4 2" xfId="1923" xr:uid="{00000000-0005-0000-0000-0000AC070000}"/>
    <cellStyle name="Título 1 5" xfId="268" xr:uid="{00000000-0005-0000-0000-0000AD070000}"/>
    <cellStyle name="Título 1 5 2" xfId="1924" xr:uid="{00000000-0005-0000-0000-0000AE070000}"/>
    <cellStyle name="Título 1 6" xfId="1740" xr:uid="{00000000-0005-0000-0000-0000AF070000}"/>
    <cellStyle name="Título 1 7" xfId="1796" xr:uid="{00000000-0005-0000-0000-0000B0070000}"/>
    <cellStyle name="Título 1 8" xfId="180" xr:uid="{00000000-0005-0000-0000-0000B1070000}"/>
    <cellStyle name="Título 10" xfId="1795" xr:uid="{00000000-0005-0000-0000-0000B2070000}"/>
    <cellStyle name="Título 2 2" xfId="44" xr:uid="{00000000-0005-0000-0000-0000B3070000}"/>
    <cellStyle name="Título 2 2 2" xfId="618" xr:uid="{00000000-0005-0000-0000-0000B4070000}"/>
    <cellStyle name="Título 2 2 2 2" xfId="1925" xr:uid="{00000000-0005-0000-0000-0000B5070000}"/>
    <cellStyle name="Título 2 2 3" xfId="325" xr:uid="{00000000-0005-0000-0000-0000B6070000}"/>
    <cellStyle name="Título 2 2_Entradas" xfId="1741" xr:uid="{00000000-0005-0000-0000-0000B7070000}"/>
    <cellStyle name="Título 2 3" xfId="348" xr:uid="{00000000-0005-0000-0000-0000B8070000}"/>
    <cellStyle name="Título 2 3 2" xfId="617" xr:uid="{00000000-0005-0000-0000-0000B9070000}"/>
    <cellStyle name="Título 2 4" xfId="398" xr:uid="{00000000-0005-0000-0000-0000BA070000}"/>
    <cellStyle name="Título 2 4 2" xfId="1926" xr:uid="{00000000-0005-0000-0000-0000BB070000}"/>
    <cellStyle name="Título 2 5" xfId="269" xr:uid="{00000000-0005-0000-0000-0000BC070000}"/>
    <cellStyle name="Título 2 5 2" xfId="1927" xr:uid="{00000000-0005-0000-0000-0000BD070000}"/>
    <cellStyle name="Título 2 6" xfId="1742" xr:uid="{00000000-0005-0000-0000-0000BE070000}"/>
    <cellStyle name="Título 2 7" xfId="1797" xr:uid="{00000000-0005-0000-0000-0000BF070000}"/>
    <cellStyle name="Título 2 8" xfId="181" xr:uid="{00000000-0005-0000-0000-0000C0070000}"/>
    <cellStyle name="Título 3 2" xfId="45" xr:uid="{00000000-0005-0000-0000-0000C1070000}"/>
    <cellStyle name="Título 3 2 2" xfId="620" xr:uid="{00000000-0005-0000-0000-0000C2070000}"/>
    <cellStyle name="Título 3 2 2 2" xfId="1928" xr:uid="{00000000-0005-0000-0000-0000C3070000}"/>
    <cellStyle name="Título 3 2 3" xfId="326" xr:uid="{00000000-0005-0000-0000-0000C4070000}"/>
    <cellStyle name="Título 3 2_Entradas" xfId="1743" xr:uid="{00000000-0005-0000-0000-0000C5070000}"/>
    <cellStyle name="Título 3 3" xfId="349" xr:uid="{00000000-0005-0000-0000-0000C6070000}"/>
    <cellStyle name="Título 3 3 2" xfId="619" xr:uid="{00000000-0005-0000-0000-0000C7070000}"/>
    <cellStyle name="Título 3 4" xfId="399" xr:uid="{00000000-0005-0000-0000-0000C8070000}"/>
    <cellStyle name="Título 3 4 2" xfId="1929" xr:uid="{00000000-0005-0000-0000-0000C9070000}"/>
    <cellStyle name="Título 3 5" xfId="270" xr:uid="{00000000-0005-0000-0000-0000CA070000}"/>
    <cellStyle name="Título 3 5 2" xfId="1930" xr:uid="{00000000-0005-0000-0000-0000CB070000}"/>
    <cellStyle name="Título 3 6" xfId="1744" xr:uid="{00000000-0005-0000-0000-0000CC070000}"/>
    <cellStyle name="Título 3 7" xfId="1798" xr:uid="{00000000-0005-0000-0000-0000CD070000}"/>
    <cellStyle name="Título 3 8" xfId="182" xr:uid="{00000000-0005-0000-0000-0000CE070000}"/>
    <cellStyle name="Título 4 2" xfId="46" xr:uid="{00000000-0005-0000-0000-0000CF070000}"/>
    <cellStyle name="Título 4 2 2" xfId="622" xr:uid="{00000000-0005-0000-0000-0000D0070000}"/>
    <cellStyle name="Título 4 2 3" xfId="327" xr:uid="{00000000-0005-0000-0000-0000D1070000}"/>
    <cellStyle name="Título 4 3" xfId="350" xr:uid="{00000000-0005-0000-0000-0000D2070000}"/>
    <cellStyle name="Título 4 3 2" xfId="621" xr:uid="{00000000-0005-0000-0000-0000D3070000}"/>
    <cellStyle name="Título 4 4" xfId="400" xr:uid="{00000000-0005-0000-0000-0000D4070000}"/>
    <cellStyle name="Título 4 4 2" xfId="1931" xr:uid="{00000000-0005-0000-0000-0000D5070000}"/>
    <cellStyle name="Título 4 5" xfId="271" xr:uid="{00000000-0005-0000-0000-0000D6070000}"/>
    <cellStyle name="Título 4 5 2" xfId="1932" xr:uid="{00000000-0005-0000-0000-0000D7070000}"/>
    <cellStyle name="Título 4 6" xfId="183" xr:uid="{00000000-0005-0000-0000-0000D8070000}"/>
    <cellStyle name="Título 5" xfId="47" xr:uid="{00000000-0005-0000-0000-0000D9070000}"/>
    <cellStyle name="Título 5 2" xfId="614" xr:uid="{00000000-0005-0000-0000-0000DA070000}"/>
    <cellStyle name="Título 5 3" xfId="328" xr:uid="{00000000-0005-0000-0000-0000DB070000}"/>
    <cellStyle name="Título 6" xfId="267" xr:uid="{00000000-0005-0000-0000-0000DC070000}"/>
    <cellStyle name="Título 6 2" xfId="1933" xr:uid="{00000000-0005-0000-0000-0000DD070000}"/>
    <cellStyle name="Título 7" xfId="1745" xr:uid="{00000000-0005-0000-0000-0000DE070000}"/>
    <cellStyle name="Título 8" xfId="1746" xr:uid="{00000000-0005-0000-0000-0000DF070000}"/>
    <cellStyle name="Título 9" xfId="1747" xr:uid="{00000000-0005-0000-0000-0000E0070000}"/>
    <cellStyle name="Total 2" xfId="48" xr:uid="{00000000-0005-0000-0000-0000E1070000}"/>
    <cellStyle name="Total 2 10" xfId="329" xr:uid="{00000000-0005-0000-0000-0000E2070000}"/>
    <cellStyle name="Total 2 2" xfId="624" xr:uid="{00000000-0005-0000-0000-0000E3070000}"/>
    <cellStyle name="Total 2 2 2" xfId="1748" xr:uid="{00000000-0005-0000-0000-0000E4070000}"/>
    <cellStyle name="Total 2 2 3" xfId="1749" xr:uid="{00000000-0005-0000-0000-0000E5070000}"/>
    <cellStyle name="Total 2 2 4" xfId="1750" xr:uid="{00000000-0005-0000-0000-0000E6070000}"/>
    <cellStyle name="Total 2 2 5" xfId="1751" xr:uid="{00000000-0005-0000-0000-0000E7070000}"/>
    <cellStyle name="Total 2 2 6" xfId="1752" xr:uid="{00000000-0005-0000-0000-0000E8070000}"/>
    <cellStyle name="Total 2 3" xfId="539" xr:uid="{00000000-0005-0000-0000-0000E9070000}"/>
    <cellStyle name="Total 2 3 2" xfId="1934" xr:uid="{00000000-0005-0000-0000-0000EA070000}"/>
    <cellStyle name="Total 2 4" xfId="1753" xr:uid="{00000000-0005-0000-0000-0000EB070000}"/>
    <cellStyle name="Total 2 5" xfId="1754" xr:uid="{00000000-0005-0000-0000-0000EC070000}"/>
    <cellStyle name="Total 2 6" xfId="1755" xr:uid="{00000000-0005-0000-0000-0000ED070000}"/>
    <cellStyle name="Total 2 7" xfId="1756" xr:uid="{00000000-0005-0000-0000-0000EE070000}"/>
    <cellStyle name="Total 2 8" xfId="1757" xr:uid="{00000000-0005-0000-0000-0000EF070000}"/>
    <cellStyle name="Total 2 9" xfId="1758" xr:uid="{00000000-0005-0000-0000-0000F0070000}"/>
    <cellStyle name="Total 2_ALM" xfId="1759" xr:uid="{00000000-0005-0000-0000-0000F1070000}"/>
    <cellStyle name="Total 3" xfId="363" xr:uid="{00000000-0005-0000-0000-0000F2070000}"/>
    <cellStyle name="Total 3 10" xfId="1760" xr:uid="{00000000-0005-0000-0000-0000F3070000}"/>
    <cellStyle name="Total 3 2" xfId="623" xr:uid="{00000000-0005-0000-0000-0000F4070000}"/>
    <cellStyle name="Total 3 2 2" xfId="1761" xr:uid="{00000000-0005-0000-0000-0000F5070000}"/>
    <cellStyle name="Total 3 2 3" xfId="1762" xr:uid="{00000000-0005-0000-0000-0000F6070000}"/>
    <cellStyle name="Total 3 2 4" xfId="1763" xr:uid="{00000000-0005-0000-0000-0000F7070000}"/>
    <cellStyle name="Total 3 2 5" xfId="1764" xr:uid="{00000000-0005-0000-0000-0000F8070000}"/>
    <cellStyle name="Total 3 2 6" xfId="1765" xr:uid="{00000000-0005-0000-0000-0000F9070000}"/>
    <cellStyle name="Total 3 3" xfId="1766" xr:uid="{00000000-0005-0000-0000-0000FA070000}"/>
    <cellStyle name="Total 3 4" xfId="1767" xr:uid="{00000000-0005-0000-0000-0000FB070000}"/>
    <cellStyle name="Total 3 5" xfId="1768" xr:uid="{00000000-0005-0000-0000-0000FC070000}"/>
    <cellStyle name="Total 3 6" xfId="1769" xr:uid="{00000000-0005-0000-0000-0000FD070000}"/>
    <cellStyle name="Total 3 7" xfId="1770" xr:uid="{00000000-0005-0000-0000-0000FE070000}"/>
    <cellStyle name="Total 3 8" xfId="1771" xr:uid="{00000000-0005-0000-0000-0000FF070000}"/>
    <cellStyle name="Total 3 9" xfId="1772" xr:uid="{00000000-0005-0000-0000-000000080000}"/>
    <cellStyle name="Total 3_ALM" xfId="1773" xr:uid="{00000000-0005-0000-0000-000001080000}"/>
    <cellStyle name="Total 4" xfId="421" xr:uid="{00000000-0005-0000-0000-000002080000}"/>
    <cellStyle name="Total 4 2" xfId="1935" xr:uid="{00000000-0005-0000-0000-000003080000}"/>
    <cellStyle name="Total 5" xfId="272" xr:uid="{00000000-0005-0000-0000-000004080000}"/>
    <cellStyle name="Total 5 2" xfId="1936" xr:uid="{00000000-0005-0000-0000-000005080000}"/>
    <cellStyle name="Total 6" xfId="1774" xr:uid="{00000000-0005-0000-0000-000006080000}"/>
    <cellStyle name="Total 7" xfId="1799" xr:uid="{00000000-0005-0000-0000-000007080000}"/>
    <cellStyle name="Total 8" xfId="191" xr:uid="{00000000-0005-0000-0000-000008080000}"/>
    <cellStyle name="Vírgul - Estilo1" xfId="1775" xr:uid="{00000000-0005-0000-0000-000009080000}"/>
    <cellStyle name="Vírgula" xfId="49" builtinId="3"/>
    <cellStyle name="Vírgula 10" xfId="1776" xr:uid="{00000000-0005-0000-0000-00000B080000}"/>
    <cellStyle name="Vírgula 10 2" xfId="2537" xr:uid="{7F1E7F92-772C-4F17-8357-9A1A523E6A10}"/>
    <cellStyle name="Vírgula 10 3" xfId="2214" xr:uid="{4C7AB33C-3210-4E40-B5DC-94875C647FB7}"/>
    <cellStyle name="Vírgula 11" xfId="1777" xr:uid="{00000000-0005-0000-0000-00000C080000}"/>
    <cellStyle name="Vírgula 11 2" xfId="2538" xr:uid="{35CEBC82-7285-4FBD-80E2-4E138D8C4763}"/>
    <cellStyle name="Vírgula 11 3" xfId="2215" xr:uid="{BA6D584E-C1CA-4E1A-983F-AD1F547B867A}"/>
    <cellStyle name="Vírgula 12" xfId="225" xr:uid="{00000000-0005-0000-0000-00000D080000}"/>
    <cellStyle name="Vírgula 12 2" xfId="2435" xr:uid="{C08101A4-91A0-435F-8412-52CFFC1ECA3F}"/>
    <cellStyle name="Vírgula 12 3" xfId="2114" xr:uid="{8647950A-3333-4A4B-9DDA-EFC5C21B3A7D}"/>
    <cellStyle name="Vírgula 13" xfId="2426" xr:uid="{A57A08CA-CF80-4468-BE07-E0D7277C5143}"/>
    <cellStyle name="Vírgula 14" xfId="2105" xr:uid="{4390594D-56F5-488C-AEE4-E30C27DA73E0}"/>
    <cellStyle name="Vírgula 2" xfId="3" xr:uid="{00000000-0005-0000-0000-00000E080000}"/>
    <cellStyle name="Vírgula 2 2" xfId="166" xr:uid="{00000000-0005-0000-0000-00000F080000}"/>
    <cellStyle name="Vírgula 2 2 2" xfId="1778" xr:uid="{00000000-0005-0000-0000-000010080000}"/>
    <cellStyle name="Vírgula 2 2 2 2" xfId="2539" xr:uid="{0BF38364-3078-4072-8F3E-EB96F7235694}"/>
    <cellStyle name="Vírgula 2 2 2 3" xfId="2216" xr:uid="{D64F6282-3E3D-410A-AACD-07C3797741F2}"/>
    <cellStyle name="Vírgula 2 2 3" xfId="463" xr:uid="{00000000-0005-0000-0000-000011080000}"/>
    <cellStyle name="Vírgula 2 2 3 2" xfId="2462" xr:uid="{6750E0B5-B23C-4FA7-A77C-B8EA2B8E423B}"/>
    <cellStyle name="Vírgula 2 2 3 3" xfId="2141" xr:uid="{CC32172A-5BEF-407B-AF7E-DFAAA13FDB20}"/>
    <cellStyle name="Vírgula 2 2 4" xfId="2101" xr:uid="{00000000-0005-0000-0000-000012080000}"/>
    <cellStyle name="Vírgula 2 2 4 2" xfId="2746" xr:uid="{A8FD5CD3-BB80-4E7A-A173-911813591BE3}"/>
    <cellStyle name="Vírgula 2 2 4 3" xfId="2423" xr:uid="{42EF50DD-3BBC-4AC0-B981-7B45B33F59CA}"/>
    <cellStyle name="Vírgula 2 2 5" xfId="2433" xr:uid="{4B474A70-03F4-4EE5-8B05-0BFB28451A3E}"/>
    <cellStyle name="Vírgula 2 2 6" xfId="2112" xr:uid="{C4FBD4EE-2A7B-47C9-8599-403F8E89919C}"/>
    <cellStyle name="Vírgula 2 3" xfId="1779" xr:uid="{00000000-0005-0000-0000-000013080000}"/>
    <cellStyle name="Vírgula 2 4" xfId="194" xr:uid="{00000000-0005-0000-0000-000014080000}"/>
    <cellStyle name="Vírgula 2 4 2" xfId="2434" xr:uid="{057086EB-CA01-4E43-88B3-8CA2FC7532F2}"/>
    <cellStyle name="Vírgula 2 4 3" xfId="2113" xr:uid="{6691A897-FA2C-4B8A-813D-5E7AD1798A46}"/>
    <cellStyle name="Vírgula 2 5" xfId="2092" xr:uid="{00000000-0005-0000-0000-000015080000}"/>
    <cellStyle name="Vírgula 2 5 2" xfId="2739" xr:uid="{68B5CDC7-2899-4F84-89A0-B6020DB65A5F}"/>
    <cellStyle name="Vírgula 2 5 3" xfId="2416" xr:uid="{C778AD3D-E9D9-43BD-8F5E-8D098C605275}"/>
    <cellStyle name="Vírgula 2 6" xfId="2425" xr:uid="{BE8B9484-C1D9-47DD-A7AF-3F93A8CABFC0}"/>
    <cellStyle name="Vírgula 2 7" xfId="2104" xr:uid="{6F8C3990-2CFE-4BAD-860D-4B50709C2F76}"/>
    <cellStyle name="Vírgula 3" xfId="162" xr:uid="{00000000-0005-0000-0000-000016080000}"/>
    <cellStyle name="Vírgula 3 2" xfId="540" xr:uid="{00000000-0005-0000-0000-000017080000}"/>
    <cellStyle name="Vírgula 3 2 2" xfId="1780" xr:uid="{00000000-0005-0000-0000-000018080000}"/>
    <cellStyle name="Vírgula 3 2 3" xfId="2038" xr:uid="{00000000-0005-0000-0000-000019080000}"/>
    <cellStyle name="Vírgula 3 2 3 2" xfId="2688" xr:uid="{9D5B74DE-1958-4704-8AEE-9F3F6B75D643}"/>
    <cellStyle name="Vírgula 3 2 3 3" xfId="2365" xr:uid="{C39E98DE-6D40-4CC3-8C69-1817F0A6CE1A}"/>
    <cellStyle name="Vírgula 3 2 4" xfId="1937" xr:uid="{00000000-0005-0000-0000-00001A080000}"/>
    <cellStyle name="Vírgula 3 2 4 2" xfId="2590" xr:uid="{08AEDC53-F126-4459-A912-9ED7E109E76F}"/>
    <cellStyle name="Vírgula 3 2 4 3" xfId="2267" xr:uid="{09B1E295-C4B7-49F3-B400-6979A95F0642}"/>
    <cellStyle name="Vírgula 3 2 5" xfId="2464" xr:uid="{76CEAD44-9985-4B78-8026-6FB534581434}"/>
    <cellStyle name="Vírgula 3 2 6" xfId="2143" xr:uid="{4C46C75B-F530-4896-811B-8E647D5D025C}"/>
    <cellStyle name="Vírgula 3 3" xfId="1781" xr:uid="{00000000-0005-0000-0000-00001B080000}"/>
    <cellStyle name="Vírgula 3 3 2" xfId="2540" xr:uid="{6A2A7053-1101-48BE-9CD6-1EAE21D6B5AC}"/>
    <cellStyle name="Vírgula 3 3 3" xfId="2217" xr:uid="{42CF2119-C0A9-468C-961C-C2792C10BCB1}"/>
    <cellStyle name="Vírgula 3 4" xfId="1782" xr:uid="{00000000-0005-0000-0000-00001C080000}"/>
    <cellStyle name="Vírgula 3 4 2" xfId="2039" xr:uid="{00000000-0005-0000-0000-00001D080000}"/>
    <cellStyle name="Vírgula 3 4 2 2" xfId="2689" xr:uid="{09F93965-D864-4FC7-A174-351BAF2E6902}"/>
    <cellStyle name="Vírgula 3 4 2 3" xfId="2366" xr:uid="{191FBB1E-600A-4377-96AF-0A7F47987876}"/>
    <cellStyle name="Vírgula 3 4 3" xfId="1938" xr:uid="{00000000-0005-0000-0000-00001E080000}"/>
    <cellStyle name="Vírgula 3 4 3 2" xfId="2591" xr:uid="{C292CEC5-B48A-4037-8D68-CDA06FA2D372}"/>
    <cellStyle name="Vírgula 3 4 3 3" xfId="2268" xr:uid="{FAF8C2FA-92A7-498E-8E08-F34B10C8A21B}"/>
    <cellStyle name="Vírgula 3 4 4" xfId="2541" xr:uid="{9495D06B-89C9-43F4-8283-E9071825473D}"/>
    <cellStyle name="Vírgula 3 4 5" xfId="2218" xr:uid="{3A14F19C-32F4-497F-B412-33874456894F}"/>
    <cellStyle name="Vírgula 3 5" xfId="331" xr:uid="{00000000-0005-0000-0000-00001F080000}"/>
    <cellStyle name="Vírgula 3 6" xfId="2097" xr:uid="{00000000-0005-0000-0000-000020080000}"/>
    <cellStyle name="Vírgula 3 6 2" xfId="2743" xr:uid="{ABFD536F-AF32-45C2-B528-3DCFDEF398C2}"/>
    <cellStyle name="Vírgula 3 6 3" xfId="2420" xr:uid="{E61C79CD-0702-4740-946B-03782FE31781}"/>
    <cellStyle name="Vírgula 3 7" xfId="2430" xr:uid="{5F705ECC-FA49-4A1B-B7DD-A989273E7ACB}"/>
    <cellStyle name="Vírgula 3 8" xfId="2109" xr:uid="{83D0B0F1-58EF-4EDF-8133-D8A62191D4F1}"/>
    <cellStyle name="Vírgula 4" xfId="163" xr:uid="{00000000-0005-0000-0000-000021080000}"/>
    <cellStyle name="Vírgula 4 2" xfId="549" xr:uid="{00000000-0005-0000-0000-000022080000}"/>
    <cellStyle name="Vírgula 4 2 2" xfId="2465" xr:uid="{8BD5AD5F-58C7-4AD8-AEF2-107CFF417730}"/>
    <cellStyle name="Vírgula 4 2 3" xfId="2144" xr:uid="{B56ACFA6-5252-4BB7-894D-8482B2ACE06D}"/>
    <cellStyle name="Vírgula 4 3" xfId="2098" xr:uid="{00000000-0005-0000-0000-000023080000}"/>
    <cellStyle name="Vírgula 4 3 2" xfId="2744" xr:uid="{743F1BF8-DE9C-4B8E-802B-D7101625AA98}"/>
    <cellStyle name="Vírgula 4 3 3" xfId="2421" xr:uid="{F412A107-A06A-41AF-989B-096C0CAB74DF}"/>
    <cellStyle name="Vírgula 4 4" xfId="2431" xr:uid="{61FEEE25-2FF1-41B4-94EC-C48271B6DE27}"/>
    <cellStyle name="Vírgula 4 5" xfId="2110" xr:uid="{572BFB29-85AE-46D4-B5B5-A37C4603F9C5}"/>
    <cellStyle name="Vírgula 5" xfId="164" xr:uid="{00000000-0005-0000-0000-000024080000}"/>
    <cellStyle name="Vírgula 5 2" xfId="1783" xr:uid="{00000000-0005-0000-0000-000025080000}"/>
    <cellStyle name="Vírgula 5 2 2" xfId="2040" xr:uid="{00000000-0005-0000-0000-000026080000}"/>
    <cellStyle name="Vírgula 5 2 2 2" xfId="2690" xr:uid="{5AD8EE6D-B3A7-4B1B-A79A-B0F884A091C9}"/>
    <cellStyle name="Vírgula 5 2 2 3" xfId="2367" xr:uid="{9804B755-18EB-4A5E-BAE0-A71CEA6A2FF7}"/>
    <cellStyle name="Vírgula 5 2 3" xfId="1940" xr:uid="{00000000-0005-0000-0000-000027080000}"/>
    <cellStyle name="Vírgula 5 2 3 2" xfId="2593" xr:uid="{B162CEE4-F87B-4E2C-A937-52765768166C}"/>
    <cellStyle name="Vírgula 5 2 3 3" xfId="2270" xr:uid="{86D56486-10ED-4CD2-BB53-E60415042140}"/>
    <cellStyle name="Vírgula 5 2 4" xfId="2542" xr:uid="{2D9A561A-F3A1-40CA-99E1-DFEE2E36C7A6}"/>
    <cellStyle name="Vírgula 5 2 5" xfId="2219" xr:uid="{13A57487-21A3-4A70-BDBB-587133908BCA}"/>
    <cellStyle name="Vírgula 5 3" xfId="1939" xr:uid="{00000000-0005-0000-0000-000028080000}"/>
    <cellStyle name="Vírgula 5 3 2" xfId="2592" xr:uid="{7DF21D3B-D648-43BD-9F3C-22020565831B}"/>
    <cellStyle name="Vírgula 5 3 3" xfId="2269" xr:uid="{7729901B-41C3-408D-BF73-1C5522A8A388}"/>
    <cellStyle name="Vírgula 5 4" xfId="550" xr:uid="{00000000-0005-0000-0000-000029080000}"/>
    <cellStyle name="Vírgula 5 4 2" xfId="2466" xr:uid="{B9DF22D2-B6F7-48BB-9289-8B248383923D}"/>
    <cellStyle name="Vírgula 5 4 3" xfId="2145" xr:uid="{D194061B-2253-481D-922A-5DD7A70442EB}"/>
    <cellStyle name="Vírgula 5 5" xfId="2099" xr:uid="{00000000-0005-0000-0000-00002A080000}"/>
    <cellStyle name="Vírgula 5 5 2" xfId="2745" xr:uid="{BCE34D86-6E39-4657-98B5-2020730D01E3}"/>
    <cellStyle name="Vírgula 5 5 3" xfId="2422" xr:uid="{F66F4F4D-2BFA-45D9-9DB0-F27BE06423A4}"/>
    <cellStyle name="Vírgula 5 6" xfId="2432" xr:uid="{4E3CA884-3573-4CF6-B2CA-8CF8846C477A}"/>
    <cellStyle name="Vírgula 5 7" xfId="2111" xr:uid="{337CA1F9-71E8-4241-8619-86A0F2A34F55}"/>
    <cellStyle name="Vírgula 6" xfId="273" xr:uid="{00000000-0005-0000-0000-00002B080000}"/>
    <cellStyle name="Vírgula 6 2" xfId="667" xr:uid="{00000000-0005-0000-0000-00002C080000}"/>
    <cellStyle name="Vírgula 6 2 2" xfId="2493" xr:uid="{3B8A7874-8368-4F20-B717-8A801CC40276}"/>
    <cellStyle name="Vírgula 6 2 3" xfId="2172" xr:uid="{D38862C8-CF9F-4159-B950-F9D4C6D98BD5}"/>
    <cellStyle name="Vírgula 7" xfId="668" xr:uid="{00000000-0005-0000-0000-00002D080000}"/>
    <cellStyle name="Vírgula 7 2" xfId="2041" xr:uid="{00000000-0005-0000-0000-00002E080000}"/>
    <cellStyle name="Vírgula 7 2 2" xfId="2691" xr:uid="{79D8BBF5-B017-4F95-BDE7-92800636B0F6}"/>
    <cellStyle name="Vírgula 7 2 3" xfId="2368" xr:uid="{3E24D607-6607-4CEE-9432-676165B3930C}"/>
    <cellStyle name="Vírgula 7 3" xfId="1941" xr:uid="{00000000-0005-0000-0000-00002F080000}"/>
    <cellStyle name="Vírgula 7 3 2" xfId="2594" xr:uid="{40016F9C-87CA-4024-8756-E458EE508AA2}"/>
    <cellStyle name="Vírgula 7 3 3" xfId="2271" xr:uid="{357172D6-EEBE-4189-8512-EAB4CCC05366}"/>
    <cellStyle name="Vírgula 7 4" xfId="2494" xr:uid="{AD83BD4E-EA52-4267-ABDE-7B108DEC09FA}"/>
    <cellStyle name="Vírgula 7 5" xfId="2173" xr:uid="{D8B1D571-0A0A-40BF-89B0-FDC03A8C7E47}"/>
    <cellStyle name="Vírgula 8" xfId="1784" xr:uid="{00000000-0005-0000-0000-000030080000}"/>
    <cellStyle name="Vírgula 9" xfId="1785" xr:uid="{00000000-0005-0000-0000-000031080000}"/>
    <cellStyle name="Vírgula 9 2" xfId="2543" xr:uid="{FF97B9E4-6362-49E3-8306-AE3CA2CA6D16}"/>
    <cellStyle name="Vírgula 9 3" xfId="2220" xr:uid="{ADC67227-FBFC-4760-9D14-C493ECDB4CF4}"/>
    <cellStyle name="Vírgula0" xfId="1786" xr:uid="{00000000-0005-0000-0000-000032080000}"/>
    <cellStyle name="Vírgula0 2" xfId="1787" xr:uid="{00000000-0005-0000-0000-000033080000}"/>
    <cellStyle name="Warning Text" xfId="165" xr:uid="{00000000-0005-0000-0000-000034080000}"/>
    <cellStyle name="Warning Text 2" xfId="541" xr:uid="{00000000-0005-0000-0000-000035080000}"/>
    <cellStyle name="Warning Text 3" xfId="464" xr:uid="{00000000-0005-0000-0000-000036080000}"/>
  </cellStyles>
  <dxfs count="7">
    <dxf>
      <numFmt numFmtId="168" formatCode="_(* #,##0_);_(* \(#,##0\);_(* &quot;-&quot;??_);_(@_)"/>
    </dxf>
    <dxf>
      <numFmt numFmtId="168" formatCode="_(* #,##0_);_(* \(#,##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8" formatCode="_(* #,##0_);_(* \(#,##0\);_(* &quot;-&quot;??_);_(@_)"/>
    </dxf>
    <dxf>
      <numFmt numFmtId="165" formatCode="_(* #,##0.00_);_(* \(#,##0.00\);_(* &quot;-&quot;??_);_(@_)"/>
    </dxf>
    <dxf>
      <numFmt numFmtId="168" formatCode="_(* #,##0_);_(* \(#,##0\);_(* &quot;-&quot;??_);_(@_)"/>
    </dxf>
  </dxfs>
  <tableStyles count="0" defaultTableStyle="TableStyleMedium2" defaultPivotStyle="PivotStyleLight16"/>
  <colors>
    <mruColors>
      <color rgb="FF1E428B"/>
      <color rgb="FF009933"/>
      <color rgb="FF0052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>
                <a:solidFill>
                  <a:srgbClr val="1E428B"/>
                </a:solidFill>
              </a:defRPr>
            </a:pPr>
            <a:r>
              <a:rPr lang="en-US" sz="1800">
                <a:solidFill>
                  <a:srgbClr val="1E428B"/>
                </a:solidFill>
              </a:rPr>
              <a:t>LL</a:t>
            </a:r>
            <a:r>
              <a:rPr lang="en-US" sz="1800" baseline="0">
                <a:solidFill>
                  <a:srgbClr val="1E428B"/>
                </a:solidFill>
              </a:rPr>
              <a:t> AJUSTADO X ROA X ROE (TRIMESTRAL)</a:t>
            </a:r>
            <a:endParaRPr lang="en-US" sz="1800">
              <a:solidFill>
                <a:srgbClr val="1E428B"/>
              </a:solidFill>
            </a:endParaRPr>
          </a:p>
          <a:p>
            <a:pPr>
              <a:defRPr sz="1800">
                <a:solidFill>
                  <a:srgbClr val="1E428B"/>
                </a:solidFill>
              </a:defRPr>
            </a:pPr>
            <a:endParaRPr lang="en-US" sz="1800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077971437934319E-2"/>
          <c:y val="0.10152729958184885"/>
          <c:w val="0.84951975644764954"/>
          <c:h val="0.7632200082671099"/>
        </c:manualLayout>
      </c:layout>
      <c:lineChart>
        <c:grouping val="standard"/>
        <c:varyColors val="0"/>
        <c:ser>
          <c:idx val="0"/>
          <c:order val="0"/>
          <c:tx>
            <c:v>Lucro Líquido Ajustado</c:v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57E-4794-96A2-B61414E54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82784"/>
        <c:axId val="787380040"/>
      </c:lineChart>
      <c:lineChart>
        <c:grouping val="standard"/>
        <c:varyColors val="0"/>
        <c:ser>
          <c:idx val="1"/>
          <c:order val="1"/>
          <c:tx>
            <c:v>ROA (% a.a)</c:v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57E-4794-96A2-B61414E54BF4}"/>
            </c:ext>
          </c:extLst>
        </c:ser>
        <c:ser>
          <c:idx val="2"/>
          <c:order val="2"/>
          <c:tx>
            <c:v>ROE (% a.a)</c:v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57E-4794-96A2-B61414E54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84744"/>
        <c:axId val="787374552"/>
      </c:lineChart>
      <c:catAx>
        <c:axId val="787382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787380040"/>
        <c:crosses val="autoZero"/>
        <c:auto val="1"/>
        <c:lblAlgn val="ctr"/>
        <c:lblOffset val="100"/>
        <c:noMultiLvlLbl val="0"/>
      </c:catAx>
      <c:valAx>
        <c:axId val="7873800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82784"/>
        <c:crosses val="autoZero"/>
        <c:crossBetween val="between"/>
      </c:valAx>
      <c:valAx>
        <c:axId val="787374552"/>
        <c:scaling>
          <c:orientation val="minMax"/>
          <c:min val="-0.5"/>
        </c:scaling>
        <c:delete val="0"/>
        <c:axPos val="r"/>
        <c:numFmt formatCode="General" sourceLinked="1"/>
        <c:majorTickMark val="out"/>
        <c:minorTickMark val="none"/>
        <c:tickLblPos val="nextTo"/>
        <c:crossAx val="787384744"/>
        <c:crosses val="max"/>
        <c:crossBetween val="between"/>
      </c:valAx>
      <c:catAx>
        <c:axId val="787384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7374552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5.0000036848273796E-2"/>
          <c:y val="0.88549451819268254"/>
          <c:w val="0.89999992630345238"/>
          <c:h val="5.048578964470815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NÃO</a:t>
            </a:r>
            <a:r>
              <a:rPr lang="en-US" baseline="0">
                <a:solidFill>
                  <a:srgbClr val="1E428B"/>
                </a:solidFill>
              </a:rPr>
              <a:t> </a:t>
            </a:r>
            <a:r>
              <a:rPr lang="en-US">
                <a:solidFill>
                  <a:srgbClr val="1E428B"/>
                </a:solidFill>
              </a:rPr>
              <a:t>COLIGADAS</a:t>
            </a:r>
            <a:r>
              <a:rPr lang="en-US" baseline="0">
                <a:solidFill>
                  <a:srgbClr val="1E428B"/>
                </a:solidFill>
              </a:rPr>
              <a:t> - SETOR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143459419118906E-2"/>
          <c:y val="7.6904285325414684E-2"/>
          <c:w val="0.81814752842274052"/>
          <c:h val="0.56246697425255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'Fontes Gáficos'!$A$38</c:f>
              <c:strCache>
                <c:ptCount val="1"/>
                <c:pt idx="0">
                  <c:v>Petróleo, Gás e Biocombustíveis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03685700068293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88-4863-A4D7-FAC0593B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Gáficos'!$B$38:$K$38</c:f>
              <c:numCache>
                <c:formatCode>_(* #,##0_);_(* \(#,##0\);_(* "-"??_);_(@_)</c:formatCode>
                <c:ptCount val="9"/>
                <c:pt idx="0">
                  <c:v>41865.558800899998</c:v>
                </c:pt>
                <c:pt idx="1">
                  <c:v>32641.969578200002</c:v>
                </c:pt>
                <c:pt idx="2">
                  <c:v>26385.043600599998</c:v>
                </c:pt>
                <c:pt idx="3">
                  <c:v>23138.853697459999</c:v>
                </c:pt>
                <c:pt idx="4">
                  <c:v>13714.887293560001</c:v>
                </c:pt>
                <c:pt idx="5">
                  <c:v>8992.9466623400003</c:v>
                </c:pt>
                <c:pt idx="6">
                  <c:v>19758.427402219997</c:v>
                </c:pt>
                <c:pt idx="7">
                  <c:v>20298.245828720002</c:v>
                </c:pt>
                <c:pt idx="8">
                  <c:v>23767.760360159999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8-4863-A4D7-FAC0593BA642}"/>
            </c:ext>
          </c:extLst>
        </c:ser>
        <c:ser>
          <c:idx val="1"/>
          <c:order val="1"/>
          <c:tx>
            <c:strRef>
              <c:f>'Fontes Gáficos'!$A$39</c:f>
              <c:strCache>
                <c:ptCount val="1"/>
                <c:pt idx="0">
                  <c:v>Materiais Básicos - Mineração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033109211658027E-2"/>
                  <c:y val="1.1180992805251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8-4863-A4D7-FAC0593BA642}"/>
                </c:ext>
              </c:extLst>
            </c:dLbl>
            <c:dLbl>
              <c:idx val="1"/>
              <c:layout>
                <c:manualLayout>
                  <c:x val="1.9441068762805106E-2"/>
                  <c:y val="8.94479424420098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8-4863-A4D7-FAC0593BA642}"/>
                </c:ext>
              </c:extLst>
            </c:dLbl>
            <c:dLbl>
              <c:idx val="2"/>
              <c:layout>
                <c:manualLayout>
                  <c:x val="1.6848926261097737E-2"/>
                  <c:y val="4.4723971221004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8-4863-A4D7-FAC0593BA642}"/>
                </c:ext>
              </c:extLst>
            </c:dLbl>
            <c:dLbl>
              <c:idx val="3"/>
              <c:layout>
                <c:manualLayout>
                  <c:x val="1.5552855010244065E-2"/>
                  <c:y val="8.94479424420098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8-4863-A4D7-FAC0593BA642}"/>
                </c:ext>
              </c:extLst>
            </c:dLbl>
            <c:dLbl>
              <c:idx val="4"/>
              <c:layout>
                <c:manualLayout>
                  <c:x val="1.2960712508536721E-2"/>
                  <c:y val="8.94479424420098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8-4863-A4D7-FAC0593BA642}"/>
                </c:ext>
              </c:extLst>
            </c:dLbl>
            <c:dLbl>
              <c:idx val="5"/>
              <c:layout>
                <c:manualLayout>
                  <c:x val="1.2960712508536721E-2"/>
                  <c:y val="6.70859568315073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8-4863-A4D7-FAC0593BA642}"/>
                </c:ext>
              </c:extLst>
            </c:dLbl>
            <c:dLbl>
              <c:idx val="6"/>
              <c:layout>
                <c:manualLayout>
                  <c:x val="1.2960712508536721E-2"/>
                  <c:y val="8.94479424420098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8-4863-A4D7-FAC0593BA642}"/>
                </c:ext>
              </c:extLst>
            </c:dLbl>
            <c:dLbl>
              <c:idx val="7"/>
              <c:layout>
                <c:manualLayout>
                  <c:x val="1.9441068762805082E-2"/>
                  <c:y val="2.2361985610502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8-4863-A4D7-FAC0593BA642}"/>
                </c:ext>
              </c:extLst>
            </c:dLbl>
            <c:dLbl>
              <c:idx val="8"/>
              <c:layout>
                <c:manualLayout>
                  <c:x val="1.9441068762805176E-2"/>
                  <c:y val="6.70859568315073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8-4863-A4D7-FAC0593BA642}"/>
                </c:ext>
              </c:extLst>
            </c:dLbl>
            <c:dLbl>
              <c:idx val="9"/>
              <c:layout>
                <c:manualLayout>
                  <c:x val="2.20332112645124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8-4863-A4D7-FAC0593B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Gáficos'!$B$39:$K$39</c:f>
              <c:numCache>
                <c:formatCode>_(* #,##0_);_(* \(#,##0\);_(* "-"??_);_(@_)</c:formatCode>
                <c:ptCount val="9"/>
                <c:pt idx="0">
                  <c:v>24991.52660325</c:v>
                </c:pt>
                <c:pt idx="1">
                  <c:v>17268.993235670001</c:v>
                </c:pt>
                <c:pt idx="2">
                  <c:v>17715.719037539999</c:v>
                </c:pt>
                <c:pt idx="3">
                  <c:v>14868.654281879997</c:v>
                </c:pt>
                <c:pt idx="4">
                  <c:v>8959.4794398099984</c:v>
                </c:pt>
                <c:pt idx="5">
                  <c:v>5252.6525873700002</c:v>
                </c:pt>
                <c:pt idx="6">
                  <c:v>11203.00342936</c:v>
                </c:pt>
                <c:pt idx="7">
                  <c:v>16114.51436598</c:v>
                </c:pt>
                <c:pt idx="8">
                  <c:v>17217.869342959999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88-4863-A4D7-FAC0593BA642}"/>
            </c:ext>
          </c:extLst>
        </c:ser>
        <c:ser>
          <c:idx val="2"/>
          <c:order val="2"/>
          <c:tx>
            <c:strRef>
              <c:f>'Fontes Gáficos'!$A$40</c:f>
              <c:strCache>
                <c:ptCount val="1"/>
                <c:pt idx="0">
                  <c:v>Diversos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Gáficos'!$B$40:$K$40</c:f>
              <c:numCache>
                <c:formatCode>_(* #,##0_);_(* \(#,##0\);_(* "-"??_);_(@_)</c:formatCode>
                <c:ptCount val="9"/>
                <c:pt idx="0">
                  <c:v>11960.938607899998</c:v>
                </c:pt>
                <c:pt idx="1">
                  <c:v>11270.453199880001</c:v>
                </c:pt>
                <c:pt idx="2">
                  <c:v>9898.2350459400059</c:v>
                </c:pt>
                <c:pt idx="3">
                  <c:v>8968.2435141300029</c:v>
                </c:pt>
                <c:pt idx="4">
                  <c:v>5193.3074855999994</c:v>
                </c:pt>
                <c:pt idx="5">
                  <c:v>6429.2059220300007</c:v>
                </c:pt>
                <c:pt idx="6">
                  <c:v>4193.9716807200002</c:v>
                </c:pt>
                <c:pt idx="7">
                  <c:v>2681.2829425500004</c:v>
                </c:pt>
                <c:pt idx="8">
                  <c:v>1698.6794953199999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88-4863-A4D7-FAC0593BA642}"/>
            </c:ext>
          </c:extLst>
        </c:ser>
        <c:ser>
          <c:idx val="3"/>
          <c:order val="3"/>
          <c:tx>
            <c:strRef>
              <c:f>'Fontes Gáficos'!$A$41</c:f>
              <c:strCache>
                <c:ptCount val="1"/>
                <c:pt idx="0">
                  <c:v>Utilidade Pública - Energia Elétrica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Gáficos'!$B$41:$K$41</c:f>
              <c:numCache>
                <c:formatCode>_(* #,##0_);_(* \(#,##0\);_(* "-"??_);_(@_)</c:formatCode>
                <c:ptCount val="9"/>
                <c:pt idx="0">
                  <c:v>7689.5005549800007</c:v>
                </c:pt>
                <c:pt idx="1">
                  <c:v>7280.7074643399992</c:v>
                </c:pt>
                <c:pt idx="2">
                  <c:v>3948.3456547200003</c:v>
                </c:pt>
                <c:pt idx="3">
                  <c:v>3089.1810628100002</c:v>
                </c:pt>
                <c:pt idx="4">
                  <c:v>2869.4464148400002</c:v>
                </c:pt>
                <c:pt idx="5">
                  <c:v>2470.1035988500003</c:v>
                </c:pt>
                <c:pt idx="6">
                  <c:v>8183.9477265599999</c:v>
                </c:pt>
                <c:pt idx="7">
                  <c:v>5576.3955942100001</c:v>
                </c:pt>
                <c:pt idx="8">
                  <c:v>8787.9833710000003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88-4863-A4D7-FAC0593BA642}"/>
            </c:ext>
          </c:extLst>
        </c:ser>
        <c:ser>
          <c:idx val="4"/>
          <c:order val="4"/>
          <c:tx>
            <c:strRef>
              <c:f>'Fontes Gáficos'!$A$42</c:f>
              <c:strCache>
                <c:ptCount val="1"/>
                <c:pt idx="0">
                  <c:v>Materiais Básicos - Papel e Celulose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Gáficos'!$B$42:$K$42</c:f>
              <c:numCache>
                <c:formatCode>_(* #,##0_);_(* \(#,##0\);_(* "-"??_);_(@_)</c:formatCode>
                <c:ptCount val="9"/>
                <c:pt idx="0">
                  <c:v>260.87273827999996</c:v>
                </c:pt>
                <c:pt idx="1">
                  <c:v>121.07490724000002</c:v>
                </c:pt>
                <c:pt idx="2">
                  <c:v>1387.45297418</c:v>
                </c:pt>
                <c:pt idx="3">
                  <c:v>1192.7858290199999</c:v>
                </c:pt>
                <c:pt idx="4">
                  <c:v>2052.4621109999998</c:v>
                </c:pt>
                <c:pt idx="5">
                  <c:v>2559.0660880199998</c:v>
                </c:pt>
                <c:pt idx="6">
                  <c:v>1806.7694242900002</c:v>
                </c:pt>
                <c:pt idx="7">
                  <c:v>2154.1398692900002</c:v>
                </c:pt>
                <c:pt idx="8">
                  <c:v>3729.4841427300003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388-4863-A4D7-FAC0593BA642}"/>
            </c:ext>
          </c:extLst>
        </c:ser>
        <c:ser>
          <c:idx val="5"/>
          <c:order val="5"/>
          <c:tx>
            <c:strRef>
              <c:f>'Fontes Gáficos'!$A$43</c:f>
              <c:strCache>
                <c:ptCount val="1"/>
                <c:pt idx="0">
                  <c:v>Bens de Capital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Gáficos'!$B$43:$K$43</c:f>
              <c:numCache>
                <c:formatCode>_(* #,##0_);_(* \(#,##0\);_(* "-"??_);_(@_)</c:formatCode>
                <c:ptCount val="9"/>
                <c:pt idx="0">
                  <c:v>470.39024487</c:v>
                </c:pt>
                <c:pt idx="1">
                  <c:v>462.83537195999997</c:v>
                </c:pt>
                <c:pt idx="2">
                  <c:v>572.97746648999998</c:v>
                </c:pt>
                <c:pt idx="3">
                  <c:v>753.89679144000002</c:v>
                </c:pt>
                <c:pt idx="4">
                  <c:v>974.97623027999998</c:v>
                </c:pt>
                <c:pt idx="5">
                  <c:v>1193.27229489</c:v>
                </c:pt>
                <c:pt idx="6">
                  <c:v>630.63307553999994</c:v>
                </c:pt>
                <c:pt idx="7">
                  <c:v>802.80465290999996</c:v>
                </c:pt>
                <c:pt idx="8">
                  <c:v>849.32676503999994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388-4863-A4D7-FAC0593BA642}"/>
            </c:ext>
          </c:extLst>
        </c:ser>
        <c:ser>
          <c:idx val="6"/>
          <c:order val="6"/>
          <c:tx>
            <c:strRef>
              <c:f>'Fontes Gáficos'!$A$44</c:f>
              <c:strCache>
                <c:ptCount val="1"/>
                <c:pt idx="0">
                  <c:v>Utilidade Pública - Gás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Gáficos'!$B$44:$K$44</c:f>
              <c:numCache>
                <c:formatCode>_(* #,##0_);_(* \(#,##0\);_(* "-"??_);_(@_)</c:formatCode>
                <c:ptCount val="9"/>
                <c:pt idx="0">
                  <c:v>789.57117544999994</c:v>
                </c:pt>
                <c:pt idx="1">
                  <c:v>717.79197768000006</c:v>
                </c:pt>
                <c:pt idx="2">
                  <c:v>807.51597488999994</c:v>
                </c:pt>
                <c:pt idx="3">
                  <c:v>1435.4045073699999</c:v>
                </c:pt>
                <c:pt idx="4">
                  <c:v>973.58917194000003</c:v>
                </c:pt>
                <c:pt idx="5">
                  <c:v>647.49200561999999</c:v>
                </c:pt>
                <c:pt idx="6">
                  <c:v>519.95466852999994</c:v>
                </c:pt>
                <c:pt idx="7">
                  <c:v>1141.44520994</c:v>
                </c:pt>
                <c:pt idx="8">
                  <c:v>1476.7159925399999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88-4863-A4D7-FAC0593BA642}"/>
            </c:ext>
          </c:extLst>
        </c:ser>
        <c:ser>
          <c:idx val="7"/>
          <c:order val="7"/>
          <c:tx>
            <c:strRef>
              <c:f>'Fontes Gáficos'!$A$45</c:f>
              <c:strCache>
                <c:ptCount val="1"/>
                <c:pt idx="0">
                  <c:v>Tecnologia da Informação - Programas e Serviços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Gáficos'!$B$45:$K$45</c:f>
              <c:numCache>
                <c:formatCode>_(* #,##0_);_(* \(#,##0\);_(* "-"??_);_(@_)</c:formatCode>
                <c:ptCount val="9"/>
                <c:pt idx="0">
                  <c:v>281.73003415999995</c:v>
                </c:pt>
                <c:pt idx="1">
                  <c:v>276.86878464</c:v>
                </c:pt>
                <c:pt idx="2">
                  <c:v>257.94353935999999</c:v>
                </c:pt>
                <c:pt idx="3">
                  <c:v>429.58747728000003</c:v>
                </c:pt>
                <c:pt idx="4">
                  <c:v>429.50837831000001</c:v>
                </c:pt>
                <c:pt idx="5">
                  <c:v>375.95894945999999</c:v>
                </c:pt>
                <c:pt idx="6">
                  <c:v>345.76758468000003</c:v>
                </c:pt>
                <c:pt idx="7">
                  <c:v>431.68833183000004</c:v>
                </c:pt>
                <c:pt idx="8">
                  <c:v>515.75207675999991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88-4863-A4D7-FAC0593BA642}"/>
            </c:ext>
          </c:extLst>
        </c:ser>
        <c:ser>
          <c:idx val="9"/>
          <c:order val="8"/>
          <c:tx>
            <c:strRef>
              <c:f>'Fontes Gáficos'!$A$46</c:f>
              <c:strCache>
                <c:ptCount val="1"/>
                <c:pt idx="0">
                  <c:v>Materiais Básicos - Siderurgia e Metalurgia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Gáficos'!$B$46:$K$46</c:f>
              <c:numCache>
                <c:formatCode>_(* #,##0_);_(* \(#,##0\);_(* "-"??_);_(@_)</c:formatCode>
                <c:ptCount val="9"/>
                <c:pt idx="0">
                  <c:v>923.97480375999999</c:v>
                </c:pt>
                <c:pt idx="1">
                  <c:v>305.96462707999996</c:v>
                </c:pt>
                <c:pt idx="2">
                  <c:v>381.28878977999995</c:v>
                </c:pt>
                <c:pt idx="3">
                  <c:v>389.77601937999998</c:v>
                </c:pt>
                <c:pt idx="4">
                  <c:v>204.11787188</c:v>
                </c:pt>
                <c:pt idx="5">
                  <c:v>99.300586319999994</c:v>
                </c:pt>
                <c:pt idx="6">
                  <c:v>227.45775327999999</c:v>
                </c:pt>
                <c:pt idx="7">
                  <c:v>307.33479342000004</c:v>
                </c:pt>
                <c:pt idx="8">
                  <c:v>365.41184683999995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388-4863-A4D7-FAC0593BA642}"/>
            </c:ext>
          </c:extLst>
        </c:ser>
        <c:ser>
          <c:idx val="10"/>
          <c:order val="9"/>
          <c:tx>
            <c:strRef>
              <c:f>'Fontes Gáficos'!$A$47</c:f>
              <c:strCache>
                <c:ptCount val="1"/>
                <c:pt idx="0">
                  <c:v>Utilidade Pública - Água e Saneamento</c:v>
                </c:pt>
              </c:strCache>
            </c:strRef>
          </c:tx>
          <c:invertIfNegative val="0"/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Gáficos'!$B$47:$K$47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192.69964787999999</c:v>
                </c:pt>
                <c:pt idx="3">
                  <c:v>164.18729388</c:v>
                </c:pt>
                <c:pt idx="4">
                  <c:v>109.92609096</c:v>
                </c:pt>
                <c:pt idx="5">
                  <c:v>66.587312879999999</c:v>
                </c:pt>
                <c:pt idx="6">
                  <c:v>158.66028372</c:v>
                </c:pt>
                <c:pt idx="7">
                  <c:v>189.71681699999999</c:v>
                </c:pt>
                <c:pt idx="8">
                  <c:v>262.66457808000001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88-4863-A4D7-FAC0593B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5720"/>
        <c:axId val="787398072"/>
      </c:barChart>
      <c:lineChart>
        <c:grouping val="standard"/>
        <c:varyColors val="0"/>
        <c:ser>
          <c:idx val="8"/>
          <c:order val="10"/>
          <c:tx>
            <c:strRef>
              <c:f>'Fontes Gáficos'!$A$48</c:f>
              <c:strCache>
                <c:ptCount val="1"/>
                <c:pt idx="0">
                  <c:v>TOTAL</c:v>
                </c:pt>
              </c:strCache>
            </c:strRef>
          </c:tx>
          <c:marker>
            <c:symbol val="square"/>
            <c:size val="7"/>
          </c:marker>
          <c:dLbls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Gáficos'!$B$37:$K$37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Gáficos'!$B$48:$K$48</c:f>
              <c:numCache>
                <c:formatCode>_(* #,##0_);_(* \(#,##0\);_(* "-"??_);_(@_)</c:formatCode>
                <c:ptCount val="9"/>
                <c:pt idx="0">
                  <c:v>89234.063563549978</c:v>
                </c:pt>
                <c:pt idx="1">
                  <c:v>70346.659146690014</c:v>
                </c:pt>
                <c:pt idx="2">
                  <c:v>61547.221731379999</c:v>
                </c:pt>
                <c:pt idx="3">
                  <c:v>54430.570474649998</c:v>
                </c:pt>
                <c:pt idx="4">
                  <c:v>35481.700488179995</c:v>
                </c:pt>
                <c:pt idx="5">
                  <c:v>28086.586007780006</c:v>
                </c:pt>
                <c:pt idx="6">
                  <c:v>47028.593028899995</c:v>
                </c:pt>
                <c:pt idx="7">
                  <c:v>49697.568405850005</c:v>
                </c:pt>
                <c:pt idx="8">
                  <c:v>58671.647971429993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88-4863-A4D7-FAC0593B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95720"/>
        <c:axId val="787398072"/>
      </c:lineChart>
      <c:catAx>
        <c:axId val="787395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398072"/>
        <c:crosses val="autoZero"/>
        <c:auto val="1"/>
        <c:lblAlgn val="ctr"/>
        <c:lblOffset val="100"/>
        <c:noMultiLvlLbl val="0"/>
      </c:catAx>
      <c:valAx>
        <c:axId val="7873980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crossAx val="787395720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4.7407939140576172E-2"/>
          <c:y val="0.71092238612599012"/>
          <c:w val="0.82049351943964"/>
          <c:h val="0.27174566639685549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AVM NÃO</a:t>
            </a:r>
            <a:r>
              <a:rPr lang="en-US" baseline="0">
                <a:solidFill>
                  <a:srgbClr val="1E428B"/>
                </a:solidFill>
              </a:rPr>
              <a:t> COLIGADAS </a:t>
            </a:r>
            <a:r>
              <a:rPr lang="en-US">
                <a:solidFill>
                  <a:srgbClr val="1E428B"/>
                </a:solidFill>
              </a:rPr>
              <a:t>X</a:t>
            </a:r>
            <a:r>
              <a:rPr lang="en-US" baseline="0">
                <a:solidFill>
                  <a:srgbClr val="1E428B"/>
                </a:solidFill>
              </a:rPr>
              <a:t> PARTICIPAÇÕES NÃO COLIGADAS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143459419118906E-2"/>
          <c:y val="7.6904285325414684E-2"/>
          <c:w val="0.88204918755255468"/>
          <c:h val="0.6683518655829280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Indicadores!$A$8</c:f>
              <c:strCache>
                <c:ptCount val="1"/>
                <c:pt idx="0">
                  <c:v>Participações Societárias Não Coligadas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C83-4A40-AC45-C2276E769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8464"/>
        <c:axId val="787386704"/>
      </c:barChart>
      <c:lineChart>
        <c:grouping val="standard"/>
        <c:varyColors val="0"/>
        <c:ser>
          <c:idx val="0"/>
          <c:order val="0"/>
          <c:tx>
            <c:strRef>
              <c:f>Indicadores!#REF!</c:f>
              <c:strCache>
                <c:ptCount val="1"/>
                <c:pt idx="0">
                  <c:v>Ajuste a Valor de Mercado não coligadas</c:v>
                </c:pt>
              </c:strCache>
            </c:strRef>
          </c:tx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C83-4A40-AC45-C2276E769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98464"/>
        <c:axId val="787386704"/>
      </c:lineChart>
      <c:catAx>
        <c:axId val="78739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7386704"/>
        <c:crosses val="autoZero"/>
        <c:auto val="1"/>
        <c:lblAlgn val="ctr"/>
        <c:lblOffset val="800"/>
        <c:noMultiLvlLbl val="0"/>
      </c:catAx>
      <c:valAx>
        <c:axId val="7873867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9846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9.6280801452079526E-2"/>
          <c:y val="0.85173912245959083"/>
          <c:w val="0.78166541533574574"/>
          <c:h val="5.048578964470815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PARTICIPAÇÕES</a:t>
            </a:r>
            <a:r>
              <a:rPr lang="en-US" baseline="0">
                <a:solidFill>
                  <a:srgbClr val="1E428B"/>
                </a:solidFill>
              </a:rPr>
              <a:t> COLIGADAS </a:t>
            </a:r>
            <a:r>
              <a:rPr lang="en-US">
                <a:solidFill>
                  <a:srgbClr val="1E428B"/>
                </a:solidFill>
              </a:rPr>
              <a:t>X</a:t>
            </a:r>
            <a:r>
              <a:rPr lang="en-US" baseline="0">
                <a:solidFill>
                  <a:srgbClr val="1E428B"/>
                </a:solidFill>
              </a:rPr>
              <a:t> PARTICIPAÇÕES NÃO COLIGADAS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143459419118906E-2"/>
          <c:y val="7.6904285325414684E-2"/>
          <c:w val="0.88354359908871694"/>
          <c:h val="0.680335936675612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Indicadores!$A$7</c:f>
              <c:strCache>
                <c:ptCount val="1"/>
                <c:pt idx="0">
                  <c:v>Participações Societárias em Coligadas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74E-4588-AAA8-05A8438F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88664"/>
        <c:axId val="787389056"/>
      </c:barChart>
      <c:lineChart>
        <c:grouping val="standard"/>
        <c:varyColors val="0"/>
        <c:ser>
          <c:idx val="1"/>
          <c:order val="1"/>
          <c:tx>
            <c:strRef>
              <c:f>Indicadores!$A$8</c:f>
              <c:strCache>
                <c:ptCount val="1"/>
                <c:pt idx="0">
                  <c:v>Participações Societárias Não Coligadas</c:v>
                </c:pt>
              </c:strCache>
            </c:strRef>
          </c:tx>
          <c:dLbls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74E-4588-AAA8-05A8438F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88664"/>
        <c:axId val="787389056"/>
      </c:lineChart>
      <c:catAx>
        <c:axId val="787388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7389056"/>
        <c:crosses val="autoZero"/>
        <c:auto val="1"/>
        <c:lblAlgn val="ctr"/>
        <c:lblOffset val="800"/>
        <c:noMultiLvlLbl val="0"/>
      </c:catAx>
      <c:valAx>
        <c:axId val="7873890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8866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0921422682678972"/>
          <c:y val="0.88751999920145785"/>
          <c:w val="0.78166541533574574"/>
          <c:h val="5.048578964470815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>
                <a:solidFill>
                  <a:srgbClr val="1E428B"/>
                </a:solidFill>
              </a:defRPr>
            </a:pPr>
            <a:r>
              <a:rPr lang="en-US" sz="1800">
                <a:solidFill>
                  <a:srgbClr val="1E428B"/>
                </a:solidFill>
              </a:rPr>
              <a:t>LL</a:t>
            </a:r>
            <a:r>
              <a:rPr lang="en-US" sz="1800" baseline="0">
                <a:solidFill>
                  <a:srgbClr val="1E428B"/>
                </a:solidFill>
              </a:rPr>
              <a:t> AJUSTADO X ATIVO X PL (TRIMESTRAL)</a:t>
            </a:r>
            <a:endParaRPr lang="en-US" sz="1800">
              <a:solidFill>
                <a:srgbClr val="1E428B"/>
              </a:solidFill>
            </a:endParaRPr>
          </a:p>
          <a:p>
            <a:pPr>
              <a:defRPr sz="1800">
                <a:solidFill>
                  <a:srgbClr val="1E428B"/>
                </a:solidFill>
              </a:defRPr>
            </a:pPr>
            <a:endParaRPr lang="en-US" sz="1800">
              <a:solidFill>
                <a:srgbClr val="1E428B"/>
              </a:solidFill>
            </a:endParaRPr>
          </a:p>
        </c:rich>
      </c:tx>
      <c:layout>
        <c:manualLayout>
          <c:xMode val="edge"/>
          <c:yMode val="edge"/>
          <c:x val="0.27436181983101476"/>
          <c:y val="1.72360709668563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092017746252516E-2"/>
          <c:y val="7.9366581177822734E-2"/>
          <c:w val="0.90506777779307213"/>
          <c:h val="0.77799378338155811"/>
        </c:manualLayout>
      </c:layout>
      <c:lineChart>
        <c:grouping val="standard"/>
        <c:varyColors val="0"/>
        <c:ser>
          <c:idx val="0"/>
          <c:order val="0"/>
          <c:tx>
            <c:v>Lucro Líquido Ajustado</c:v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9BB-4379-9912-625F55D11D19}"/>
            </c:ext>
          </c:extLst>
        </c:ser>
        <c:ser>
          <c:idx val="1"/>
          <c:order val="1"/>
          <c:tx>
            <c:strRef>
              <c:f>Indicadores!$A$4</c:f>
              <c:strCache>
                <c:ptCount val="1"/>
                <c:pt idx="0">
                  <c:v>Ativo Total</c:v>
                </c:pt>
              </c:strCache>
            </c:strRef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9BB-4379-9912-625F55D11D19}"/>
            </c:ext>
          </c:extLst>
        </c:ser>
        <c:ser>
          <c:idx val="2"/>
          <c:order val="2"/>
          <c:tx>
            <c:strRef>
              <c:f>Indicadores!$A$5</c:f>
              <c:strCache>
                <c:ptCount val="1"/>
                <c:pt idx="0">
                  <c:v>Patrimônio Líquido (PL)</c:v>
                </c:pt>
              </c:strCache>
            </c:strRef>
          </c:tx>
          <c:val>
            <c:numRef>
              <c:f>(Indicadores!#REF!,Indicadores!#REF!,Indicadores!#REF!,Indicadores!#REF!,Indicadores!#REF!,Indicadores!#REF!,Indicadores!#REF!,Indicadores!#REF!,Indicadores!#REF!,Indicadores!#REF!,Indicadores!#REF!)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9BB-4379-9912-625F55D11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78080"/>
        <c:axId val="787380432"/>
      </c:lineChart>
      <c:catAx>
        <c:axId val="78737808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787380432"/>
        <c:crosses val="autoZero"/>
        <c:auto val="1"/>
        <c:lblAlgn val="ctr"/>
        <c:lblOffset val="100"/>
        <c:noMultiLvlLbl val="0"/>
      </c:catAx>
      <c:valAx>
        <c:axId val="787380432"/>
        <c:scaling>
          <c:orientation val="minMax"/>
          <c:max val="130000"/>
          <c:min val="-100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78080"/>
        <c:crosses val="autoZero"/>
        <c:crossBetween val="between"/>
        <c:majorUnit val="10000"/>
      </c:valAx>
      <c:spPr>
        <a:noFill/>
      </c:spPr>
    </c:plotArea>
    <c:legend>
      <c:legendPos val="b"/>
      <c:layout>
        <c:manualLayout>
          <c:xMode val="edge"/>
          <c:yMode val="edge"/>
          <c:x val="0.13764369466459023"/>
          <c:y val="0.87708471150811163"/>
          <c:w val="0.7397827807050561"/>
          <c:h val="5.643330047687109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CARTEIRA</a:t>
            </a:r>
            <a:r>
              <a:rPr lang="en-US" baseline="0">
                <a:solidFill>
                  <a:srgbClr val="1E428B"/>
                </a:solidFill>
              </a:rPr>
              <a:t> DE INVESTIMENTOS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44302728712939E-2"/>
          <c:y val="8.921578188475017E-2"/>
          <c:w val="0.91692962004270961"/>
          <c:h val="0.73859699906180687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Indicadores!$A$10</c:f>
              <c:strCache>
                <c:ptCount val="1"/>
                <c:pt idx="0">
                  <c:v>Fundos de Investimentos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E19-424E-B1B8-3A5D4AC8EA68}"/>
            </c:ext>
          </c:extLst>
        </c:ser>
        <c:ser>
          <c:idx val="2"/>
          <c:order val="1"/>
          <c:tx>
            <c:strRef>
              <c:f>Indicadores!$A$9</c:f>
              <c:strCache>
                <c:ptCount val="1"/>
                <c:pt idx="0">
                  <c:v>Investimento em Debêntures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E19-424E-B1B8-3A5D4AC8EA68}"/>
            </c:ext>
          </c:extLst>
        </c:ser>
        <c:ser>
          <c:idx val="0"/>
          <c:order val="2"/>
          <c:tx>
            <c:strRef>
              <c:f>Indicadores!$A$7</c:f>
              <c:strCache>
                <c:ptCount val="1"/>
                <c:pt idx="0">
                  <c:v>Participações Societárias em Coligadas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E19-424E-B1B8-3A5D4AC8EA68}"/>
            </c:ext>
          </c:extLst>
        </c:ser>
        <c:ser>
          <c:idx val="1"/>
          <c:order val="3"/>
          <c:tx>
            <c:strRef>
              <c:f>Indicadores!$A$8</c:f>
              <c:strCache>
                <c:ptCount val="1"/>
                <c:pt idx="0">
                  <c:v>Participações Societárias Não Coligadas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E19-424E-B1B8-3A5D4AC8E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2192"/>
        <c:axId val="787387488"/>
      </c:barChart>
      <c:catAx>
        <c:axId val="7873921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787387488"/>
        <c:crosses val="autoZero"/>
        <c:auto val="1"/>
        <c:lblAlgn val="ctr"/>
        <c:lblOffset val="100"/>
        <c:noMultiLvlLbl val="0"/>
      </c:catAx>
      <c:valAx>
        <c:axId val="787387488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9219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5.0000036848273796E-2"/>
          <c:y val="0.89041908865178032"/>
          <c:w val="0.84399202406830987"/>
          <c:h val="9.727815437124486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RESULTADO COM PARTICIPAÇÕES SOCIETÁIRAS X LL</a:t>
            </a:r>
            <a:r>
              <a:rPr lang="en-US" baseline="0">
                <a:solidFill>
                  <a:srgbClr val="1E428B"/>
                </a:solidFill>
              </a:rPr>
              <a:t> AJUSTADO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layout>
        <c:manualLayout>
          <c:xMode val="edge"/>
          <c:yMode val="edge"/>
          <c:x val="0.15435058009474983"/>
          <c:y val="1.47737779788114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078008406564407E-2"/>
          <c:y val="7.4024829625567126E-2"/>
          <c:w val="0.91746815447612518"/>
          <c:h val="0.75337077704061828"/>
        </c:manualLayout>
      </c:layout>
      <c:barChart>
        <c:barDir val="col"/>
        <c:grouping val="clustered"/>
        <c:varyColors val="0"/>
        <c:ser>
          <c:idx val="0"/>
          <c:order val="0"/>
          <c:tx>
            <c:v>Lucro Líquido Ajustado</c:v>
          </c:tx>
          <c:invertIfNegative val="0"/>
          <c:dLbls>
            <c:dLbl>
              <c:idx val="2"/>
              <c:layout>
                <c:manualLayout>
                  <c:x val="5.525665179597734E-17"/>
                  <c:y val="2.9264682702096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C-43A5-888C-5E89C94BE4E3}"/>
                </c:ext>
              </c:extLst>
            </c:dLbl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DAC-43A5-888C-5E89C94B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2976"/>
        <c:axId val="787396112"/>
      </c:barChart>
      <c:lineChart>
        <c:grouping val="standard"/>
        <c:varyColors val="0"/>
        <c:ser>
          <c:idx val="1"/>
          <c:order val="1"/>
          <c:tx>
            <c:strRef>
              <c:f>Indicadores!$A$11</c:f>
              <c:strCache>
                <c:ptCount val="1"/>
                <c:pt idx="0">
                  <c:v>Resultado Bruto com Participações Societárias</c:v>
                </c:pt>
              </c:strCache>
            </c:strRef>
          </c:tx>
          <c:dLbls>
            <c:dLbl>
              <c:idx val="0"/>
              <c:layout>
                <c:manualLayout>
                  <c:x val="-3.7372583971483846E-2"/>
                  <c:y val="-3.9851562662900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C-43A5-888C-5E89C94BE4E3}"/>
                </c:ext>
              </c:extLst>
            </c:dLbl>
            <c:dLbl>
              <c:idx val="3"/>
              <c:layout>
                <c:manualLayout>
                  <c:x val="-3.9763424217836282E-2"/>
                  <c:y val="-3.7376697645351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C-43A5-888C-5E89C94BE4E3}"/>
                </c:ext>
              </c:extLst>
            </c:dLbl>
            <c:dLbl>
              <c:idx val="4"/>
              <c:layout>
                <c:manualLayout>
                  <c:x val="-3.0711094750575714E-2"/>
                  <c:y val="-3.4902027499063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C-43A5-888C-5E89C94BE4E3}"/>
                </c:ext>
              </c:extLst>
            </c:dLbl>
            <c:dLbl>
              <c:idx val="5"/>
              <c:layout>
                <c:manualLayout>
                  <c:x val="-3.8463303279813101E-2"/>
                  <c:y val="3.1919522846024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C-43A5-888C-5E89C94BE4E3}"/>
                </c:ext>
              </c:extLst>
            </c:dLbl>
            <c:dLbl>
              <c:idx val="6"/>
              <c:layout>
                <c:manualLayout>
                  <c:x val="-1.2980955779982737E-2"/>
                  <c:y val="3.6869252881122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C-43A5-888C-5E89C94BE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ADAC-43A5-888C-5E89C94B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92976"/>
        <c:axId val="787396112"/>
      </c:lineChart>
      <c:catAx>
        <c:axId val="78739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100" b="1"/>
            </a:pPr>
            <a:endParaRPr lang="en-US"/>
          </a:p>
        </c:txPr>
        <c:crossAx val="787396112"/>
        <c:crosses val="autoZero"/>
        <c:auto val="1"/>
        <c:lblAlgn val="ctr"/>
        <c:lblOffset val="0"/>
        <c:noMultiLvlLbl val="0"/>
      </c:catAx>
      <c:valAx>
        <c:axId val="7873961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92976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072601261421686"/>
          <c:y val="0.91335595009191106"/>
          <c:w val="0.66275643566617959"/>
          <c:h val="5.2196776807187734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ATIVO</a:t>
            </a:r>
            <a:r>
              <a:rPr lang="en-US" baseline="0">
                <a:solidFill>
                  <a:srgbClr val="1E428B"/>
                </a:solidFill>
              </a:rPr>
              <a:t> TOTAL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44302728712939E-2"/>
          <c:y val="8.921578188475017E-2"/>
          <c:w val="0.90133051747013504"/>
          <c:h val="0.669652765875604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'Fontes Gáficos'!$A$68</c:f>
              <c:strCache>
                <c:ptCount val="1"/>
                <c:pt idx="0">
                  <c:v>Títulos e Valores Mobiliários (TVM)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tx>
                <c:strRef>
                  <c:f>'Fontes Gáficos'!$B$74</c:f>
                  <c:strCache>
                    <c:ptCount val="1"/>
                    <c:pt idx="0">
                      <c:v>83,2%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{27E1A268-8455-46B5-A9D0-C18F0C54F098}</c15:txfldGUID>
                      <c15:f>'Fontes Gáficos'!$B$74</c15:f>
                      <c15:dlblFieldTableCache>
                        <c:ptCount val="1"/>
                        <c:pt idx="0">
                          <c:v>83,2%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2C44-40E1-AC4E-82A2EB883006}"/>
                </c:ext>
              </c:extLst>
            </c:dLbl>
            <c:dLbl>
              <c:idx val="1"/>
              <c:tx>
                <c:strRef>
                  <c:f>'Fontes Gáficos'!$C$74</c:f>
                  <c:strCache>
                    <c:ptCount val="1"/>
                    <c:pt idx="0">
                      <c:v>78,0%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{631062D4-6457-4726-A84E-63D20D22F255}</c15:txfldGUID>
                      <c15:f>'Fontes Gáficos'!$C$74</c15:f>
                      <c15:dlblFieldTableCache>
                        <c:ptCount val="1"/>
                        <c:pt idx="0">
                          <c:v>78,0%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C44-40E1-AC4E-82A2EB883006}"/>
                </c:ext>
              </c:extLst>
            </c:dLbl>
            <c:dLbl>
              <c:idx val="2"/>
              <c:tx>
                <c:strRef>
                  <c:f>'Fontes Gáficos'!$D$74</c:f>
                  <c:strCache>
                    <c:ptCount val="1"/>
                    <c:pt idx="0">
                      <c:v>77,4%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{B4125D9E-1E2B-4599-85B2-B383D3CEF2BC}</c15:txfldGUID>
                      <c15:f>'Fontes Gáficos'!$D$74</c15:f>
                      <c15:dlblFieldTableCache>
                        <c:ptCount val="1"/>
                        <c:pt idx="0">
                          <c:v>77,4%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2C44-40E1-AC4E-82A2EB883006}"/>
                </c:ext>
              </c:extLst>
            </c:dLbl>
            <c:dLbl>
              <c:idx val="3"/>
              <c:tx>
                <c:strRef>
                  <c:f>'Fontes Gáficos'!$E$74</c:f>
                  <c:strCache>
                    <c:ptCount val="1"/>
                    <c:pt idx="0">
                      <c:v>77,0%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{7EA40455-5165-486A-BB27-0E040367D844}</c15:txfldGUID>
                      <c15:f>'Fontes Gáficos'!$E$74</c15:f>
                      <c15:dlblFieldTableCache>
                        <c:ptCount val="1"/>
                        <c:pt idx="0">
                          <c:v>77,0%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C44-40E1-AC4E-82A2EB883006}"/>
                </c:ext>
              </c:extLst>
            </c:dLbl>
            <c:dLbl>
              <c:idx val="4"/>
              <c:tx>
                <c:strRef>
                  <c:f>'Fontes Gáficos'!$F$74</c:f>
                  <c:strCache>
                    <c:ptCount val="1"/>
                    <c:pt idx="0">
                      <c:v>70,7%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{6B54D90E-4042-4BBD-BF10-516168FC2667}</c15:txfldGUID>
                      <c15:f>'Fontes Gáficos'!$F$74</c15:f>
                      <c15:dlblFieldTableCache>
                        <c:ptCount val="1"/>
                        <c:pt idx="0">
                          <c:v>70,7%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2C44-40E1-AC4E-82A2EB883006}"/>
                </c:ext>
              </c:extLst>
            </c:dLbl>
            <c:dLbl>
              <c:idx val="5"/>
              <c:tx>
                <c:strRef>
                  <c:f>'Fontes Gáficos'!$G$74</c:f>
                  <c:strCache>
                    <c:ptCount val="1"/>
                    <c:pt idx="0">
                      <c:v>62,3%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{32126AEF-D9DD-4A8F-AC50-F167A1BD2FD3}</c15:txfldGUID>
                      <c15:f>'Fontes Gáficos'!$G$74</c15:f>
                      <c15:dlblFieldTableCache>
                        <c:ptCount val="1"/>
                        <c:pt idx="0">
                          <c:v>62,3%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2C44-40E1-AC4E-82A2EB883006}"/>
                </c:ext>
              </c:extLst>
            </c:dLbl>
            <c:dLbl>
              <c:idx val="6"/>
              <c:tx>
                <c:strRef>
                  <c:f>'Fontes Gáficos'!$H$74</c:f>
                  <c:strCache>
                    <c:ptCount val="1"/>
                    <c:pt idx="0">
                      <c:v>64,8%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{233B07C7-EE94-4B36-8C03-94979D7DDFE0}</c15:txfldGUID>
                      <c15:f>'Fontes Gáficos'!$H$74</c15:f>
                      <c15:dlblFieldTableCache>
                        <c:ptCount val="1"/>
                        <c:pt idx="0">
                          <c:v>64,8%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2C44-40E1-AC4E-82A2EB883006}"/>
                </c:ext>
              </c:extLst>
            </c:dLbl>
            <c:dLbl>
              <c:idx val="7"/>
              <c:tx>
                <c:strRef>
                  <c:f>'Fontes Gáficos'!$I$74</c:f>
                  <c:strCache>
                    <c:ptCount val="1"/>
                    <c:pt idx="0">
                      <c:v>67,3%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{7866BC80-5A32-4FD7-843A-66972DC35ED7}</c15:txfldGUID>
                      <c15:f>'Fontes Gáficos'!$I$74</c15:f>
                      <c15:dlblFieldTableCache>
                        <c:ptCount val="1"/>
                        <c:pt idx="0">
                          <c:v>67,3%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2C44-40E1-AC4E-82A2EB883006}"/>
                </c:ext>
              </c:extLst>
            </c:dLbl>
            <c:dLbl>
              <c:idx val="8"/>
              <c:tx>
                <c:strRef>
                  <c:f>'Fontes Gáficos'!$J$74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{9C2D4625-2037-4FEC-BBDF-0D10EE00F063}</c15:txfldGUID>
                      <c15:f>'Fontes Gáficos'!$J$74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2C44-40E1-AC4E-82A2EB883006}"/>
                </c:ext>
              </c:extLst>
            </c:dLbl>
            <c:dLbl>
              <c:idx val="9"/>
              <c:tx>
                <c:strRef>
                  <c:f>'Fontes Gáficos'!$K$74</c:f>
                  <c:strCache>
                    <c:ptCount val="1"/>
                    <c:pt idx="0">
                      <c:v>64,3%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{5478EAFD-A4D3-4B9F-BDEE-A30FC964EC46}</c15:txfldGUID>
                      <c15:f>'Fontes Gáficos'!$K$74</c15:f>
                      <c15:dlblFieldTableCache>
                        <c:ptCount val="1"/>
                        <c:pt idx="0">
                          <c:v>64,3%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2C44-40E1-AC4E-82A2EB883006}"/>
                </c:ext>
              </c:extLst>
            </c:dLbl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Gáficos'!$B$55:$K$55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Gáficos'!$B$68:$K$68</c:f>
              <c:numCache>
                <c:formatCode>_(* #,##0_);_(* \(#,##0\);_(* "-"??_);_(@_)</c:formatCode>
                <c:ptCount val="9"/>
                <c:pt idx="0">
                  <c:v>104645.63</c:v>
                </c:pt>
                <c:pt idx="1">
                  <c:v>86297.732999999993</c:v>
                </c:pt>
                <c:pt idx="2">
                  <c:v>76375.722999999998</c:v>
                </c:pt>
                <c:pt idx="3">
                  <c:v>70368.206999999995</c:v>
                </c:pt>
                <c:pt idx="4">
                  <c:v>54573.684999999998</c:v>
                </c:pt>
                <c:pt idx="5">
                  <c:v>41925.762637929998</c:v>
                </c:pt>
                <c:pt idx="6">
                  <c:v>58409.924386029998</c:v>
                </c:pt>
                <c:pt idx="7">
                  <c:v>59975.26050425999</c:v>
                </c:pt>
                <c:pt idx="8">
                  <c:v>67264.12093420999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4-40E1-AC4E-82A2EB883006}"/>
            </c:ext>
          </c:extLst>
        </c:ser>
        <c:ser>
          <c:idx val="2"/>
          <c:order val="1"/>
          <c:tx>
            <c:strRef>
              <c:f>'Fontes Gáficos'!$A$66</c:f>
              <c:strCache>
                <c:ptCount val="1"/>
                <c:pt idx="0">
                  <c:v>Investimento em Coligadas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'Fontes Gáficos'!$B$72</c:f>
                  <c:strCache>
                    <c:ptCount val="1"/>
                    <c:pt idx="0">
                      <c:v>10,8%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{BB6C1E09-B446-4288-8098-BC4C9FC16691}</c15:txfldGUID>
                      <c15:f>'Fontes Gáficos'!$B$72</c15:f>
                      <c15:dlblFieldTableCache>
                        <c:ptCount val="1"/>
                        <c:pt idx="0">
                          <c:v>10,8%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2C44-40E1-AC4E-82A2EB883006}"/>
                </c:ext>
              </c:extLst>
            </c:dLbl>
            <c:dLbl>
              <c:idx val="1"/>
              <c:tx>
                <c:strRef>
                  <c:f>'Fontes Gáficos'!$C$72</c:f>
                  <c:strCache>
                    <c:ptCount val="1"/>
                    <c:pt idx="0">
                      <c:v>17,5%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{FECC205C-D3F4-416B-8A01-53945CA67D1D}</c15:txfldGUID>
                      <c15:f>'Fontes Gáficos'!$C$72</c15:f>
                      <c15:dlblFieldTableCache>
                        <c:ptCount val="1"/>
                        <c:pt idx="0">
                          <c:v>17,5%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2C44-40E1-AC4E-82A2EB883006}"/>
                </c:ext>
              </c:extLst>
            </c:dLbl>
            <c:dLbl>
              <c:idx val="2"/>
              <c:tx>
                <c:strRef>
                  <c:f>'Fontes Gáficos'!$D$72</c:f>
                  <c:strCache>
                    <c:ptCount val="1"/>
                    <c:pt idx="0">
                      <c:v>16,9%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{B2AC6024-7AF4-4005-B81F-E037AF35A74A}</c15:txfldGUID>
                      <c15:f>'Fontes Gáficos'!$D$72</c15:f>
                      <c15:dlblFieldTableCache>
                        <c:ptCount val="1"/>
                        <c:pt idx="0">
                          <c:v>16,9%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2C44-40E1-AC4E-82A2EB883006}"/>
                </c:ext>
              </c:extLst>
            </c:dLbl>
            <c:dLbl>
              <c:idx val="3"/>
              <c:tx>
                <c:strRef>
                  <c:f>'Fontes Gáficos'!$E$72</c:f>
                  <c:strCache>
                    <c:ptCount val="1"/>
                    <c:pt idx="0">
                      <c:v>19,8%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{8A0748A9-59A8-49FC-A7ED-9316048C502F}</c15:txfldGUID>
                      <c15:f>'Fontes Gáficos'!$E$72</c15:f>
                      <c15:dlblFieldTableCache>
                        <c:ptCount val="1"/>
                        <c:pt idx="0">
                          <c:v>19,8%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2C44-40E1-AC4E-82A2EB883006}"/>
                </c:ext>
              </c:extLst>
            </c:dLbl>
            <c:dLbl>
              <c:idx val="4"/>
              <c:tx>
                <c:strRef>
                  <c:f>'Fontes Gáficos'!$F$72</c:f>
                  <c:strCache>
                    <c:ptCount val="1"/>
                    <c:pt idx="0">
                      <c:v>24,0%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{E7D87CC0-E70B-4638-8B35-FEEBFA694205}</c15:txfldGUID>
                      <c15:f>'Fontes Gáficos'!$F$72</c15:f>
                      <c15:dlblFieldTableCache>
                        <c:ptCount val="1"/>
                        <c:pt idx="0">
                          <c:v>24,0%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2C44-40E1-AC4E-82A2EB883006}"/>
                </c:ext>
              </c:extLst>
            </c:dLbl>
            <c:dLbl>
              <c:idx val="5"/>
              <c:tx>
                <c:strRef>
                  <c:f>'Fontes Gáficos'!$G$72</c:f>
                  <c:strCache>
                    <c:ptCount val="1"/>
                    <c:pt idx="0">
                      <c:v>24,4%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{68146B12-D02D-4E2D-A0C2-C00F921C97C7}</c15:txfldGUID>
                      <c15:f>'Fontes Gáficos'!$G$72</c15:f>
                      <c15:dlblFieldTableCache>
                        <c:ptCount val="1"/>
                        <c:pt idx="0">
                          <c:v>24,4%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2C44-40E1-AC4E-82A2EB883006}"/>
                </c:ext>
              </c:extLst>
            </c:dLbl>
            <c:dLbl>
              <c:idx val="6"/>
              <c:tx>
                <c:strRef>
                  <c:f>'Fontes Gáficos'!$H$72</c:f>
                  <c:strCache>
                    <c:ptCount val="1"/>
                    <c:pt idx="0">
                      <c:v>16,2%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{E8BC9946-03D7-4707-A70A-20965268F951}</c15:txfldGUID>
                      <c15:f>'Fontes Gáficos'!$H$72</c15:f>
                      <c15:dlblFieldTableCache>
                        <c:ptCount val="1"/>
                        <c:pt idx="0">
                          <c:v>16,2%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2C44-40E1-AC4E-82A2EB883006}"/>
                </c:ext>
              </c:extLst>
            </c:dLbl>
            <c:dLbl>
              <c:idx val="7"/>
              <c:tx>
                <c:strRef>
                  <c:f>'Fontes Gáficos'!$I$72</c:f>
                  <c:strCache>
                    <c:ptCount val="1"/>
                    <c:pt idx="0">
                      <c:v>17,0%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{ABC7525E-94EF-4067-9C21-5791C932FB75}</c15:txfldGUID>
                      <c15:f>'Fontes Gáficos'!$I$72</c15:f>
                      <c15:dlblFieldTableCache>
                        <c:ptCount val="1"/>
                        <c:pt idx="0">
                          <c:v>17,0%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2C44-40E1-AC4E-82A2EB883006}"/>
                </c:ext>
              </c:extLst>
            </c:dLbl>
            <c:dLbl>
              <c:idx val="8"/>
              <c:tx>
                <c:strRef>
                  <c:f>'Fontes Gáficos'!$J$72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{EC79D073-958C-470A-BA27-F9F9CFED443F}</c15:txfldGUID>
                      <c15:f>'Fontes Gáficos'!$J$72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2C44-40E1-AC4E-82A2EB883006}"/>
                </c:ext>
              </c:extLst>
            </c:dLbl>
            <c:dLbl>
              <c:idx val="9"/>
              <c:tx>
                <c:strRef>
                  <c:f>'Fontes Gáficos'!$K$72</c:f>
                  <c:strCache>
                    <c:ptCount val="1"/>
                    <c:pt idx="0">
                      <c:v>8,2%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{3D035762-C20C-480C-9CA6-5BF60C67B51E}</c15:txfldGUID>
                      <c15:f>'Fontes Gáficos'!$K$72</c15:f>
                      <c15:dlblFieldTableCache>
                        <c:ptCount val="1"/>
                        <c:pt idx="0">
                          <c:v>8,2%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2C44-40E1-AC4E-82A2EB883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Gáficos'!$B$55:$K$55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Gáficos'!$B$66:$K$66</c:f>
              <c:numCache>
                <c:formatCode>_(* #,##0_);_(* \(#,##0\);_(* "-"??_);_(@_)</c:formatCode>
                <c:ptCount val="9"/>
                <c:pt idx="0">
                  <c:v>13641.374</c:v>
                </c:pt>
                <c:pt idx="1">
                  <c:v>19332.191999999999</c:v>
                </c:pt>
                <c:pt idx="2">
                  <c:v>16667.573</c:v>
                </c:pt>
                <c:pt idx="3">
                  <c:v>18118</c:v>
                </c:pt>
                <c:pt idx="4">
                  <c:v>18544.628000000001</c:v>
                </c:pt>
                <c:pt idx="5">
                  <c:v>16405.54770091</c:v>
                </c:pt>
                <c:pt idx="6">
                  <c:v>14609.242794740005</c:v>
                </c:pt>
                <c:pt idx="7">
                  <c:v>15152.490133470003</c:v>
                </c:pt>
                <c:pt idx="8">
                  <c:v>9121.4416515199991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44-40E1-AC4E-82A2EB883006}"/>
            </c:ext>
          </c:extLst>
        </c:ser>
        <c:ser>
          <c:idx val="0"/>
          <c:order val="2"/>
          <c:tx>
            <c:strRef>
              <c:f>'Fontes Gáficos'!$A$65</c:f>
              <c:strCache>
                <c:ptCount val="1"/>
                <c:pt idx="0">
                  <c:v>Caixa e Equivalentes 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'Fontes Gáficos'!$B$71</c:f>
                  <c:strCache>
                    <c:ptCount val="1"/>
                    <c:pt idx="0">
                      <c:v>0,9%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{3799F6E9-137C-4668-9BBE-2D3338DCD481}</c15:txfldGUID>
                      <c15:f>'Fontes Gáficos'!$B$71</c15:f>
                      <c15:dlblFieldTableCache>
                        <c:ptCount val="1"/>
                        <c:pt idx="0">
                          <c:v>0,9%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2C44-40E1-AC4E-82A2EB883006}"/>
                </c:ext>
              </c:extLst>
            </c:dLbl>
            <c:dLbl>
              <c:idx val="1"/>
              <c:tx>
                <c:strRef>
                  <c:f>'Fontes Gáficos'!$C$71</c:f>
                  <c:strCache>
                    <c:ptCount val="1"/>
                    <c:pt idx="0">
                      <c:v>0,2%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{37645A3B-618E-4BB5-8E84-B8839D7E60BE}</c15:txfldGUID>
                      <c15:f>'Fontes Gáficos'!$C$71</c15:f>
                      <c15:dlblFieldTableCache>
                        <c:ptCount val="1"/>
                        <c:pt idx="0">
                          <c:v>0,2%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2C44-40E1-AC4E-82A2EB883006}"/>
                </c:ext>
              </c:extLst>
            </c:dLbl>
            <c:dLbl>
              <c:idx val="2"/>
              <c:tx>
                <c:strRef>
                  <c:f>'Fontes Gáficos'!$D$71</c:f>
                  <c:strCache>
                    <c:ptCount val="1"/>
                    <c:pt idx="0">
                      <c:v>2,0%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{50C7A2E0-3EDB-4CA1-A024-5678442458F2}</c15:txfldGUID>
                      <c15:f>'Fontes Gáficos'!$D$71</c15:f>
                      <c15:dlblFieldTableCache>
                        <c:ptCount val="1"/>
                        <c:pt idx="0">
                          <c:v>2,0%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2C44-40E1-AC4E-82A2EB883006}"/>
                </c:ext>
              </c:extLst>
            </c:dLbl>
            <c:dLbl>
              <c:idx val="3"/>
              <c:tx>
                <c:strRef>
                  <c:f>'Fontes Gáficos'!$E$71</c:f>
                  <c:strCache>
                    <c:ptCount val="1"/>
                    <c:pt idx="0">
                      <c:v>1,1%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{5612DA19-3581-4C76-B5F8-C5BBFBEBB761}</c15:txfldGUID>
                      <c15:f>'Fontes Gáficos'!$E$71</c15:f>
                      <c15:dlblFieldTableCache>
                        <c:ptCount val="1"/>
                        <c:pt idx="0">
                          <c:v>1,1%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2C44-40E1-AC4E-82A2EB883006}"/>
                </c:ext>
              </c:extLst>
            </c:dLbl>
            <c:dLbl>
              <c:idx val="4"/>
              <c:tx>
                <c:strRef>
                  <c:f>'Fontes Gáficos'!$F$71</c:f>
                  <c:strCache>
                    <c:ptCount val="1"/>
                    <c:pt idx="0">
                      <c:v>0,1%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{A5CA3F9C-0AEE-4BB4-B8DE-3D5A808761D6}</c15:txfldGUID>
                      <c15:f>'Fontes Gáficos'!$F$71</c15:f>
                      <c15:dlblFieldTableCache>
                        <c:ptCount val="1"/>
                        <c:pt idx="0">
                          <c:v>0,1%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2C44-40E1-AC4E-82A2EB883006}"/>
                </c:ext>
              </c:extLst>
            </c:dLbl>
            <c:dLbl>
              <c:idx val="5"/>
              <c:tx>
                <c:strRef>
                  <c:f>'Fontes Gáficos'!$G$71</c:f>
                  <c:strCache>
                    <c:ptCount val="1"/>
                    <c:pt idx="0">
                      <c:v>2,4%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{3A3E4F9F-99A7-4CC3-B94C-6BB041109F87}</c15:txfldGUID>
                      <c15:f>'Fontes Gáficos'!$G$71</c15:f>
                      <c15:dlblFieldTableCache>
                        <c:ptCount val="1"/>
                        <c:pt idx="0">
                          <c:v>2,4%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2C44-40E1-AC4E-82A2EB883006}"/>
                </c:ext>
              </c:extLst>
            </c:dLbl>
            <c:dLbl>
              <c:idx val="6"/>
              <c:tx>
                <c:strRef>
                  <c:f>'Fontes Gáficos'!$H$71</c:f>
                  <c:strCache>
                    <c:ptCount val="1"/>
                    <c:pt idx="0">
                      <c:v>4,4%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{41B2095A-1C25-48EC-9978-4F330D8DF9ED}</c15:txfldGUID>
                      <c15:f>'Fontes Gáficos'!$H$71</c15:f>
                      <c15:dlblFieldTableCache>
                        <c:ptCount val="1"/>
                        <c:pt idx="0">
                          <c:v>4,4%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2C44-40E1-AC4E-82A2EB883006}"/>
                </c:ext>
              </c:extLst>
            </c:dLbl>
            <c:dLbl>
              <c:idx val="7"/>
              <c:tx>
                <c:strRef>
                  <c:f>'Fontes Gáficos'!$I$71</c:f>
                  <c:strCache>
                    <c:ptCount val="1"/>
                    <c:pt idx="0">
                      <c:v>12,6%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{90ACF3C1-7C05-4432-A711-F36221EE2B65}</c15:txfldGUID>
                      <c15:f>'Fontes Gáficos'!$I$71</c15:f>
                      <c15:dlblFieldTableCache>
                        <c:ptCount val="1"/>
                        <c:pt idx="0">
                          <c:v>12,6%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2C44-40E1-AC4E-82A2EB883006}"/>
                </c:ext>
              </c:extLst>
            </c:dLbl>
            <c:dLbl>
              <c:idx val="8"/>
              <c:tx>
                <c:strRef>
                  <c:f>'Fontes Gáficos'!$J$71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{51F6960C-5402-43D5-9076-B8B3E84395F7}</c15:txfldGUID>
                      <c15:f>'Fontes Gáficos'!$J$71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2C44-40E1-AC4E-82A2EB883006}"/>
                </c:ext>
              </c:extLst>
            </c:dLbl>
            <c:dLbl>
              <c:idx val="9"/>
              <c:tx>
                <c:strRef>
                  <c:f>'Fontes Gáficos'!$K$71</c:f>
                  <c:strCache>
                    <c:ptCount val="1"/>
                    <c:pt idx="0">
                      <c:v>24,5%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{88F0421B-945B-426F-A0CB-BEE5E79DB260}</c15:txfldGUID>
                      <c15:f>'Fontes Gáficos'!$K$71</c15:f>
                      <c15:dlblFieldTableCache>
                        <c:ptCount val="1"/>
                        <c:pt idx="0">
                          <c:v>24,5%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2C44-40E1-AC4E-82A2EB883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Gáficos'!$B$55:$K$55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Gáficos'!$B$65:$K$65</c:f>
              <c:numCache>
                <c:formatCode>_(* #,##0_);_(* \(#,##0\);_(* "-"??_);_(@_)</c:formatCode>
                <c:ptCount val="9"/>
                <c:pt idx="0">
                  <c:v>1126.479</c:v>
                </c:pt>
                <c:pt idx="1">
                  <c:v>217.63</c:v>
                </c:pt>
                <c:pt idx="2">
                  <c:v>1998.7739999999999</c:v>
                </c:pt>
                <c:pt idx="3">
                  <c:v>1004</c:v>
                </c:pt>
                <c:pt idx="4">
                  <c:v>69.311000000000007</c:v>
                </c:pt>
                <c:pt idx="5">
                  <c:v>1589.7677537799996</c:v>
                </c:pt>
                <c:pt idx="6">
                  <c:v>3961.8722543000003</c:v>
                </c:pt>
                <c:pt idx="7">
                  <c:v>11188.407718389999</c:v>
                </c:pt>
                <c:pt idx="8">
                  <c:v>22391.438722770003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C44-40E1-AC4E-82A2EB883006}"/>
            </c:ext>
          </c:extLst>
        </c:ser>
        <c:ser>
          <c:idx val="3"/>
          <c:order val="3"/>
          <c:tx>
            <c:strRef>
              <c:f>'Fontes Gáficos'!$A$67</c:f>
              <c:strCache>
                <c:ptCount val="1"/>
                <c:pt idx="0">
                  <c:v>Outros 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1198205145149035E-3"/>
                  <c:y val="-1.2311479262040239E-2"/>
                </c:manualLayout>
              </c:layout>
              <c:tx>
                <c:strRef>
                  <c:f>'Fontes Gáficos'!$B$73</c:f>
                  <c:strCache>
                    <c:ptCount val="1"/>
                    <c:pt idx="0">
                      <c:v>5,1%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{A5D6B8AA-0320-4F54-B063-898271728CED}</c15:txfldGUID>
                      <c15:f>'Fontes Gáficos'!$B$73</c15:f>
                      <c15:dlblFieldTableCache>
                        <c:ptCount val="1"/>
                        <c:pt idx="0">
                          <c:v>5,1%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2C44-40E1-AC4E-82A2EB883006}"/>
                </c:ext>
              </c:extLst>
            </c:dLbl>
            <c:dLbl>
              <c:idx val="1"/>
              <c:layout>
                <c:manualLayout>
                  <c:x val="-1.228275793402084E-7"/>
                  <c:y val="-1.4773775114448287E-2"/>
                </c:manualLayout>
              </c:layout>
              <c:tx>
                <c:strRef>
                  <c:f>'Fontes Gáficos'!$C$73</c:f>
                  <c:strCache>
                    <c:ptCount val="1"/>
                    <c:pt idx="0">
                      <c:v>4,3%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{444F09D4-1C2D-4655-B2F7-2A9CD35C5412}</c15:txfldGUID>
                      <c15:f>'Fontes Gáficos'!$C$73</c15:f>
                      <c15:dlblFieldTableCache>
                        <c:ptCount val="1"/>
                        <c:pt idx="0">
                          <c:v>4,3%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2C44-40E1-AC4E-82A2EB883006}"/>
                </c:ext>
              </c:extLst>
            </c:dLbl>
            <c:dLbl>
              <c:idx val="2"/>
              <c:layout>
                <c:manualLayout>
                  <c:x val="0"/>
                  <c:y val="-1.4773775114448287E-2"/>
                </c:manualLayout>
              </c:layout>
              <c:tx>
                <c:strRef>
                  <c:f>'Fontes Gáficos'!$D$73</c:f>
                  <c:strCache>
                    <c:ptCount val="1"/>
                    <c:pt idx="0">
                      <c:v>3,6%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{097C7035-7FF0-4200-81FB-6DD91B29776F}</c15:txfldGUID>
                      <c15:f>'Fontes Gáficos'!$D$73</c15:f>
                      <c15:dlblFieldTableCache>
                        <c:ptCount val="1"/>
                        <c:pt idx="0">
                          <c:v>3,6%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2C44-40E1-AC4E-82A2EB883006}"/>
                </c:ext>
              </c:extLst>
            </c:dLbl>
            <c:dLbl>
              <c:idx val="3"/>
              <c:layout>
                <c:manualLayout>
                  <c:x val="3.1198205145149035E-3"/>
                  <c:y val="-1.4773775114448287E-2"/>
                </c:manualLayout>
              </c:layout>
              <c:tx>
                <c:strRef>
                  <c:f>'Fontes Gáficos'!$F$73</c:f>
                  <c:strCache>
                    <c:ptCount val="1"/>
                    <c:pt idx="0">
                      <c:v>5,2%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{5C45D0CD-6B75-4276-AB02-36BC21807ACF}</c15:txfldGUID>
                      <c15:f>'Fontes Gáficos'!$F$73</c15:f>
                      <c15:dlblFieldTableCache>
                        <c:ptCount val="1"/>
                        <c:pt idx="0">
                          <c:v>5,2%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2C44-40E1-AC4E-82A2EB883006}"/>
                </c:ext>
              </c:extLst>
            </c:dLbl>
            <c:dLbl>
              <c:idx val="4"/>
              <c:layout>
                <c:manualLayout>
                  <c:x val="1.5599102572574517E-3"/>
                  <c:y val="-9.849183409632192E-3"/>
                </c:manualLayout>
              </c:layout>
              <c:tx>
                <c:strRef>
                  <c:f>'Fontes Gáficos'!$F$73</c:f>
                  <c:strCache>
                    <c:ptCount val="1"/>
                    <c:pt idx="0">
                      <c:v>5,2%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{AA778F73-D111-4B38-8459-B258672A931A}</c15:txfldGUID>
                      <c15:f>'Fontes Gáficos'!$F$73</c15:f>
                      <c15:dlblFieldTableCache>
                        <c:ptCount val="1"/>
                        <c:pt idx="0">
                          <c:v>5,2%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2C44-40E1-AC4E-82A2EB883006}"/>
                </c:ext>
              </c:extLst>
            </c:dLbl>
            <c:dLbl>
              <c:idx val="5"/>
              <c:tx>
                <c:strRef>
                  <c:f>'Fontes Gáficos'!$G$73</c:f>
                  <c:strCache>
                    <c:ptCount val="1"/>
                    <c:pt idx="0">
                      <c:v>11,0%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{1C3B2652-8FFE-4AD3-93E9-5BAB445C028A}</c15:txfldGUID>
                      <c15:f>'Fontes Gáficos'!$G$73</c15:f>
                      <c15:dlblFieldTableCache>
                        <c:ptCount val="1"/>
                        <c:pt idx="0">
                          <c:v>11,0%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2C44-40E1-AC4E-82A2EB883006}"/>
                </c:ext>
              </c:extLst>
            </c:dLbl>
            <c:dLbl>
              <c:idx val="6"/>
              <c:tx>
                <c:strRef>
                  <c:f>'Fontes Gáficos'!$H$73</c:f>
                  <c:strCache>
                    <c:ptCount val="1"/>
                    <c:pt idx="0">
                      <c:v>14,5%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{D6BD0883-CC89-4656-89E8-8B3D09EA0B34}</c15:txfldGUID>
                      <c15:f>'Fontes Gáficos'!$H$73</c15:f>
                      <c15:dlblFieldTableCache>
                        <c:ptCount val="1"/>
                        <c:pt idx="0">
                          <c:v>14,5%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2C44-40E1-AC4E-82A2EB883006}"/>
                </c:ext>
              </c:extLst>
            </c:dLbl>
            <c:dLbl>
              <c:idx val="7"/>
              <c:tx>
                <c:strRef>
                  <c:f>'Fontes Gáficos'!$I$73</c:f>
                  <c:strCache>
                    <c:ptCount val="1"/>
                    <c:pt idx="0">
                      <c:v>3,1%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{9F171DA1-5403-4E9D-BC2B-FE302878167B}</c15:txfldGUID>
                      <c15:f>'Fontes Gáficos'!$I$73</c15:f>
                      <c15:dlblFieldTableCache>
                        <c:ptCount val="1"/>
                        <c:pt idx="0">
                          <c:v>3,1%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2C44-40E1-AC4E-82A2EB883006}"/>
                </c:ext>
              </c:extLst>
            </c:dLbl>
            <c:dLbl>
              <c:idx val="8"/>
              <c:tx>
                <c:strRef>
                  <c:f>'Fontes Gáficos'!$J$73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{71DCF1C9-4522-4BBE-A72F-22221D467800}</c15:txfldGUID>
                      <c15:f>'Fontes Gáficos'!$J$73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9-2C44-40E1-AC4E-82A2EB883006}"/>
                </c:ext>
              </c:extLst>
            </c:dLbl>
            <c:dLbl>
              <c:idx val="9"/>
              <c:tx>
                <c:strRef>
                  <c:f>'Fontes Gáficos'!$K$73</c:f>
                  <c:strCache>
                    <c:ptCount val="1"/>
                    <c:pt idx="0">
                      <c:v>3,0%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{B3D32A0A-B850-4E54-8325-5D9920B06378}</c15:txfldGUID>
                      <c15:f>'Fontes Gáficos'!$K$73</c15:f>
                      <c15:dlblFieldTableCache>
                        <c:ptCount val="1"/>
                        <c:pt idx="0">
                          <c:v>3,0%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A-2C44-40E1-AC4E-82A2EB883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Gáficos'!$B$55:$K$55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Gáficos'!$B$67:$K$67</c:f>
              <c:numCache>
                <c:formatCode>_(* #,##0_);_(* \(#,##0\);_(* "-"??_);_(@_)</c:formatCode>
                <c:ptCount val="9"/>
                <c:pt idx="0">
                  <c:v>6409.9390000000003</c:v>
                </c:pt>
                <c:pt idx="1">
                  <c:v>4810.7280000000001</c:v>
                </c:pt>
                <c:pt idx="2">
                  <c:v>3600.2440000000001</c:v>
                </c:pt>
                <c:pt idx="3">
                  <c:v>1841</c:v>
                </c:pt>
                <c:pt idx="4">
                  <c:v>3981.5639999999999</c:v>
                </c:pt>
                <c:pt idx="5">
                  <c:v>7407.1198648399977</c:v>
                </c:pt>
                <c:pt idx="6">
                  <c:v>13094.657245679995</c:v>
                </c:pt>
                <c:pt idx="7">
                  <c:v>2798.1654440899993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C44-40E1-AC4E-82A2EB88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7396896"/>
        <c:axId val="787391016"/>
      </c:barChart>
      <c:lineChart>
        <c:grouping val="standard"/>
        <c:varyColors val="0"/>
        <c:ser>
          <c:idx val="4"/>
          <c:order val="4"/>
          <c:tx>
            <c:v>Ativo Total</c:v>
          </c:tx>
          <c:spPr>
            <a:ln>
              <a:noFill/>
            </a:ln>
          </c:spPr>
          <c:marker>
            <c:symbol val="none"/>
          </c:marker>
          <c:dLbls>
            <c:dLbl>
              <c:idx val="3"/>
              <c:layout>
                <c:manualLayout>
                  <c:x val="-3.9231742970024915E-2"/>
                  <c:y val="-4.3619474084626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C44-40E1-AC4E-82A2EB883006}"/>
                </c:ext>
              </c:extLst>
            </c:dLbl>
            <c:dLbl>
              <c:idx val="6"/>
              <c:layout>
                <c:manualLayout>
                  <c:x val="-3.7671832712767458E-2"/>
                  <c:y val="-2.63834031177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C44-40E1-AC4E-82A2EB883006}"/>
                </c:ext>
              </c:extLst>
            </c:dLbl>
            <c:dLbl>
              <c:idx val="7"/>
              <c:layout>
                <c:manualLayout>
                  <c:x val="-3.9231742970024915E-2"/>
                  <c:y val="-3.6232586527402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C44-40E1-AC4E-82A2EB883006}"/>
                </c:ext>
              </c:extLst>
            </c:dLbl>
            <c:dLbl>
              <c:idx val="8"/>
              <c:layout>
                <c:manualLayout>
                  <c:x val="-4.3911473741797151E-2"/>
                  <c:y val="-2.638340311777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C44-40E1-AC4E-82A2EB883006}"/>
                </c:ext>
              </c:extLst>
            </c:dLbl>
            <c:dLbl>
              <c:idx val="9"/>
              <c:layout>
                <c:manualLayout>
                  <c:x val="-3.3484149223717417E-2"/>
                  <c:y val="-2.3921107265362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C44-40E1-AC4E-82A2EB883006}"/>
                </c:ext>
              </c:extLst>
            </c:dLbl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sz="1050"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Gáficos'!$B$55:$K$55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Gáficos'!$B$69:$K$69</c:f>
              <c:numCache>
                <c:formatCode>_(* #,##0_);_(* \(#,##0\);_(* "-"??_);_(@_)</c:formatCode>
                <c:ptCount val="9"/>
                <c:pt idx="0">
                  <c:v>125823.42200000001</c:v>
                </c:pt>
                <c:pt idx="1">
                  <c:v>110658.283</c:v>
                </c:pt>
                <c:pt idx="2">
                  <c:v>98642.313999999998</c:v>
                </c:pt>
                <c:pt idx="3">
                  <c:v>91331.206999999995</c:v>
                </c:pt>
                <c:pt idx="4">
                  <c:v>77169.187999999995</c:v>
                </c:pt>
                <c:pt idx="5">
                  <c:v>67328.197957459997</c:v>
                </c:pt>
                <c:pt idx="6">
                  <c:v>90075.696680749999</c:v>
                </c:pt>
                <c:pt idx="7">
                  <c:v>89114.323800209997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2C44-40E1-AC4E-82A2EB88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96896"/>
        <c:axId val="787391016"/>
      </c:lineChart>
      <c:catAx>
        <c:axId val="78739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391016"/>
        <c:crosses val="autoZero"/>
        <c:auto val="1"/>
        <c:lblAlgn val="ctr"/>
        <c:lblOffset val="100"/>
        <c:noMultiLvlLbl val="0"/>
      </c:catAx>
      <c:valAx>
        <c:axId val="7873910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crossAx val="787396896"/>
        <c:crosses val="autoZero"/>
        <c:crossBetween val="between"/>
      </c:valAx>
      <c:spPr>
        <a:noFill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6.247931890633341E-2"/>
          <c:y val="0.84117319284933778"/>
          <c:w val="0.87389513521719719"/>
          <c:h val="0.1095808901025013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PATRIMÔNIO</a:t>
            </a:r>
            <a:r>
              <a:rPr lang="en-US" baseline="0">
                <a:solidFill>
                  <a:srgbClr val="1E428B"/>
                </a:solidFill>
              </a:rPr>
              <a:t> LÍQUIDO X ATIVO TOTAL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44302728712939E-2"/>
          <c:y val="8.921578188475017E-2"/>
          <c:w val="0.90133051747013504"/>
          <c:h val="0.66965276587560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Indicadores!$A$5</c:f>
              <c:strCache>
                <c:ptCount val="1"/>
                <c:pt idx="0">
                  <c:v>Patrimônio Líquido (PL)</c:v>
                </c:pt>
              </c:strCache>
            </c:strRef>
          </c:tx>
          <c:spPr>
            <a:ln w="28575">
              <a:noFill/>
            </a:ln>
          </c:spPr>
          <c:invertIfNegative val="0"/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CE2-4A55-8161-00BE44D47D4B}"/>
            </c:ext>
          </c:extLst>
        </c:ser>
        <c:ser>
          <c:idx val="1"/>
          <c:order val="1"/>
          <c:tx>
            <c:strRef>
              <c:f>Indicadores!$A$4</c:f>
              <c:strCache>
                <c:ptCount val="1"/>
                <c:pt idx="0">
                  <c:v>Ativo Total</c:v>
                </c:pt>
              </c:strCache>
            </c:strRef>
          </c:tx>
          <c:invertIfNegative val="0"/>
          <c:val>
            <c:numRef>
              <c:f>(Indicadores!#REF!,Indicadores!#REF!,Indicadores!#REF!,Indicadores!#REF!,Indicadores!#REF!,Indicadores!#REF!,Indicadores!#REF!,Indicadores!#REF!,Indicadores!#REF!,Indicadores!#REF!)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(Indicadores!#REF!,Indicadores!#REF!,Indicadores!#REF!,Indicadores!#REF!,Indicadores!#REF!,Indicadores!#REF!,Indicadores!#REF!,Indicadores!#REF!,Indicadores!#REF!,Indicadores!#REF!)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CE2-4A55-8161-00BE44D47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2584"/>
        <c:axId val="787398856"/>
      </c:barChart>
      <c:catAx>
        <c:axId val="787392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398856"/>
        <c:crosses val="autoZero"/>
        <c:auto val="1"/>
        <c:lblAlgn val="ctr"/>
        <c:lblOffset val="100"/>
        <c:noMultiLvlLbl val="0"/>
      </c:catAx>
      <c:valAx>
        <c:axId val="7873988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78739258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6508476879474496"/>
          <c:y val="0.84117319284933778"/>
          <c:w val="0.33798221369141307"/>
          <c:h val="5.048578964470815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DIVIDENDOS</a:t>
            </a:r>
            <a:r>
              <a:rPr lang="en-US" baseline="0">
                <a:solidFill>
                  <a:srgbClr val="1E428B"/>
                </a:solidFill>
              </a:rPr>
              <a:t> DISTRIBUÍDOS</a:t>
            </a: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444302728712939E-2"/>
          <c:y val="8.921578188475017E-2"/>
          <c:w val="0.90133051747013504"/>
          <c:h val="0.6696527658756040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'Fontes Gáficos'!$A$80</c:f>
              <c:strCache>
                <c:ptCount val="1"/>
                <c:pt idx="0">
                  <c:v>Lucro Líquido Ajustado + Lucros Acumulados</c:v>
                </c:pt>
              </c:strCache>
            </c:strRef>
          </c:tx>
          <c:invertIfNegative val="0"/>
          <c:dLbls>
            <c:numFmt formatCode="#,##0_ ;[Red]\(#,##0\)" sourceLinked="0"/>
            <c:spPr>
              <a:solidFill>
                <a:schemeClr val="bg1">
                  <a:lumMod val="95000"/>
                </a:schemeClr>
              </a:solidFill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'Fontes Gáficos'!$B$80:$J$80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'Remuneração Acionista'!#REF!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919-4D73-967D-BF4A2BBE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93368"/>
        <c:axId val="787390232"/>
      </c:barChart>
      <c:lineChart>
        <c:grouping val="standard"/>
        <c:varyColors val="0"/>
        <c:ser>
          <c:idx val="0"/>
          <c:order val="0"/>
          <c:tx>
            <c:strRef>
              <c:f>'Fontes Gáficos'!$A$81</c:f>
              <c:strCache>
                <c:ptCount val="1"/>
                <c:pt idx="0">
                  <c:v>Dividendos Distribuídos</c:v>
                </c:pt>
              </c:strCache>
            </c:strRef>
          </c:tx>
          <c:val>
            <c:numRef>
              <c:f>'Fontes Gáficos'!$B$81:$J$81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'Remuneração Acionista'!#REF!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919-4D73-967D-BF4A2BBE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93368"/>
        <c:axId val="787390232"/>
      </c:lineChart>
      <c:catAx>
        <c:axId val="78739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390232"/>
        <c:crosses val="autoZero"/>
        <c:auto val="1"/>
        <c:lblAlgn val="ctr"/>
        <c:lblOffset val="1000"/>
        <c:noMultiLvlLbl val="0"/>
      </c:catAx>
      <c:valAx>
        <c:axId val="787390232"/>
        <c:scaling>
          <c:orientation val="minMax"/>
          <c:max val="9000"/>
          <c:min val="-8000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crossAx val="78739336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467144727982358"/>
          <c:y val="0.81655023432525731"/>
          <c:w val="0.71249269482972044"/>
          <c:h val="5.048578964470815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018200895757975E-2"/>
          <c:y val="9.0727964969235714E-2"/>
          <c:w val="0.64333073548767628"/>
          <c:h val="0.8367804103282753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'Fontes Gáficos'!$A$86</c:f>
              <c:strCache>
                <c:ptCount val="1"/>
                <c:pt idx="0">
                  <c:v>   Capital Social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'Fontes Gáficos'!$B$84:$M$84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9M19</c:v>
                </c:pt>
              </c:strCache>
            </c:strRef>
          </c:cat>
          <c:val>
            <c:numRef>
              <c:f>'Fontes Gáficos'!$B$86:$M$86</c:f>
              <c:numCache>
                <c:formatCode>_(* #,##0.0_);_(* \(#,##0.0\);_(* "-"??_);_(@_)</c:formatCode>
                <c:ptCount val="10"/>
                <c:pt idx="0">
                  <c:v>51.428860999999998</c:v>
                </c:pt>
                <c:pt idx="1">
                  <c:v>60.376491999999999</c:v>
                </c:pt>
                <c:pt idx="2">
                  <c:v>60.376491999999999</c:v>
                </c:pt>
                <c:pt idx="3">
                  <c:v>60.344504000000001</c:v>
                </c:pt>
                <c:pt idx="4">
                  <c:v>60.344504000000001</c:v>
                </c:pt>
                <c:pt idx="5">
                  <c:v>60.344504000000001</c:v>
                </c:pt>
                <c:pt idx="6">
                  <c:v>60.344504000000001</c:v>
                </c:pt>
                <c:pt idx="7">
                  <c:v>60.344504000000001</c:v>
                </c:pt>
                <c:pt idx="8">
                  <c:v>60.344504000000001</c:v>
                </c:pt>
                <c:pt idx="9">
                  <c:v>60.344504000000001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9-4C79-AF4D-9D30AA3EF967}"/>
            </c:ext>
          </c:extLst>
        </c:ser>
        <c:ser>
          <c:idx val="2"/>
          <c:order val="2"/>
          <c:tx>
            <c:strRef>
              <c:f>'Fontes Gáficos'!$A$87</c:f>
              <c:strCache>
                <c:ptCount val="1"/>
                <c:pt idx="0">
                  <c:v>   Reservas de Lucros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9-4C79-AF4D-9D30AA3EF96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9-4C79-AF4D-9D30AA3EF9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9-4C79-AF4D-9D30AA3EF9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'Fontes Gáficos'!$B$84:$M$84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9M19</c:v>
                </c:pt>
              </c:strCache>
            </c:strRef>
          </c:cat>
          <c:val>
            <c:numRef>
              <c:f>'Fontes Gáficos'!$B$87:$M$87</c:f>
              <c:numCache>
                <c:formatCode>_(* #,##0.0_);_(* \(#,##0.0\);_(* "-"??_);_(@_)</c:formatCode>
                <c:ptCount val="10"/>
                <c:pt idx="0">
                  <c:v>5.8697219999999994</c:v>
                </c:pt>
                <c:pt idx="1">
                  <c:v>3.2983000000000002</c:v>
                </c:pt>
                <c:pt idx="2">
                  <c:v>3.4956849999999999</c:v>
                </c:pt>
                <c:pt idx="3">
                  <c:v>4.380363</c:v>
                </c:pt>
                <c:pt idx="4">
                  <c:v>5.5384609999999999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4.4239040000000003</c:v>
                </c:pt>
                <c:pt idx="9">
                  <c:v>2.4947920000000003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9-4C79-AF4D-9D30AA3EF967}"/>
            </c:ext>
          </c:extLst>
        </c:ser>
        <c:ser>
          <c:idx val="3"/>
          <c:order val="3"/>
          <c:tx>
            <c:strRef>
              <c:f>'Fontes Gáficos'!$A$88</c:f>
              <c:strCache>
                <c:ptCount val="1"/>
                <c:pt idx="0">
                  <c:v>   Ajustes de Aval. Patrimonial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9-4C79-AF4D-9D30AA3EF9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'Fontes Gáficos'!$B$84:$M$84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9M19</c:v>
                </c:pt>
              </c:strCache>
            </c:strRef>
          </c:cat>
          <c:val>
            <c:numRef>
              <c:f>'Fontes Gáficos'!$B$88:$M$88</c:f>
              <c:numCache>
                <c:formatCode>_(* #,##0.0_);_(* \(#,##0.0\);_(* "-"??_);_(@_)</c:formatCode>
                <c:ptCount val="10"/>
                <c:pt idx="0">
                  <c:v>29.203362000000002</c:v>
                </c:pt>
                <c:pt idx="1">
                  <c:v>17.095848</c:v>
                </c:pt>
                <c:pt idx="2">
                  <c:v>15.281965</c:v>
                </c:pt>
                <c:pt idx="3">
                  <c:v>11.628174999999999</c:v>
                </c:pt>
                <c:pt idx="4">
                  <c:v>0.22631000000000001</c:v>
                </c:pt>
                <c:pt idx="5">
                  <c:v>5.2076960000000003</c:v>
                </c:pt>
                <c:pt idx="6">
                  <c:v>18.782760999999997</c:v>
                </c:pt>
                <c:pt idx="7">
                  <c:v>22.328830000000004</c:v>
                </c:pt>
                <c:pt idx="8">
                  <c:v>28.277595000000002</c:v>
                </c:pt>
                <c:pt idx="9">
                  <c:v>29.953881999999997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69-4C79-AF4D-9D30AA3EF967}"/>
            </c:ext>
          </c:extLst>
        </c:ser>
        <c:ser>
          <c:idx val="4"/>
          <c:order val="4"/>
          <c:tx>
            <c:strRef>
              <c:f>'Fontes Gáficos'!$A$89</c:f>
              <c:strCache>
                <c:ptCount val="1"/>
                <c:pt idx="0">
                  <c:v>   Lucros/Prejuízos Acumulados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69-4C79-AF4D-9D30AA3EF9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69-4C79-AF4D-9D30AA3EF9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9-4C79-AF4D-9D30AA3EF9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9-4C79-AF4D-9D30AA3EF967}"/>
                </c:ext>
              </c:extLst>
            </c:dLbl>
            <c:dLbl>
              <c:idx val="5"/>
              <c:layout>
                <c:manualLayout>
                  <c:x val="0"/>
                  <c:y val="1.2260535806653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9-4C79-AF4D-9D30AA3EF967}"/>
                </c:ext>
              </c:extLst>
            </c:dLbl>
            <c:dLbl>
              <c:idx val="6"/>
              <c:layout>
                <c:manualLayout>
                  <c:x val="5.3393386180906518E-17"/>
                  <c:y val="9.8084286453227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9-4C79-AF4D-9D30AA3EF967}"/>
                </c:ext>
              </c:extLst>
            </c:dLbl>
            <c:dLbl>
              <c:idx val="7"/>
              <c:layout>
                <c:manualLayout>
                  <c:x val="0"/>
                  <c:y val="1.9616857290645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9-4C79-AF4D-9D30AA3EF9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9-4C79-AF4D-9D30AA3EF967}"/>
                </c:ext>
              </c:extLst>
            </c:dLbl>
            <c:numFmt formatCode="#,###;\(#,###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'Fontes Gáficos'!$B$84:$M$84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9M19</c:v>
                </c:pt>
              </c:strCache>
            </c:strRef>
          </c:cat>
          <c:val>
            <c:numRef>
              <c:f>'Fontes Gáficos'!$B$89:$M$89</c:f>
              <c:numCache>
                <c:formatCode>_(* #,##0.0_);_(* \(#,##0.0\);_(*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-4.1189480000000005</c:v>
                </c:pt>
                <c:pt idx="6">
                  <c:v>-5.1212520000000001</c:v>
                </c:pt>
                <c:pt idx="7">
                  <c:v>-1.343205</c:v>
                </c:pt>
                <c:pt idx="8">
                  <c:v>0</c:v>
                </c:pt>
                <c:pt idx="9">
                  <c:v>9.2120010000000008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369-4C79-AF4D-9D30AA3EF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87385920"/>
        <c:axId val="787377688"/>
      </c:barChart>
      <c:lineChart>
        <c:grouping val="standard"/>
        <c:varyColors val="0"/>
        <c:ser>
          <c:idx val="0"/>
          <c:order val="0"/>
          <c:tx>
            <c:strRef>
              <c:f>'Fontes Gáficos'!$A$85</c:f>
              <c:strCache>
                <c:ptCount val="1"/>
                <c:pt idx="0">
                  <c:v>Patrimônio Líquido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2.4449599367252398E-2"/>
                  <c:y val="-5.0881223597611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69-4C79-AF4D-9D30AA3EF967}"/>
                </c:ext>
              </c:extLst>
            </c:dLbl>
            <c:dLbl>
              <c:idx val="6"/>
              <c:layout>
                <c:manualLayout>
                  <c:x val="-2.5498063425883778E-2"/>
                  <c:y val="-5.9101961125799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69-4C79-AF4D-9D30AA3EF9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'Fontes Gáficos'!$B$84:$M$84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9M19</c:v>
                </c:pt>
              </c:strCache>
            </c:strRef>
          </c:cat>
          <c:val>
            <c:numRef>
              <c:f>'Fontes Gáficos'!$B$85:$M$85</c:f>
              <c:numCache>
                <c:formatCode>_(* #,##0.0_);_(* \(#,##0.0\);_(* "-"??_);_(@_)</c:formatCode>
                <c:ptCount val="10"/>
                <c:pt idx="0">
                  <c:v>86.501946246779994</c:v>
                </c:pt>
                <c:pt idx="1">
                  <c:v>80.77064002900002</c:v>
                </c:pt>
                <c:pt idx="2">
                  <c:v>79.154142999999991</c:v>
                </c:pt>
                <c:pt idx="3">
                  <c:v>76.352999999999994</c:v>
                </c:pt>
                <c:pt idx="4">
                  <c:v>66.109273000000002</c:v>
                </c:pt>
                <c:pt idx="5">
                  <c:v>61.433250072639986</c:v>
                </c:pt>
                <c:pt idx="6">
                  <c:v>74.006012138030002</c:v>
                </c:pt>
                <c:pt idx="7">
                  <c:v>81.33012786818</c:v>
                </c:pt>
                <c:pt idx="8">
                  <c:v>93.046002781840002</c:v>
                </c:pt>
                <c:pt idx="9">
                  <c:v>102.00517699999999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69-4C79-AF4D-9D30AA3EF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82392"/>
        <c:axId val="787375336"/>
      </c:lineChart>
      <c:catAx>
        <c:axId val="78738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6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87377688"/>
        <c:crosses val="autoZero"/>
        <c:auto val="1"/>
        <c:lblAlgn val="ctr"/>
        <c:lblOffset val="0"/>
        <c:noMultiLvlLbl val="0"/>
      </c:catAx>
      <c:valAx>
        <c:axId val="787377688"/>
        <c:scaling>
          <c:orientation val="minMax"/>
          <c:max val="130"/>
          <c:min val="-20"/>
        </c:scaling>
        <c:delete val="0"/>
        <c:axPos val="l"/>
        <c:numFmt formatCode="_(* #,##0.0_);_(* \(#,##0.0\);_(* &quot;-&quot;??_);_(@_)" sourceLinked="1"/>
        <c:majorTickMark val="none"/>
        <c:minorTickMark val="none"/>
        <c:tickLblPos val="none"/>
        <c:spPr>
          <a:ln>
            <a:noFill/>
          </a:ln>
        </c:spPr>
        <c:crossAx val="787385920"/>
        <c:crosses val="autoZero"/>
        <c:crossBetween val="between"/>
      </c:valAx>
      <c:valAx>
        <c:axId val="787375336"/>
        <c:scaling>
          <c:orientation val="minMax"/>
          <c:max val="105"/>
          <c:min val="0"/>
        </c:scaling>
        <c:delete val="0"/>
        <c:axPos val="r"/>
        <c:numFmt formatCode="_(* #,##0.0_);_(* \(#,##0.0\);_(* &quot;-&quot;??_);_(@_)" sourceLinked="1"/>
        <c:majorTickMark val="none"/>
        <c:minorTickMark val="none"/>
        <c:tickLblPos val="none"/>
        <c:spPr>
          <a:ln>
            <a:noFill/>
          </a:ln>
        </c:spPr>
        <c:crossAx val="787382392"/>
        <c:crosses val="max"/>
        <c:crossBetween val="between"/>
      </c:valAx>
      <c:catAx>
        <c:axId val="787382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737533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7273668955729105"/>
          <c:y val="0.41790065258873971"/>
          <c:w val="0.31706990987268108"/>
          <c:h val="0.27699543116442849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1E428B"/>
                </a:solidFill>
              </a:defRPr>
            </a:pPr>
            <a:r>
              <a:rPr lang="en-US">
                <a:solidFill>
                  <a:srgbClr val="1E428B"/>
                </a:solidFill>
              </a:rPr>
              <a:t>COLIGADAS</a:t>
            </a:r>
            <a:r>
              <a:rPr lang="en-US" baseline="0">
                <a:solidFill>
                  <a:srgbClr val="1E428B"/>
                </a:solidFill>
              </a:rPr>
              <a:t> - SETOR</a:t>
            </a:r>
            <a:endParaRPr lang="en-US">
              <a:solidFill>
                <a:srgbClr val="1E428B"/>
              </a:solidFill>
            </a:endParaRPr>
          </a:p>
          <a:p>
            <a:pPr>
              <a:defRPr>
                <a:solidFill>
                  <a:srgbClr val="1E428B"/>
                </a:solidFill>
              </a:defRPr>
            </a:pPr>
            <a:endParaRPr lang="en-US">
              <a:solidFill>
                <a:srgbClr val="1E428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143459419118906E-2"/>
          <c:y val="7.6904285325414684E-2"/>
          <c:w val="0.8627255382190574"/>
          <c:h val="0.60563307371299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'Fontes Gáficos'!$A$6</c:f>
              <c:strCache>
                <c:ptCount val="1"/>
                <c:pt idx="0">
                  <c:v>Alimentos Processados - Carnes e Derivados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28501219808601E-2"/>
                  <c:y val="-6.7198658989910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8-45BC-BA5C-0CEA83381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Gáficos'!$B$6:$K$6</c:f>
              <c:numCache>
                <c:formatCode>_(* #,##0_);_(* \(#,##0\);_(* "-"??_);_(@_)</c:formatCode>
                <c:ptCount val="9"/>
                <c:pt idx="0">
                  <c:v>4083.5771011699999</c:v>
                </c:pt>
                <c:pt idx="1">
                  <c:v>7463.1268565699993</c:v>
                </c:pt>
                <c:pt idx="2">
                  <c:v>4831.7739323900005</c:v>
                </c:pt>
                <c:pt idx="3">
                  <c:v>5794.0365647899998</c:v>
                </c:pt>
                <c:pt idx="4">
                  <c:v>6492.0574324999998</c:v>
                </c:pt>
                <c:pt idx="5">
                  <c:v>6683.5740367299995</c:v>
                </c:pt>
                <c:pt idx="6">
                  <c:v>5695.29076515</c:v>
                </c:pt>
                <c:pt idx="7">
                  <c:v>6886.0533990700005</c:v>
                </c:pt>
                <c:pt idx="8">
                  <c:v>6884.91860696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8-45BC-BA5C-0CEA83381AD7}"/>
            </c:ext>
          </c:extLst>
        </c:ser>
        <c:ser>
          <c:idx val="2"/>
          <c:order val="1"/>
          <c:tx>
            <c:strRef>
              <c:f>'Fontes Gáficos'!$A$7</c:f>
              <c:strCache>
                <c:ptCount val="1"/>
                <c:pt idx="0">
                  <c:v>Materiais Básicos - Papel e Celulose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Gáficos'!$B$7:$K$7</c:f>
              <c:numCache>
                <c:formatCode>_(* #,##0_);_(* \(#,##0\);_(* "-"??_);_(@_)</c:formatCode>
                <c:ptCount val="9"/>
                <c:pt idx="0">
                  <c:v>4703.3237770400001</c:v>
                </c:pt>
                <c:pt idx="1">
                  <c:v>4705.5961226600002</c:v>
                </c:pt>
                <c:pt idx="2">
                  <c:v>4587.2731762200001</c:v>
                </c:pt>
                <c:pt idx="3">
                  <c:v>4447.5329176800005</c:v>
                </c:pt>
                <c:pt idx="4">
                  <c:v>4471.0808134700001</c:v>
                </c:pt>
                <c:pt idx="5">
                  <c:v>3527.6627309</c:v>
                </c:pt>
                <c:pt idx="6">
                  <c:v>4186.572639</c:v>
                </c:pt>
                <c:pt idx="7">
                  <c:v>4196.9663390799997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8-45BC-BA5C-0CEA83381AD7}"/>
            </c:ext>
          </c:extLst>
        </c:ser>
        <c:ser>
          <c:idx val="3"/>
          <c:order val="2"/>
          <c:tx>
            <c:strRef>
              <c:f>'Fontes Gáficos'!$A$9</c:f>
              <c:strCache>
                <c:ptCount val="1"/>
                <c:pt idx="0">
                  <c:v>Holding - Setor Energético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Gáficos'!$B$9:$K$9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2391.43069143</c:v>
                </c:pt>
                <c:pt idx="2">
                  <c:v>2288.6495339499997</c:v>
                </c:pt>
                <c:pt idx="3">
                  <c:v>2027.44884187</c:v>
                </c:pt>
                <c:pt idx="4">
                  <c:v>1985.9609187900001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E8-45BC-BA5C-0CEA83381AD7}"/>
            </c:ext>
          </c:extLst>
        </c:ser>
        <c:ser>
          <c:idx val="4"/>
          <c:order val="3"/>
          <c:tx>
            <c:strRef>
              <c:f>'Fontes Gáficos'!$A$10</c:f>
              <c:strCache>
                <c:ptCount val="1"/>
                <c:pt idx="0">
                  <c:v>Biotecnologia - Sucroalcooleiro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Gáficos'!$B$10:$K$10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598.98361497999997</c:v>
                </c:pt>
                <c:pt idx="4">
                  <c:v>738.38706464999996</c:v>
                </c:pt>
                <c:pt idx="5">
                  <c:v>720.94827395999994</c:v>
                </c:pt>
                <c:pt idx="6">
                  <c:v>845.26052102999995</c:v>
                </c:pt>
                <c:pt idx="7">
                  <c:v>772.89906294000002</c:v>
                </c:pt>
                <c:pt idx="8">
                  <c:v>905.66828523999993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E8-45BC-BA5C-0CEA83381AD7}"/>
            </c:ext>
          </c:extLst>
        </c:ser>
        <c:ser>
          <c:idx val="5"/>
          <c:order val="4"/>
          <c:tx>
            <c:strRef>
              <c:f>'Fontes Gáficos'!$A$11</c:f>
              <c:strCache>
                <c:ptCount val="1"/>
                <c:pt idx="0">
                  <c:v>Diversos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Gáficos'!$B$11:$K$11</c:f>
              <c:numCache>
                <c:formatCode>_(* #,##0_);_(* \(#,##0\);_(* "-"??_);_(@_)</c:formatCode>
                <c:ptCount val="9"/>
                <c:pt idx="0">
                  <c:v>2277.8345620100004</c:v>
                </c:pt>
                <c:pt idx="1">
                  <c:v>1541.5311729800001</c:v>
                </c:pt>
                <c:pt idx="2">
                  <c:v>1196.7790593299997</c:v>
                </c:pt>
                <c:pt idx="3">
                  <c:v>1132.5526847100002</c:v>
                </c:pt>
                <c:pt idx="4">
                  <c:v>591.28155014999993</c:v>
                </c:pt>
                <c:pt idx="5">
                  <c:v>918.58510820000004</c:v>
                </c:pt>
                <c:pt idx="6">
                  <c:v>453.26092259999996</c:v>
                </c:pt>
                <c:pt idx="7">
                  <c:v>457.01452390000003</c:v>
                </c:pt>
                <c:pt idx="8">
                  <c:v>383.73094626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E8-45BC-BA5C-0CEA83381AD7}"/>
            </c:ext>
          </c:extLst>
        </c:ser>
        <c:ser>
          <c:idx val="6"/>
          <c:order val="5"/>
          <c:tx>
            <c:strRef>
              <c:f>'Fontes Gáficos'!$A$12</c:f>
              <c:strCache>
                <c:ptCount val="1"/>
                <c:pt idx="0">
                  <c:v>Cadeia Automobilística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Gáficos'!$B$12:$K$12</c:f>
              <c:numCache>
                <c:formatCode>_(* #,##0_);_(* \(#,##0\);_(* "-"??_);_(@_)</c:formatCode>
                <c:ptCount val="9"/>
                <c:pt idx="0">
                  <c:v>301.46672254999999</c:v>
                </c:pt>
                <c:pt idx="1">
                  <c:v>389.56994433</c:v>
                </c:pt>
                <c:pt idx="2">
                  <c:v>420.86316257999999</c:v>
                </c:pt>
                <c:pt idx="3">
                  <c:v>520.47437676000004</c:v>
                </c:pt>
                <c:pt idx="4">
                  <c:v>561.87371474999998</c:v>
                </c:pt>
                <c:pt idx="5">
                  <c:v>673.5379375</c:v>
                </c:pt>
                <c:pt idx="6">
                  <c:v>637.26939254000001</c:v>
                </c:pt>
                <c:pt idx="7">
                  <c:v>567.43289317999995</c:v>
                </c:pt>
                <c:pt idx="8">
                  <c:v>602.38646958999993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E8-45BC-BA5C-0CEA83381AD7}"/>
            </c:ext>
          </c:extLst>
        </c:ser>
        <c:ser>
          <c:idx val="7"/>
          <c:order val="6"/>
          <c:tx>
            <c:strRef>
              <c:f>'Fontes Gáficos'!$A$13</c:f>
              <c:strCache>
                <c:ptCount val="1"/>
                <c:pt idx="0">
                  <c:v>Industrial - Semicondutores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Gáficos'!$B$13:$K$13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244.03409353999999</c:v>
                </c:pt>
                <c:pt idx="3">
                  <c:v>231.99277153999998</c:v>
                </c:pt>
                <c:pt idx="4">
                  <c:v>224.34601352000001</c:v>
                </c:pt>
                <c:pt idx="5">
                  <c:v>209.09173158999999</c:v>
                </c:pt>
                <c:pt idx="6">
                  <c:v>196.75225746999999</c:v>
                </c:pt>
                <c:pt idx="7">
                  <c:v>45.625612490000002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E8-45BC-BA5C-0CEA83381AD7}"/>
            </c:ext>
          </c:extLst>
        </c:ser>
        <c:ser>
          <c:idx val="8"/>
          <c:order val="7"/>
          <c:tx>
            <c:strRef>
              <c:f>'Fontes Gáficos'!$A$14</c:f>
              <c:strCache>
                <c:ptCount val="1"/>
                <c:pt idx="0">
                  <c:v>Bens de Capital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Gáficos'!$B$14:$K$14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225.15636995</c:v>
                </c:pt>
                <c:pt idx="4">
                  <c:v>223.55277138</c:v>
                </c:pt>
                <c:pt idx="5">
                  <c:v>214.3649011</c:v>
                </c:pt>
                <c:pt idx="6">
                  <c:v>240.41001944999999</c:v>
                </c:pt>
                <c:pt idx="7">
                  <c:v>215.12125778000001</c:v>
                </c:pt>
                <c:pt idx="8">
                  <c:v>241.54225658999999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E8-45BC-BA5C-0CEA83381AD7}"/>
            </c:ext>
          </c:extLst>
        </c:ser>
        <c:ser>
          <c:idx val="9"/>
          <c:order val="8"/>
          <c:tx>
            <c:strRef>
              <c:f>'Fontes Gáficos'!$A$15</c:f>
              <c:strCache>
                <c:ptCount val="1"/>
                <c:pt idx="0">
                  <c:v>Saneamento Básico</c:v>
                </c:pt>
              </c:strCache>
            </c:strRef>
          </c:tx>
          <c:invertIfNegative val="0"/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Gáficos'!$B$15:$K$15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3">
                  <c:v>118.36255825000001</c:v>
                </c:pt>
                <c:pt idx="4">
                  <c:v>124.74253817</c:v>
                </c:pt>
                <c:pt idx="5">
                  <c:v>115.7183828</c:v>
                </c:pt>
                <c:pt idx="6">
                  <c:v>80.405999989999998</c:v>
                </c:pt>
                <c:pt idx="7">
                  <c:v>94.348076000000006</c:v>
                </c:pt>
                <c:pt idx="8">
                  <c:v>103.19508687999999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E8-45BC-BA5C-0CEA83381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88272"/>
        <c:axId val="787395328"/>
      </c:barChart>
      <c:lineChart>
        <c:grouping val="standard"/>
        <c:varyColors val="0"/>
        <c:ser>
          <c:idx val="10"/>
          <c:order val="9"/>
          <c:tx>
            <c:v>TOTAL</c:v>
          </c:tx>
          <c:dLbls>
            <c:spPr>
              <a:solidFill>
                <a:schemeClr val="bg1">
                  <a:lumMod val="95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'Fontes Gáficos'!$B$3:$K$3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'Fontes Gáficos'!$B$16:$K$16</c:f>
              <c:numCache>
                <c:formatCode>_(* #,##0_);_(* \(#,##0\);_(* "-"??_);_(@_)</c:formatCode>
                <c:ptCount val="9"/>
                <c:pt idx="0">
                  <c:v>13641.37384135</c:v>
                </c:pt>
                <c:pt idx="1">
                  <c:v>19332.192179310001</c:v>
                </c:pt>
                <c:pt idx="2">
                  <c:v>16667.572861190001</c:v>
                </c:pt>
                <c:pt idx="3">
                  <c:v>18117.983047920003</c:v>
                </c:pt>
                <c:pt idx="4">
                  <c:v>18544.62815099</c:v>
                </c:pt>
                <c:pt idx="5">
                  <c:v>16405.547700879997</c:v>
                </c:pt>
                <c:pt idx="6">
                  <c:v>14609.242794740001</c:v>
                </c:pt>
                <c:pt idx="7">
                  <c:v>15152.490133469999</c:v>
                </c:pt>
                <c:pt idx="8">
                  <c:v>9121.4416515199991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E8-45BC-BA5C-0CEA83381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388272"/>
        <c:axId val="787395328"/>
      </c:lineChart>
      <c:catAx>
        <c:axId val="78738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395328"/>
        <c:crosses val="autoZero"/>
        <c:auto val="1"/>
        <c:lblAlgn val="ctr"/>
        <c:lblOffset val="100"/>
        <c:noMultiLvlLbl val="0"/>
      </c:catAx>
      <c:valAx>
        <c:axId val="787395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crossAx val="78738827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5.0000036848273796E-2"/>
          <c:y val="0.73775676704819981"/>
          <c:w val="0.90533424332927959"/>
          <c:h val="0.2622432076442090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1</xdr:col>
      <xdr:colOff>3228975</xdr:colOff>
      <xdr:row>1</xdr:row>
      <xdr:rowOff>85725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322897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0.83913</cdr:x>
      <cdr:y>0.60987</cdr:y>
    </cdr:from>
    <cdr:to>
      <cdr:x>0.90933</cdr:x>
      <cdr:y>0.66067</cdr:y>
    </cdr:to>
    <cdr:sp macro="" textlink="Indicadores!#REF!">
      <cdr:nvSpPr>
        <cdr:cNvPr id="2" name="CaixaDeTexto 3"/>
        <cdr:cNvSpPr txBox="1"/>
      </cdr:nvSpPr>
      <cdr:spPr>
        <a:xfrm xmlns:a="http://schemas.openxmlformats.org/drawingml/2006/main">
          <a:off x="6831797" y="3145569"/>
          <a:ext cx="571533" cy="26201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E71D8B4-621E-452B-A938-4F7684EEC7B9}" type="TxLink">
            <a:rPr lang="en-US" sz="1100" b="1" i="0" u="none" strike="noStrike">
              <a:solidFill>
                <a:schemeClr val="tx1"/>
              </a:solidFill>
              <a:latin typeface="Optimum"/>
            </a:rPr>
            <a:pPr/>
            <a:t>2T/19</a:t>
          </a:fld>
          <a:endParaRPr lang="pt-BR" sz="18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0.16087</cdr:x>
      <cdr:y>0.08356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0" y="0"/>
          <a:ext cx="1309687" cy="431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r>
            <a:rPr lang="pt-BR" sz="900" b="1" baseline="0">
              <a:solidFill>
                <a:srgbClr val="1E428B"/>
              </a:solidFill>
            </a:rPr>
            <a:t>, exceto percentuais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0.07625</cdr:x>
      <cdr:y>0.82241</cdr:y>
    </cdr:from>
    <cdr:to>
      <cdr:x>0.1458</cdr:x>
      <cdr:y>0.8615</cdr:y>
    </cdr:to>
    <cdr:sp macro="" textlink="Indicadores!#REF!">
      <cdr:nvSpPr>
        <cdr:cNvPr id="2" name="CaixaDeTexto 3"/>
        <cdr:cNvSpPr txBox="1"/>
      </cdr:nvSpPr>
      <cdr:spPr>
        <a:xfrm xmlns:a="http://schemas.openxmlformats.org/drawingml/2006/main">
          <a:off x="664368" y="4241806"/>
          <a:ext cx="606013" cy="2016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992CAD1-F6BA-4AC4-8545-17542DC0D111}" type="TxLink">
            <a:rPr lang="en-US" sz="1200" b="1" i="0" u="none" strike="noStrike">
              <a:solidFill>
                <a:schemeClr val="tx1"/>
              </a:solidFill>
              <a:latin typeface="Optimum"/>
            </a:rPr>
            <a:pPr/>
            <a:t>1T/10</a:t>
          </a:fld>
          <a:endParaRPr lang="pt-BR" sz="16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0.92922</cdr:x>
      <cdr:y>0.82932</cdr:y>
    </cdr:from>
    <cdr:to>
      <cdr:x>1</cdr:x>
      <cdr:y>0.88458</cdr:y>
    </cdr:to>
    <cdr:sp macro="" textlink="Indicadores!#REF!">
      <cdr:nvSpPr>
        <cdr:cNvPr id="3" name="CaixaDeTexto 3"/>
        <cdr:cNvSpPr txBox="1"/>
      </cdr:nvSpPr>
      <cdr:spPr>
        <a:xfrm xmlns:a="http://schemas.openxmlformats.org/drawingml/2006/main">
          <a:off x="8096288" y="4277480"/>
          <a:ext cx="616706" cy="28501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59D9485-4F03-41B2-8889-98DEBC82A98E}" type="TxLink">
            <a:rPr lang="en-US" sz="1200" b="1" i="0" u="none" strike="noStrike">
              <a:solidFill>
                <a:schemeClr val="tx1"/>
              </a:solidFill>
              <a:latin typeface="Optimum"/>
            </a:rPr>
            <a:pPr/>
            <a:t>2T/19</a:t>
          </a:fld>
          <a:endParaRPr lang="pt-BR" sz="24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</cdr:x>
      <cdr:y>0.01216</cdr:y>
    </cdr:from>
    <cdr:to>
      <cdr:x>0.10314</cdr:x>
      <cdr:y>0.06063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0" y="62706"/>
          <a:ext cx="869156" cy="2500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2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2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  <cdr:relSizeAnchor xmlns:cdr="http://schemas.openxmlformats.org/drawingml/2006/chartDrawing">
    <cdr:from>
      <cdr:x>0.11178</cdr:x>
      <cdr:y>0.10434</cdr:y>
    </cdr:from>
    <cdr:to>
      <cdr:x>0.98279</cdr:x>
      <cdr:y>0.39325</cdr:y>
    </cdr:to>
    <cdr:sp macro="" textlink="">
      <cdr:nvSpPr>
        <cdr:cNvPr id="5" name="Forma livre 4"/>
        <cdr:cNvSpPr/>
      </cdr:nvSpPr>
      <cdr:spPr>
        <a:xfrm xmlns:a="http://schemas.openxmlformats.org/drawingml/2006/main">
          <a:off x="973931" y="538163"/>
          <a:ext cx="7589153" cy="1490129"/>
        </a:xfrm>
        <a:custGeom xmlns:a="http://schemas.openxmlformats.org/drawingml/2006/main">
          <a:avLst/>
          <a:gdLst>
            <a:gd name="connsiteX0" fmla="*/ 0 w 7589153"/>
            <a:gd name="connsiteY0" fmla="*/ 0 h 1490129"/>
            <a:gd name="connsiteX1" fmla="*/ 3619500 w 7589153"/>
            <a:gd name="connsiteY1" fmla="*/ 1488281 h 1490129"/>
            <a:gd name="connsiteX2" fmla="*/ 7286625 w 7589153"/>
            <a:gd name="connsiteY2" fmla="*/ 309562 h 1490129"/>
            <a:gd name="connsiteX3" fmla="*/ 7119937 w 7589153"/>
            <a:gd name="connsiteY3" fmla="*/ 369093 h 14901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589153" h="1490129">
              <a:moveTo>
                <a:pt x="0" y="0"/>
              </a:moveTo>
              <a:cubicBezTo>
                <a:pt x="1202531" y="718343"/>
                <a:pt x="2405063" y="1436687"/>
                <a:pt x="3619500" y="1488281"/>
              </a:cubicBezTo>
              <a:cubicBezTo>
                <a:pt x="4833937" y="1539875"/>
                <a:pt x="6703219" y="496093"/>
                <a:pt x="7286625" y="309562"/>
              </a:cubicBezTo>
              <a:cubicBezTo>
                <a:pt x="7870031" y="123031"/>
                <a:pt x="7494984" y="246062"/>
                <a:pt x="7119937" y="369093"/>
              </a:cubicBezTo>
            </a:path>
          </a:pathLst>
        </a:cu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2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0.00582</cdr:x>
      <cdr:y>0.00981</cdr:y>
    </cdr:from>
    <cdr:to>
      <cdr:x>0.14539</cdr:x>
      <cdr:y>0.07356</cdr:y>
    </cdr:to>
    <cdr:sp macro="" textlink="">
      <cdr:nvSpPr>
        <cdr:cNvPr id="2" name="CaixaDeTexto 2"/>
        <cdr:cNvSpPr txBox="1"/>
      </cdr:nvSpPr>
      <cdr:spPr>
        <a:xfrm xmlns:a="http://schemas.openxmlformats.org/drawingml/2006/main">
          <a:off x="50800" y="50799"/>
          <a:ext cx="1217216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 b="1">
              <a:solidFill>
                <a:srgbClr val="1E428B"/>
              </a:solidFill>
              <a:latin typeface="Arial" panose="020B0604020202020204" pitchFamily="34" charset="0"/>
              <a:cs typeface="Arial" panose="020B0604020202020204" pitchFamily="34" charset="0"/>
            </a:rPr>
            <a:t>R$</a:t>
          </a:r>
          <a:r>
            <a:rPr lang="pt-BR" sz="1200" b="1" baseline="0">
              <a:solidFill>
                <a:srgbClr val="1E428B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1200" b="1" normalizeH="0" baseline="0">
              <a:solidFill>
                <a:srgbClr val="1E428B"/>
              </a:solidFill>
              <a:latin typeface="Arial" panose="020B0604020202020204" pitchFamily="34" charset="0"/>
              <a:cs typeface="Arial" panose="020B0604020202020204" pitchFamily="34" charset="0"/>
            </a:rPr>
            <a:t>bilhões</a:t>
          </a:r>
          <a:endParaRPr lang="pt-BR" sz="1200" b="1">
            <a:solidFill>
              <a:srgbClr val="1E428B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14288</xdr:colOff>
      <xdr:row>4</xdr:row>
      <xdr:rowOff>140494</xdr:rowOff>
    </xdr:from>
    <xdr:to>
      <xdr:col>17</xdr:col>
      <xdr:colOff>23812</xdr:colOff>
      <xdr:row>38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83343</xdr:colOff>
      <xdr:row>0</xdr:row>
      <xdr:rowOff>11907</xdr:rowOff>
    </xdr:from>
    <xdr:to>
      <xdr:col>23</xdr:col>
      <xdr:colOff>285750</xdr:colOff>
      <xdr:row>3</xdr:row>
      <xdr:rowOff>11907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5150643" y="11603832"/>
          <a:ext cx="6317457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2400" b="1" u="sng">
              <a:solidFill>
                <a:srgbClr val="1E428B"/>
              </a:solidFill>
            </a:rPr>
            <a:t>GRÁFICOS - PARTICIPAÇÕES</a:t>
          </a:r>
          <a:r>
            <a:rPr lang="pt-BR" sz="2400" b="1" u="sng" baseline="0">
              <a:solidFill>
                <a:srgbClr val="1E428B"/>
              </a:solidFill>
            </a:rPr>
            <a:t> SOCIETÁRIAS </a:t>
          </a:r>
          <a:endParaRPr lang="pt-BR" sz="2400" b="1" u="sng">
            <a:solidFill>
              <a:srgbClr val="1E428B"/>
            </a:solidFill>
          </a:endParaRPr>
        </a:p>
      </xdr:txBody>
    </xdr:sp>
    <xdr:clientData/>
  </xdr:twoCellAnchor>
  <xdr:twoCellAnchor>
    <xdr:from>
      <xdr:col>18</xdr:col>
      <xdr:colOff>166687</xdr:colOff>
      <xdr:row>4</xdr:row>
      <xdr:rowOff>154780</xdr:rowOff>
    </xdr:from>
    <xdr:to>
      <xdr:col>35</xdr:col>
      <xdr:colOff>83343</xdr:colOff>
      <xdr:row>38</xdr:row>
      <xdr:rowOff>166686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14287</xdr:colOff>
      <xdr:row>40</xdr:row>
      <xdr:rowOff>140494</xdr:rowOff>
    </xdr:from>
    <xdr:to>
      <xdr:col>17</xdr:col>
      <xdr:colOff>95249</xdr:colOff>
      <xdr:row>74</xdr:row>
      <xdr:rowOff>142875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145256</xdr:colOff>
      <xdr:row>40</xdr:row>
      <xdr:rowOff>164307</xdr:rowOff>
    </xdr:from>
    <xdr:to>
      <xdr:col>35</xdr:col>
      <xdr:colOff>23811</xdr:colOff>
      <xdr:row>74</xdr:row>
      <xdr:rowOff>107156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1</xdr:col>
      <xdr:colOff>3228975</xdr:colOff>
      <xdr:row>1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B3F3E3-D116-46F5-8813-F78143EB27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4775"/>
          <a:ext cx="322897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0.00146</cdr:x>
      <cdr:y>0.01616</cdr:y>
    </cdr:from>
    <cdr:to>
      <cdr:x>0.09769</cdr:x>
      <cdr:y>0.07202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906" y="83344"/>
          <a:ext cx="783430" cy="288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rgbClr val="1E428B"/>
              </a:solidFill>
            </a:rPr>
            <a:t>R$</a:t>
          </a:r>
          <a:r>
            <a:rPr lang="pt-BR" sz="900" b="1" baseline="0">
              <a:solidFill>
                <a:srgbClr val="1E428B"/>
              </a:solidFill>
            </a:rPr>
            <a:t> </a:t>
          </a:r>
          <a:r>
            <a:rPr lang="pt-BR" sz="900" b="1" normalizeH="0" baseline="0">
              <a:solidFill>
                <a:srgbClr val="1E428B"/>
              </a:solidFill>
            </a:rPr>
            <a:t>Milhões</a:t>
          </a:r>
          <a:endParaRPr lang="pt-BR" sz="900" b="1">
            <a:solidFill>
              <a:srgbClr val="1E428B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3</xdr:col>
      <xdr:colOff>495300</xdr:colOff>
      <xdr:row>0</xdr:row>
      <xdr:rowOff>552450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B5FE7-5DEA-4811-A907-CAEF9A3588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" y="76200"/>
          <a:ext cx="336867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66675</xdr:rowOff>
    </xdr:from>
    <xdr:to>
      <xdr:col>1</xdr:col>
      <xdr:colOff>2463800</xdr:colOff>
      <xdr:row>1</xdr:row>
      <xdr:rowOff>44450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72A53-F376-4FAC-AB23-776CF902A79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4" y="66675"/>
          <a:ext cx="2397126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52916</xdr:rowOff>
    </xdr:from>
    <xdr:to>
      <xdr:col>4</xdr:col>
      <xdr:colOff>2117</xdr:colOff>
      <xdr:row>0</xdr:row>
      <xdr:rowOff>522816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3FCA3-E11D-4AB5-BCF0-D8CDE405C2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2916"/>
          <a:ext cx="3354917" cy="469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133350</xdr:colOff>
      <xdr:row>0</xdr:row>
      <xdr:rowOff>514350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AA5CE-0F68-4AA4-B5FB-D277B783C4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339090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52916</xdr:rowOff>
    </xdr:from>
    <xdr:to>
      <xdr:col>1</xdr:col>
      <xdr:colOff>3260725</xdr:colOff>
      <xdr:row>0</xdr:row>
      <xdr:rowOff>529166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2916"/>
          <a:ext cx="3232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3228975" cy="476250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3228975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4</xdr:row>
      <xdr:rowOff>152400</xdr:rowOff>
    </xdr:from>
    <xdr:to>
      <xdr:col>14</xdr:col>
      <xdr:colOff>571501</xdr:colOff>
      <xdr:row>35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38101</xdr:colOff>
      <xdr:row>4</xdr:row>
      <xdr:rowOff>152400</xdr:rowOff>
    </xdr:from>
    <xdr:to>
      <xdr:col>30</xdr:col>
      <xdr:colOff>571501</xdr:colOff>
      <xdr:row>35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35717</xdr:colOff>
      <xdr:row>22</xdr:row>
      <xdr:rowOff>71436</xdr:rowOff>
    </xdr:from>
    <xdr:to>
      <xdr:col>3</xdr:col>
      <xdr:colOff>59529</xdr:colOff>
      <xdr:row>23</xdr:row>
      <xdr:rowOff>142875</xdr:rowOff>
    </xdr:to>
    <xdr:sp macro="" textlink="Indicadores!#REF!">
      <xdr:nvSpPr>
        <xdr:cNvPr id="4" name="CaixaDe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833436" y="3833811"/>
          <a:ext cx="631031" cy="2381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7D8922E-09BB-42BB-B6ED-4354483F089D}" type="TxLink">
            <a:rPr lang="en-US" sz="1100" b="1" i="0" u="none" strike="noStrike">
              <a:solidFill>
                <a:schemeClr val="tx1"/>
              </a:solidFill>
              <a:latin typeface="Optimum"/>
            </a:rPr>
            <a:pPr/>
            <a:t>1T/10</a:t>
          </a:fld>
          <a:endParaRPr lang="pt-BR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38101</xdr:colOff>
      <xdr:row>37</xdr:row>
      <xdr:rowOff>152400</xdr:rowOff>
    </xdr:from>
    <xdr:to>
      <xdr:col>14</xdr:col>
      <xdr:colOff>571501</xdr:colOff>
      <xdr:row>68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35719</xdr:colOff>
      <xdr:row>38</xdr:row>
      <xdr:rowOff>11906</xdr:rowOff>
    </xdr:from>
    <xdr:to>
      <xdr:col>30</xdr:col>
      <xdr:colOff>595312</xdr:colOff>
      <xdr:row>68</xdr:row>
      <xdr:rowOff>142874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250032</xdr:colOff>
      <xdr:row>0</xdr:row>
      <xdr:rowOff>107157</xdr:rowOff>
    </xdr:from>
    <xdr:to>
      <xdr:col>19</xdr:col>
      <xdr:colOff>23812</xdr:colOff>
      <xdr:row>3</xdr:row>
      <xdr:rowOff>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6453188" y="107157"/>
          <a:ext cx="3512343" cy="4881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 u="sng">
              <a:solidFill>
                <a:srgbClr val="005287"/>
              </a:solidFill>
            </a:rPr>
            <a:t>GRÁFICOS - INDICADORES</a:t>
          </a:r>
        </a:p>
      </xdr:txBody>
    </xdr:sp>
    <xdr:clientData/>
  </xdr:twoCellAnchor>
  <xdr:twoCellAnchor>
    <xdr:from>
      <xdr:col>1</xdr:col>
      <xdr:colOff>38101</xdr:colOff>
      <xdr:row>70</xdr:row>
      <xdr:rowOff>152400</xdr:rowOff>
    </xdr:from>
    <xdr:to>
      <xdr:col>14</xdr:col>
      <xdr:colOff>571501</xdr:colOff>
      <xdr:row>101</xdr:row>
      <xdr:rowOff>142875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38101</xdr:colOff>
      <xdr:row>70</xdr:row>
      <xdr:rowOff>152400</xdr:rowOff>
    </xdr:from>
    <xdr:to>
      <xdr:col>30</xdr:col>
      <xdr:colOff>571501</xdr:colOff>
      <xdr:row>101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38101</xdr:colOff>
      <xdr:row>104</xdr:row>
      <xdr:rowOff>152400</xdr:rowOff>
    </xdr:from>
    <xdr:to>
      <xdr:col>14</xdr:col>
      <xdr:colOff>571501</xdr:colOff>
      <xdr:row>135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5953</xdr:colOff>
      <xdr:row>105</xdr:row>
      <xdr:rowOff>11906</xdr:rowOff>
    </xdr:from>
    <xdr:to>
      <xdr:col>30</xdr:col>
      <xdr:colOff>547688</xdr:colOff>
      <xdr:row>136</xdr:row>
      <xdr:rowOff>23813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lle Gomes de Oliveira de Souza Martins Lafond" refreshedDate="42228.495993865741" createdVersion="4" refreshedVersion="4" minRefreshableVersion="3" recordCount="15" xr:uid="{00000000-000A-0000-FFFF-FFFF00000000}">
  <cacheSource type="worksheet">
    <worksheetSource ref="B2:AI17" sheet="Participações em Coligadas"/>
  </cacheSource>
  <cacheFields count="34">
    <cacheField name="Empresa / Company" numFmtId="0">
      <sharedItems/>
    </cacheField>
    <cacheField name="Setor/Segmento (Sector)" numFmtId="166">
      <sharedItems count="10">
        <s v="Alimentos Processados - Carnes e Derivados"/>
        <s v="Materiais Básicos - Papel e Celulose"/>
        <s v="Holding - Setor Energético"/>
        <s v="Utilizada Pública - Energia Elétrica"/>
        <s v="Biotecnologia - Sucroalcooleiro"/>
        <s v="Cadeia Automobilística"/>
        <s v="Industrial - Semicondutores"/>
        <s v="Bens de Capital"/>
        <s v="Saneamento Básico"/>
        <s v="Diversos"/>
      </sharedItems>
    </cacheField>
    <cacheField name="4T/10" numFmtId="166">
      <sharedItems containsSemiMixedTypes="0" containsString="0" containsNumber="1" minValue="0" maxValue="4703.3237770400001"/>
    </cacheField>
    <cacheField name="4T/11" numFmtId="166">
      <sharedItems containsSemiMixedTypes="0" containsString="0" containsNumber="1" minValue="0" maxValue="7463.1268565699993"/>
    </cacheField>
    <cacheField name="1T/12" numFmtId="166">
      <sharedItems containsSemiMixedTypes="0" containsString="0" containsNumber="1" minValue="0" maxValue="7356.9486280900001"/>
    </cacheField>
    <cacheField name="2T/12" numFmtId="166">
      <sharedItems containsSemiMixedTypes="0" containsString="0" containsNumber="1" minValue="0" maxValue="6984.6584189200003"/>
    </cacheField>
    <cacheField name="3T/12" numFmtId="166">
      <sharedItems containsSemiMixedTypes="0" containsString="0" containsNumber="1" minValue="0" maxValue="7208.7316817499996"/>
    </cacheField>
    <cacheField name="4T/12" numFmtId="166">
      <sharedItems containsSemiMixedTypes="0" containsString="0" containsNumber="1" minValue="0" maxValue="4831.7739323900005"/>
    </cacheField>
    <cacheField name="1T/13" numFmtId="166">
      <sharedItems containsSemiMixedTypes="0" containsString="0" containsNumber="1" minValue="0" maxValue="4710.2342054199999"/>
    </cacheField>
    <cacheField name="2T/13" numFmtId="166">
      <sharedItems containsSemiMixedTypes="0" containsString="0" containsNumber="1" minValue="0" maxValue="4833.1855600200006"/>
    </cacheField>
    <cacheField name="3T/13" numFmtId="166">
      <sharedItems containsSemiMixedTypes="0" containsString="0" containsNumber="1" minValue="0" maxValue="5683.01152809"/>
    </cacheField>
    <cacheField name="4T/13" numFmtId="166">
      <sharedItems containsSemiMixedTypes="0" containsString="0" containsNumber="1" minValue="0" maxValue="5794.0365647899998"/>
    </cacheField>
    <cacheField name="1T/14" numFmtId="166">
      <sharedItems containsSemiMixedTypes="0" containsString="0" containsNumber="1" minValue="0" maxValue="6177.7314764299999"/>
    </cacheField>
    <cacheField name="2T/14" numFmtId="166">
      <sharedItems containsSemiMixedTypes="0" containsString="0" containsNumber="1" minValue="0" maxValue="6035.0524668299995"/>
    </cacheField>
    <cacheField name="3T/14" numFmtId="166">
      <sharedItems containsSemiMixedTypes="0" containsString="0" containsNumber="1" minValue="0" maxValue="6175.8759653699999"/>
    </cacheField>
    <cacheField name="4T/14" numFmtId="166">
      <sharedItems containsSemiMixedTypes="0" containsString="0" containsNumber="1" minValue="0" maxValue="6492.0574324999998"/>
    </cacheField>
    <cacheField name="1T/15" numFmtId="166">
      <sharedItems containsSemiMixedTypes="0" containsString="0" containsNumber="1" minValue="0" maxValue="6337.3004770200005"/>
    </cacheField>
    <cacheField name="2T/15" numFmtId="166">
      <sharedItems containsSemiMixedTypes="0" containsString="0" containsNumber="1" minValue="0" maxValue="6112.7231208599997"/>
    </cacheField>
    <cacheField name="3T/15" numFmtId="166">
      <sharedItems containsSemiMixedTypes="0" containsString="0" containsNumber="1" minValue="0" maxValue="6407.8755400500004"/>
    </cacheField>
    <cacheField name="4T/15" numFmtId="166">
      <sharedItems containsSemiMixedTypes="0" containsString="0" containsNumber="1" minValue="0" maxValue="6683.5740367299995"/>
    </cacheField>
    <cacheField name="1T/16" numFmtId="166">
      <sharedItems containsSemiMixedTypes="0" containsString="0" containsNumber="1" minValue="0" maxValue="6148.5063611899996"/>
    </cacheField>
    <cacheField name="2T/16" numFmtId="166">
      <sharedItems containsSemiMixedTypes="0" containsString="0" containsNumber="1" minValue="0" maxValue="5519.8187088500008"/>
    </cacheField>
    <cacheField name="3T/16" numFmtId="166">
      <sharedItems containsSemiMixedTypes="0" containsString="0" containsNumber="1" minValue="0" maxValue="5448.3945056299999"/>
    </cacheField>
    <cacheField name="4T/16" numFmtId="166">
      <sharedItems containsSemiMixedTypes="0" containsString="0" containsNumber="1" minValue="0" maxValue="5695.29076515"/>
    </cacheField>
    <cacheField name="1T/17" numFmtId="166">
      <sharedItems containsSemiMixedTypes="0" containsString="0" containsNumber="1" minValue="0" maxValue="5717.5686265799995"/>
    </cacheField>
    <cacheField name="2T/17" numFmtId="166">
      <sharedItems containsSemiMixedTypes="0" containsString="0" containsNumber="1" minValue="0" maxValue="5596.9730609600001"/>
    </cacheField>
    <cacheField name="3T/17" numFmtId="166">
      <sharedItems containsSemiMixedTypes="0" containsString="0" containsNumber="1" minValue="0" maxValue="6055.0920614099996"/>
    </cacheField>
    <cacheField name="4T/17" numFmtId="166">
      <sharedItems containsString="0" containsBlank="1" containsNumber="1" minValue="0" maxValue="5714.1192444300004"/>
    </cacheField>
    <cacheField name="1T/18" numFmtId="166">
      <sharedItems containsSemiMixedTypes="0" containsString="0" containsNumber="1" minValue="0" maxValue="5642.2631851199994"/>
    </cacheField>
    <cacheField name="2T/18" numFmtId="0">
      <sharedItems containsSemiMixedTypes="0" containsString="0" containsNumber="1" minValue="0" maxValue="5710.8478950899998"/>
    </cacheField>
    <cacheField name="3T/18" numFmtId="0">
      <sharedItems containsSemiMixedTypes="0" containsString="0" containsNumber="1" minValue="0" maxValue="6337.73916482"/>
    </cacheField>
    <cacheField name="4T/18" numFmtId="0">
      <sharedItems containsSemiMixedTypes="0" containsString="0" containsNumber="1" minValue="0" maxValue="6275.8242929799999"/>
    </cacheField>
    <cacheField name="1T/19" numFmtId="0">
      <sharedItems containsSemiMixedTypes="0" containsString="0" containsNumber="1" minValue="0" maxValue="6315.7853428499993"/>
    </cacheField>
    <cacheField name="2T/19" numFmtId="0">
      <sharedItems containsSemiMixedTypes="0" containsString="0" containsNumber="1" minValue="0" maxValue="6323.12944083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lle Gomes de Oliveira de Souza Martins Lafond" refreshedDate="42228.49616145833" createdVersion="4" refreshedVersion="4" minRefreshableVersion="3" recordCount="27" xr:uid="{00000000-000A-0000-FFFF-FFFF01000000}">
  <cacheSource type="worksheet">
    <worksheetSource ref="B2:AI29" sheet="Participações em Não Coligadas"/>
  </cacheSource>
  <cacheFields count="34">
    <cacheField name="Empresa / Company" numFmtId="0">
      <sharedItems/>
    </cacheField>
    <cacheField name="Setor/Segmento (Sector)" numFmtId="0">
      <sharedItems count="12">
        <s v="Petróleo, Gás e Biocombustíveis"/>
        <s v="Materiais Básicos - Mineração"/>
        <s v="Materiais Básicos - Papel e Celulose"/>
        <s v="Utilidade Pública - Energia Elétrica"/>
        <s v="Utilidade Pública - Gás"/>
        <s v="Bens de Capital"/>
        <s v="Materiais Básicos - Siderurgia e Metalurgia"/>
        <s v="Tecnologia da Informação - Programas e Serviços"/>
        <s v="Transporte e Logística"/>
        <s v="Utilidade Pública - Água e Saneamento"/>
        <s v="Agronegócio"/>
        <s v="Diversos"/>
      </sharedItems>
    </cacheField>
    <cacheField name="4T/10" numFmtId="168">
      <sharedItems containsSemiMixedTypes="0" containsString="0" containsNumber="1" minValue="0" maxValue="41865.558800899998"/>
    </cacheField>
    <cacheField name="4T/11" numFmtId="168">
      <sharedItems containsSemiMixedTypes="0" containsString="0" containsNumber="1" minValue="0" maxValue="28678.036617080001"/>
    </cacheField>
    <cacheField name="1T/12" numFmtId="168">
      <sharedItems containsSemiMixedTypes="0" containsString="0" containsNumber="1" minValue="0" maxValue="31226.599272479998"/>
    </cacheField>
    <cacheField name="2T/12" numFmtId="168">
      <sharedItems containsSemiMixedTypes="0" containsString="0" containsNumber="1" minValue="0" maxValue="24358.893590559997"/>
    </cacheField>
    <cacheField name="3T/12" numFmtId="168">
      <sharedItems containsSemiMixedTypes="0" containsString="0" containsNumber="1" minValue="0" maxValue="30059.625846059997"/>
    </cacheField>
    <cacheField name="4T/12" numFmtId="168">
      <sharedItems containsSemiMixedTypes="0" containsString="0" containsNumber="1" minValue="0" maxValue="26156.300937"/>
    </cacheField>
    <cacheField name="1T/13" numFmtId="168">
      <sharedItems containsSemiMixedTypes="0" containsString="0" containsNumber="1" minValue="0" maxValue="24613.749856100003"/>
    </cacheField>
    <cacheField name="2T/13" numFmtId="168">
      <sharedItems containsSemiMixedTypes="0" containsString="0" containsNumber="1" minValue="0" maxValue="21689.609546220003"/>
    </cacheField>
    <cacheField name="3T/13" numFmtId="168">
      <sharedItems containsSemiMixedTypes="0" containsString="0" containsNumber="1" minValue="0" maxValue="25056.394948880003"/>
    </cacheField>
    <cacheField name="4T/13" numFmtId="168">
      <sharedItems containsSemiMixedTypes="0" containsString="0" containsNumber="1" minValue="0" maxValue="22950.477386259998"/>
    </cacheField>
    <cacheField name="1T/14" numFmtId="168">
      <sharedItems containsSemiMixedTypes="0" containsString="0" containsNumber="1" minValue="0" maxValue="21018.935163220001"/>
    </cacheField>
    <cacheField name="2T/14" numFmtId="168">
      <sharedItems containsSemiMixedTypes="0" containsString="0" containsNumber="1" minValue="0" maxValue="23151.679701159999"/>
    </cacheField>
    <cacheField name="3T/14" numFmtId="168">
      <sharedItems containsSemiMixedTypes="0" containsString="0" containsNumber="1" minValue="0" maxValue="24452.788004180002"/>
    </cacheField>
    <cacheField name="4T/14" numFmtId="168">
      <sharedItems containsSemiMixedTypes="0" containsString="0" containsNumber="1" minValue="0" maxValue="13601.27648724"/>
    </cacheField>
    <cacheField name="1T/15" numFmtId="168">
      <sharedItems containsSemiMixedTypes="0" containsString="0" containsNumber="1" minValue="0" maxValue="13051.32349318"/>
    </cacheField>
    <cacheField name="2T/15" numFmtId="168">
      <sharedItems containsSemiMixedTypes="0" containsString="0" containsNumber="1" minValue="0" maxValue="17142.437229480001"/>
    </cacheField>
    <cacheField name="3T/15" numFmtId="168">
      <sharedItems containsSemiMixedTypes="0" containsString="0" containsNumber="1" minValue="0" maxValue="9577.2301892399992"/>
    </cacheField>
    <cacheField name="4T/15" numFmtId="168">
      <sharedItems containsSemiMixedTypes="0" containsString="0" containsNumber="1" minValue="0" maxValue="8893.1423185799995"/>
    </cacheField>
    <cacheField name="1T/16" numFmtId="168">
      <sharedItems containsSemiMixedTypes="0" containsString="0" containsNumber="1" minValue="0" maxValue="11253.916146739999"/>
    </cacheField>
    <cacheField name="2T/16" numFmtId="168">
      <sharedItems containsSemiMixedTypes="0" containsString="0" containsNumber="1" minValue="0" maxValue="12595.26491274"/>
    </cacheField>
    <cacheField name="3T/16" numFmtId="168">
      <sharedItems containsSemiMixedTypes="0" containsString="0" containsNumber="1" minValue="0" maxValue="18282.583680580003"/>
    </cacheField>
    <cacheField name="4T/16" numFmtId="168">
      <sharedItems containsSemiMixedTypes="0" containsString="0" containsNumber="1" minValue="0" maxValue="19561.041789179995"/>
    </cacheField>
    <cacheField name="1T/17" numFmtId="168">
      <sharedItems containsSemiMixedTypes="0" containsString="0" containsNumber="1" minValue="0" maxValue="18236.11592384"/>
    </cacheField>
    <cacheField name="2T/17" numFmtId="168">
      <sharedItems containsSemiMixedTypes="0" containsString="0" containsNumber="1" minValue="0" maxValue="15400.659070720001"/>
    </cacheField>
    <cacheField name="3T/17" numFmtId="168">
      <sharedItems containsSemiMixedTypes="0" containsString="0" containsNumber="1" minValue="0" maxValue="19238.323303440004"/>
    </cacheField>
    <cacheField name="4T/17" numFmtId="168">
      <sharedItems containsString="0" containsBlank="1" containsNumber="1" minValue="0" maxValue="20100.860215680001"/>
    </cacheField>
    <cacheField name="1T/18" numFmtId="168">
      <sharedItems containsString="0" containsBlank="1" containsNumber="1" minValue="0" maxValue="25204.28845032"/>
    </cacheField>
    <cacheField name="2T/18" numFmtId="168">
      <sharedItems containsString="0" containsBlank="1" containsNumber="1" minValue="0" maxValue="19884.202704209998"/>
    </cacheField>
    <cacheField name="3T/18" numFmtId="168">
      <sharedItems containsString="0" containsBlank="1" containsNumber="1" minValue="0" maxValue="23201.838520040001"/>
    </cacheField>
    <cacheField name="4T/18" numFmtId="168">
      <sharedItems containsString="0" containsBlank="1" containsNumber="1" minValue="0" maxValue="23471.85744648"/>
    </cacheField>
    <cacheField name="1T/19" numFmtId="168">
      <sharedItems containsSemiMixedTypes="0" containsString="0" containsNumber="1" minValue="0" maxValue="25558.656347119999"/>
    </cacheField>
    <cacheField name="2T/19" numFmtId="168">
      <sharedItems containsSemiMixedTypes="0" containsString="0" containsNumber="1" minValue="0" maxValue="24770.7034405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lle Gomes de Oliveira de Souza Martins Lafond" refreshedDate="42228.498114467591" createdVersion="4" refreshedVersion="4" minRefreshableVersion="3" recordCount="17" xr:uid="{00000000-000A-0000-FFFF-FFFF02000000}">
  <cacheSource type="worksheet">
    <worksheetSource ref="A1:B13" sheet="BP"/>
  </cacheSource>
  <cacheFields count="40">
    <cacheField name="Balanço Patrimonial" numFmtId="0">
      <sharedItems count="17">
        <s v="Caixa e Equivalentes "/>
        <s v="Títulos e Valores Mobiliários (TVM)"/>
        <s v="Ações a Valor Justo"/>
        <s v="Debêntures "/>
        <s v="Fundos de Investimentos"/>
        <s v="Instrumentos Derivativos"/>
        <s v="Títulos Públicos"/>
        <s v="Ativo não circulante mantido para venda"/>
        <s v="Investimento em Coligadas"/>
        <s v="Outros "/>
        <s v="Ativo Total"/>
        <s v="Obrigações por emissão de Debêntures"/>
        <s v="Obrigações por repasses"/>
        <s v="Impostos diferidos"/>
        <s v="Outras obrigações"/>
        <s v="Patrimônio Líquido"/>
        <s v="Passivo Total"/>
      </sharedItems>
    </cacheField>
    <cacheField name="Financial Position" numFmtId="0">
      <sharedItems/>
    </cacheField>
    <cacheField name="31/mar" numFmtId="0">
      <sharedItems containsSemiMixedTypes="0" containsString="0" containsNumber="1" minValue="0" maxValue="108093.42060765688"/>
    </cacheField>
    <cacheField name="30/jun" numFmtId="0">
      <sharedItems containsSemiMixedTypes="0" containsString="0" containsNumber="1" minValue="0" maxValue="94936.534203346062"/>
    </cacheField>
    <cacheField name="30/set" numFmtId="0">
      <sharedItems containsSemiMixedTypes="0" containsString="0" containsNumber="1" minValue="0" maxValue="121334.61404852616"/>
    </cacheField>
    <cacheField name="31/dez" numFmtId="0">
      <sharedItems containsSemiMixedTypes="0" containsString="0" containsNumber="1" minValue="0" maxValue="125823.42200000001"/>
    </cacheField>
    <cacheField name="31/mar2" numFmtId="0">
      <sharedItems containsSemiMixedTypes="0" containsString="0" containsNumber="1" minValue="0" maxValue="129324.467"/>
    </cacheField>
    <cacheField name="30/jun2" numFmtId="0">
      <sharedItems containsSemiMixedTypes="0" containsString="0" containsNumber="1" minValue="0" maxValue="116872.82200000001"/>
    </cacheField>
    <cacheField name="30/set2" numFmtId="0">
      <sharedItems containsSemiMixedTypes="0" containsString="0" containsNumber="1" minValue="0" maxValue="105073.23500000002"/>
    </cacheField>
    <cacheField name="31/dez2" numFmtId="0">
      <sharedItems containsSemiMixedTypes="0" containsString="0" containsNumber="1" minValue="0" maxValue="110658.283"/>
    </cacheField>
    <cacheField name="31/mar3" numFmtId="0">
      <sharedItems containsSemiMixedTypes="0" containsString="0" containsNumber="1" minValue="0" maxValue="116516.81700000001"/>
    </cacheField>
    <cacheField name="30/jun3" numFmtId="0">
      <sharedItems containsSemiMixedTypes="0" containsString="0" containsNumber="1" minValue="0" maxValue="103124.46900000001"/>
    </cacheField>
    <cacheField name="30/set3" numFmtId="0">
      <sharedItems containsSemiMixedTypes="0" containsString="0" containsNumber="1" minValue="0" maxValue="107340.10700000002"/>
    </cacheField>
    <cacheField name="31/dez3" numFmtId="0">
      <sharedItems containsSemiMixedTypes="0" containsString="0" containsNumber="1" minValue="0" maxValue="98642.314000000013"/>
    </cacheField>
    <cacheField name="31/mar4" numFmtId="0">
      <sharedItems containsSemiMixedTypes="0" containsString="0" containsNumber="1" minValue="0" maxValue="93574.909"/>
    </cacheField>
    <cacheField name="30/jun4" numFmtId="0">
      <sharedItems containsSemiMixedTypes="0" containsString="0" containsNumber="1" minValue="0" maxValue="87925.872000000003"/>
    </cacheField>
    <cacheField name="30/set4" numFmtId="0">
      <sharedItems containsSemiMixedTypes="0" containsString="0" containsNumber="1" minValue="0" maxValue="93791.252999999997"/>
    </cacheField>
    <cacheField name="31/dez4" numFmtId="0">
      <sharedItems containsSemiMixedTypes="0" containsString="0" containsNumber="1" minValue="0" maxValue="91331.733999999997"/>
    </cacheField>
    <cacheField name="31/mar5" numFmtId="166">
      <sharedItems containsSemiMixedTypes="0" containsString="0" containsNumber="1" minValue="0" maxValue="86244.940999999992"/>
    </cacheField>
    <cacheField name="30/jun5" numFmtId="166">
      <sharedItems containsSemiMixedTypes="0" containsString="0" containsNumber="1" minValue="0" maxValue="89197.242000000013"/>
    </cacheField>
    <cacheField name="30/set5" numFmtId="166">
      <sharedItems containsSemiMixedTypes="0" containsString="0" containsNumber="1" minValue="0" maxValue="89141.002999999997"/>
    </cacheField>
    <cacheField name="31/dez5" numFmtId="166">
      <sharedItems containsSemiMixedTypes="0" containsString="0" containsNumber="1" minValue="0" maxValue="77169.187999999995"/>
    </cacheField>
    <cacheField name="31/mar6" numFmtId="166">
      <sharedItems containsSemiMixedTypes="0" containsString="0" containsNumber="1" minValue="0" maxValue="75454.991999999998"/>
    </cacheField>
    <cacheField name="30/jun6" numFmtId="166">
      <sharedItems containsSemiMixedTypes="0" containsString="0" containsNumber="1" minValue="0" maxValue="77024.885000000009"/>
    </cacheField>
    <cacheField name="30/set6" numFmtId="166">
      <sharedItems containsSemiMixedTypes="0" containsString="0" containsNumber="1" minValue="0" maxValue="71723.907999999996"/>
    </cacheField>
    <cacheField name="31/dez6" numFmtId="166">
      <sharedItems containsSemiMixedTypes="0" containsString="0" containsNumber="1" minValue="0" maxValue="67328.197957459997"/>
    </cacheField>
    <cacheField name="31/mar7" numFmtId="166">
      <sharedItems containsSemiMixedTypes="0" containsString="0" containsNumber="1" minValue="0" maxValue="69351.362396829994"/>
    </cacheField>
    <cacheField name="30/jun7" numFmtId="166">
      <sharedItems containsSemiMixedTypes="0" containsString="0" containsNumber="1" minValue="0" maxValue="69529.928880220003"/>
    </cacheField>
    <cacheField name="30/set7" numFmtId="166">
      <sharedItems containsSemiMixedTypes="0" containsString="0" containsNumber="1" minValue="0" maxValue="75196.20670581999"/>
    </cacheField>
    <cacheField name="31/dez7" numFmtId="166">
      <sharedItems containsSemiMixedTypes="0" containsString="0" containsNumber="1" minValue="0" maxValue="90075.696680749999"/>
    </cacheField>
    <cacheField name="31/mar8" numFmtId="166">
      <sharedItems containsSemiMixedTypes="0" containsString="0" containsNumber="1" minValue="0" maxValue="81455.816916840005"/>
    </cacheField>
    <cacheField name="30/jun8" numFmtId="166">
      <sharedItems containsSemiMixedTypes="0" containsString="0" containsNumber="1" minValue="0" maxValue="76568.353830289998"/>
    </cacheField>
    <cacheField name="30/set8" numFmtId="166">
      <sharedItems containsSemiMixedTypes="0" containsString="0" containsNumber="1" minValue="0" maxValue="85703.739931960008"/>
    </cacheField>
    <cacheField name="31/dez8" numFmtId="166">
      <sharedItems containsSemiMixedTypes="0" containsString="0" containsNumber="1" minValue="0" maxValue="89114.323800209997"/>
    </cacheField>
    <cacheField name="31/mar9" numFmtId="166">
      <sharedItems containsSemiMixedTypes="0" containsString="0" containsNumber="1" minValue="0" maxValue="98263.728544530037"/>
    </cacheField>
    <cacheField name="30/jun9" numFmtId="166">
      <sharedItems containsSemiMixedTypes="0" containsString="0" containsNumber="1" minValue="0" maxValue="97367.936111780014"/>
    </cacheField>
    <cacheField name="30/set9" numFmtId="166">
      <sharedItems containsSemiMixedTypes="0" containsString="0" containsNumber="1" minValue="0" maxValue="108281.97570599"/>
    </cacheField>
    <cacheField name="31/dez9" numFmtId="166">
      <sharedItems containsSemiMixedTypes="0" containsString="0" containsNumber="1" minValue="0" maxValue="107064.89247604"/>
    </cacheField>
    <cacheField name="31/mar10" numFmtId="166">
      <sharedItems containsSemiMixedTypes="0" containsString="0" containsNumber="1" minValue="0" maxValue="119643.53528092998"/>
    </cacheField>
    <cacheField name="30/jun10" numFmtId="166">
      <sharedItems containsSemiMixedTypes="0" containsString="0" containsNumber="1" minValue="0" maxValue="111765.434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s v="AÇÕES ON JBS S/A"/>
    <x v="0"/>
    <n v="4083.5771011699999"/>
    <n v="7463.1268565699993"/>
    <n v="7356.9486280900001"/>
    <n v="6984.6584189200003"/>
    <n v="7208.7316817499996"/>
    <n v="4831.7739323900005"/>
    <n v="4710.2342054199999"/>
    <n v="4833.1855600200006"/>
    <n v="5683.01152809"/>
    <n v="5794.0365647899998"/>
    <n v="6177.7314764299999"/>
    <n v="6035.0524668299995"/>
    <n v="6175.8759653699999"/>
    <n v="6492.0574324999998"/>
    <n v="6337.3004770200005"/>
    <n v="6112.7231208599997"/>
    <n v="6407.8755400500004"/>
    <n v="6683.5740367299995"/>
    <n v="6148.5063611899996"/>
    <n v="5519.8187088500008"/>
    <n v="5448.3945056299999"/>
    <n v="5695.29076515"/>
    <n v="5717.5686265799995"/>
    <n v="5596.9730609600001"/>
    <n v="6055.0920614099996"/>
    <n v="5714.1192444300004"/>
    <n v="5642.2631851199994"/>
    <n v="5710.8478950899998"/>
    <n v="6337.73916482"/>
    <n v="6275.8242929799999"/>
    <n v="6315.7853428499993"/>
    <n v="6323.1294408399999"/>
  </r>
  <r>
    <s v="AÇÕES ON FIBRIA CELULOSE S/A"/>
    <x v="1"/>
    <n v="4703.3237770400001"/>
    <n v="4705.5961226600002"/>
    <n v="4529.7568767100001"/>
    <n v="4731.5671584799993"/>
    <n v="4585.17308503"/>
    <n v="4587.2731762200001"/>
    <n v="4647.0953743299997"/>
    <n v="4620.3845734699999"/>
    <n v="4385.2458020000004"/>
    <n v="4447.5329176800005"/>
    <n v="4284.6180692799999"/>
    <n v="4543.4494454700007"/>
    <n v="4549.8172089700001"/>
    <n v="4471.0808134700001"/>
    <n v="4443.9091355299997"/>
    <n v="4332.65296399"/>
    <n v="4150.1878195099998"/>
    <n v="3527.6627309"/>
    <n v="3726.74041304"/>
    <n v="3998.6904789499999"/>
    <n v="4130.4092313600004"/>
    <n v="4186.572639"/>
    <n v="4076.48926403"/>
    <n v="4072.8695778699998"/>
    <n v="4194.9957627799995"/>
    <n v="4196.9663390799997"/>
    <n v="4365.616882190001"/>
    <n v="4384.9590337600002"/>
    <n v="4519.2822718300004"/>
    <n v="0"/>
    <n v="0"/>
    <n v="0"/>
  </r>
  <r>
    <s v="AÇÕES ON COMPANHIA BRASILIANA DE ENERGIA"/>
    <x v="2"/>
    <n v="0"/>
    <n v="2049.7977375099999"/>
    <n v="2156.59262184"/>
    <n v="1989.69918699"/>
    <n v="1970.18566549"/>
    <n v="1961.6997560299999"/>
    <n v="1679.4703716099998"/>
    <n v="1634.01621778"/>
    <n v="1764.12944855"/>
    <n v="1737.81344771"/>
    <n v="1813.5445246400002"/>
    <n v="1844.6462169500001"/>
    <n v="1718.6028323199998"/>
    <n v="1702.25237079"/>
    <n v="1719.5609861800001"/>
    <n v="1727.5926784800001"/>
    <n v="1727.3448322300001"/>
    <n v="0"/>
    <n v="0"/>
    <n v="0"/>
    <n v="0"/>
    <n v="0"/>
    <n v="0"/>
    <n v="0"/>
    <n v="0"/>
    <m/>
    <n v="0"/>
    <n v="0"/>
    <n v="0"/>
    <n v="0"/>
    <n v="0"/>
    <n v="0"/>
  </r>
  <r>
    <s v="AÇÕES ON COMPANHIA PARANAENSE DE ENERGIA"/>
    <x v="3"/>
    <n v="2275.1716785799999"/>
    <n v="1659.09006084"/>
    <n v="1669.1378107099999"/>
    <n v="1697.17936691"/>
    <n v="1731.11587725"/>
    <n v="1741.1002943399999"/>
    <n v="1740.0165803299999"/>
    <n v="1745.7014433099998"/>
    <n v="1786.22359241"/>
    <n v="1768.89087182"/>
    <n v="1782.51413559"/>
    <n v="1831.6909831400001"/>
    <n v="1874.6659411400001"/>
    <n v="1836.50572805"/>
    <n v="1903.9891813499999"/>
    <n v="1908.2894974799999"/>
    <n v="1938.86857579"/>
    <n v="1960.9111067000001"/>
    <n v="2012.45066423"/>
    <n v="1521.8062685099999"/>
    <n v="1521.1011337100001"/>
    <n v="1334.9283422599999"/>
    <n v="1334.9941596000001"/>
    <n v="1099.79862675"/>
    <n v="1099.7630320000001"/>
    <n v="1128.1478239999999"/>
    <n v="1122.14637758"/>
    <n v="1262.8919968900002"/>
    <n v="1327.3369397900001"/>
    <n v="0"/>
    <n v="0"/>
    <n v="0"/>
  </r>
  <r>
    <s v="AÇÕES PNB COMPANHIA PARANAENSE DE ENERGIA"/>
    <x v="3"/>
    <n v="0"/>
    <n v="1181.8473305"/>
    <n v="1186.6282387000001"/>
    <n v="1207.1222173699998"/>
    <n v="1231.29677853"/>
    <n v="1237.09960884"/>
    <n v="1235.6998575299999"/>
    <n v="1239.13261702"/>
    <n v="1267.99843624"/>
    <n v="1252.5514755699999"/>
    <n v="1262.2559625699998"/>
    <n v="1295.0416185899999"/>
    <n v="1325.6546880899998"/>
    <n v="1294.8396055599999"/>
    <n v="1342.9112208499998"/>
    <n v="1343.6686617"/>
    <n v="1365.45156724"/>
    <n v="1381.1534914000001"/>
    <n v="1414.65997969"/>
    <n v="1069.9461964899999"/>
    <n v="1070.65133126"/>
    <n v="939.09193525000001"/>
    <n v="939.02611787000001"/>
    <n v="771.15287009000008"/>
    <n v="771.18846486999996"/>
    <n v="788.88114502999997"/>
    <n v="784.60603447000005"/>
    <n v="899.61694692999993"/>
    <n v="945.52408935000005"/>
    <n v="0"/>
    <n v="0"/>
    <n v="0"/>
  </r>
  <r>
    <s v="AÇÕES ON GRANBIO INVESTIMENTOS S/A"/>
    <x v="4"/>
    <n v="0"/>
    <n v="0"/>
    <n v="0"/>
    <n v="0"/>
    <n v="0"/>
    <n v="0"/>
    <n v="0"/>
    <n v="600.00001499999996"/>
    <n v="597.89626495000005"/>
    <n v="598.98361497999997"/>
    <n v="597.52156494000008"/>
    <n v="594.78931488000001"/>
    <n v="594.04561486"/>
    <n v="588.38521473000003"/>
    <n v="581.87791458000004"/>
    <n v="574.95301441999993"/>
    <n v="570.36511430999997"/>
    <n v="577.59166447999996"/>
    <n v="585.49171465999996"/>
    <n v="576.92281447000005"/>
    <n v="572.11306435000006"/>
    <n v="570.27256430999989"/>
    <n v="574.31596439999998"/>
    <n v="523.03848745999994"/>
    <n v="521.30478741000002"/>
    <n v="509.16378713"/>
    <n v="563.20981414999994"/>
    <n v="565.2790641900001"/>
    <n v="566.19121422000001"/>
    <n v="557.14907479999999"/>
    <n v="552.97142470000006"/>
    <n v="549.05882460999999"/>
  </r>
  <r>
    <s v="AÇÕES ON TUPY S/A"/>
    <x v="5"/>
    <n v="301.46672254999999"/>
    <n v="389.56994433"/>
    <n v="399.61164746999998"/>
    <n v="398.77225940999995"/>
    <n v="409.52530766000001"/>
    <n v="420.86316257999999"/>
    <n v="416.85643028999993"/>
    <n v="419.04772888000002"/>
    <n v="475.38732804999995"/>
    <n v="520.47437676000004"/>
    <n v="546.46102088999999"/>
    <n v="539.06449526999995"/>
    <n v="546.80298016999996"/>
    <n v="561.87371474999998"/>
    <n v="574.43430472"/>
    <n v="610.40092191000008"/>
    <n v="647.02862277999998"/>
    <n v="673.5379375"/>
    <n v="685.70723358999999"/>
    <n v="660.65709548000007"/>
    <n v="641.02615208999998"/>
    <n v="637.26939254000001"/>
    <n v="565.83429668999997"/>
    <n v="560.87631003000001"/>
    <n v="558.51952612000002"/>
    <n v="567.43289317999995"/>
    <n v="560.48615017000009"/>
    <n v="579.11686335000002"/>
    <n v="600.43143965000002"/>
    <n v="602.38646958999993"/>
    <n v="572.4526629500001"/>
    <n v="617.11917653"/>
  </r>
  <r>
    <s v="AÇÕES PN COMPANHIA BRASILIANA DE ENERGIA"/>
    <x v="2"/>
    <n v="0"/>
    <n v="341.63295392000003"/>
    <n v="359.43210133000002"/>
    <n v="331.61627594999999"/>
    <n v="328.36402231"/>
    <n v="326.94977792000003"/>
    <n v="279.91154718000001"/>
    <n v="272.33585486000004"/>
    <n v="294.02139332000002"/>
    <n v="289.63539416000003"/>
    <n v="302.25724030000003"/>
    <n v="307.44085568999998"/>
    <n v="286.43362493000001"/>
    <n v="283.70854800000001"/>
    <n v="286.59331723000003"/>
    <n v="287.93193262"/>
    <n v="287.89062489999998"/>
    <n v="0"/>
    <n v="0"/>
    <n v="0"/>
    <n v="0"/>
    <n v="0"/>
    <n v="0"/>
    <n v="0"/>
    <n v="0"/>
    <n v="0"/>
    <n v="0"/>
    <n v="0"/>
    <n v="0"/>
    <n v="0"/>
    <n v="0"/>
    <n v="0"/>
  </r>
  <r>
    <s v="AÇÕES ON SIX SEMICONDUTORES S/A"/>
    <x v="6"/>
    <n v="0"/>
    <n v="0"/>
    <n v="245.04546415999999"/>
    <n v="245.02565125999999"/>
    <n v="244.59472069"/>
    <n v="244.03409353999999"/>
    <n v="240.15403526"/>
    <n v="239.30670357"/>
    <n v="235.97450401"/>
    <n v="231.99277153999998"/>
    <n v="229.18825554"/>
    <n v="228.07381065000001"/>
    <n v="225.79070413999997"/>
    <n v="224.34601352000001"/>
    <n v="233.56924868000002"/>
    <n v="219.37033390000002"/>
    <n v="218.55734457"/>
    <n v="209.09173158999999"/>
    <n v="199.20410385"/>
    <n v="212.57516963"/>
    <n v="201.84681449000001"/>
    <n v="196.75225746999999"/>
    <n v="51.198981259999996"/>
    <n v="47.780265360000001"/>
    <n v="48.176193149999996"/>
    <n v="45.625612490000002"/>
    <n v="42.23265336"/>
    <n v="0"/>
    <n v="0"/>
    <n v="0"/>
    <n v="0"/>
    <n v="0"/>
  </r>
  <r>
    <s v="AÇÕES ON OCEANA OFFSHORE S/A"/>
    <x v="7"/>
    <n v="0"/>
    <n v="0"/>
    <n v="0"/>
    <n v="0"/>
    <n v="0"/>
    <n v="0"/>
    <n v="122.29567231999999"/>
    <n v="122.03217231999999"/>
    <n v="121.30492231999999"/>
    <n v="225.15636995"/>
    <n v="224.48236994999999"/>
    <n v="235.20800002000001"/>
    <n v="248.36797138"/>
    <n v="223.55277138"/>
    <n v="166.67999996"/>
    <n v="151.76277138"/>
    <n v="99.516371379999995"/>
    <n v="97.442061109999997"/>
    <n v="33.807959939999996"/>
    <n v="100.2145084"/>
    <n v="125.99950234000001"/>
    <n v="125.86856387"/>
    <n v="142.00721680000001"/>
    <n v="133.39153012"/>
    <n v="139.69424053999998"/>
    <n v="119.38954026"/>
    <n v="138.06690866999998"/>
    <n v="156.46243552999999"/>
    <n v="116.18023545"/>
    <n v="133.58923541999999"/>
    <n v="160.27683547000001"/>
    <n v="131.99083542"/>
  </r>
  <r>
    <s v="AÇÕES ON IGUA SANEAMENTO S.A."/>
    <x v="8"/>
    <n v="0"/>
    <n v="0"/>
    <n v="120.00000176"/>
    <n v="118.87829112"/>
    <n v="119.62164168000001"/>
    <n v="120"/>
    <n v="115.32765581999999"/>
    <n v="110.90431894"/>
    <n v="116.12147666"/>
    <n v="118.36255825000001"/>
    <n v="122.29255636000001"/>
    <n v="122.75982438"/>
    <n v="124.19137583"/>
    <n v="124.74253817"/>
    <n v="128.41918208999999"/>
    <n v="126.23659257"/>
    <n v="125.98123293"/>
    <n v="115.7183828"/>
    <n v="107.19692490999999"/>
    <n v="104.80844333"/>
    <n v="94.795352930000007"/>
    <n v="80.405999989999998"/>
    <n v="79.159010449999997"/>
    <n v="66.432201640000002"/>
    <n v="65.740992590000005"/>
    <n v="94.348076000000006"/>
    <n v="93.440440010000003"/>
    <n v="100.43832252"/>
    <n v="102.02403553000001"/>
    <n v="103.19508687999999"/>
    <n v="103.19508687999999"/>
    <n v="118.84386686000001"/>
  </r>
  <r>
    <s v="AÇÕES ON MARFRIG ALIMENTOS S/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0.6182912300001"/>
    <n v="1235.8495364100002"/>
    <n v="1310.1848616399998"/>
    <n v="1171.9341546399999"/>
    <n v="1280.7385223499998"/>
    <n v="998.29425676999995"/>
    <n v="660.69245697000008"/>
    <n v="609.09431398000004"/>
    <n v="603.14011701999993"/>
    <n v="594.55450928999994"/>
  </r>
  <r>
    <s v="AÇÕES ON STARA S/A"/>
    <x v="7"/>
    <n v="0"/>
    <n v="0"/>
    <n v="0"/>
    <n v="0"/>
    <n v="0"/>
    <n v="0"/>
    <n v="0"/>
    <n v="0"/>
    <n v="0"/>
    <n v="0"/>
    <n v="0"/>
    <n v="0"/>
    <n v="0"/>
    <n v="0"/>
    <n v="0"/>
    <n v="119.99999943"/>
    <n v="116.60445853"/>
    <n v="116.92283999"/>
    <n v="115.91186523"/>
    <n v="112.51078190999999"/>
    <n v="113.62285415000001"/>
    <n v="114.54145558"/>
    <n v="94.900000009999999"/>
    <n v="94.851810239999992"/>
    <n v="94.851810239999992"/>
    <n v="95.731717519999989"/>
    <n v="95.825219849999996"/>
    <n v="104.23735529000001"/>
    <n v="106.87943776"/>
    <n v="107.95302117"/>
    <n v="108.07433809"/>
    <n v="109.82655750000001"/>
  </r>
  <r>
    <s v="AÇÕES ON CENTRO DE TECNOLOGIA CANAVIEIRA S/A"/>
    <x v="4"/>
    <n v="0"/>
    <n v="0"/>
    <n v="0"/>
    <n v="0"/>
    <n v="0"/>
    <n v="0"/>
    <n v="0"/>
    <n v="0"/>
    <n v="0"/>
    <n v="0"/>
    <n v="0"/>
    <n v="0"/>
    <n v="150.00184991999998"/>
    <n v="150.00184991999998"/>
    <n v="150.00184991999998"/>
    <n v="146.83166972999999"/>
    <n v="145.09716084000002"/>
    <n v="143.35660948"/>
    <n v="152.57842588"/>
    <n v="227.63396956"/>
    <n v="287.82661992000004"/>
    <n v="274.98795672000006"/>
    <n v="272.80352077999999"/>
    <n v="272.80352077999999"/>
    <n v="266.11753225000001"/>
    <n v="263.73527581000002"/>
    <n v="261.58250067"/>
    <n v="256.63187730999999"/>
    <n v="254.18679218"/>
    <n v="348.51921043999999"/>
    <n v="346.91878337000003"/>
    <n v="353.89633296"/>
  </r>
  <r>
    <s v="OUTROS INVESTIMENTOS"/>
    <x v="9"/>
    <n v="2277.8345620100004"/>
    <n v="1541.5311729800001"/>
    <n v="1450.2379138399999"/>
    <n v="1863.2200653099999"/>
    <n v="1857.8243910399999"/>
    <n v="1196.7790593299997"/>
    <n v="1045.4154020199999"/>
    <n v="1070.63211482"/>
    <n v="1087.03462113"/>
    <n v="1132.5526847100002"/>
    <n v="726.27473949"/>
    <n v="603.17286564999984"/>
    <n v="571.34124123000015"/>
    <n v="591.28155014999993"/>
    <n v="518.92503608000004"/>
    <n v="462.68072520999993"/>
    <n v="475.20896810999994"/>
    <n v="918.58510820000004"/>
    <n v="917.74689241999988"/>
    <n v="864.44072821000009"/>
    <n v="864.59455044000003"/>
    <n v="453.26092259999996"/>
    <n v="473.61622698999997"/>
    <n v="483.78685976999998"/>
    <n v="474.28489262000005"/>
    <n v="457.01452390000003"/>
    <n v="440.86347852999995"/>
    <n v="380.61294063000003"/>
    <n v="385.94869569999997"/>
    <n v="383.73094626"/>
    <n v="346.59599123999999"/>
    <n v="361.3282257999999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">
  <r>
    <s v="AÇÕES PN PETROLEO BRASILEIRO S/A - PETROBRAS"/>
    <x v="0"/>
    <n v="41865.558800899998"/>
    <n v="28678.036617080001"/>
    <n v="31226.599272479998"/>
    <n v="24358.893590559997"/>
    <n v="30059.625846059997"/>
    <n v="26156.300937"/>
    <n v="24613.749856100003"/>
    <n v="21689.609546220003"/>
    <n v="25056.394948880003"/>
    <n v="22950.477386259998"/>
    <n v="21018.935163220001"/>
    <n v="23151.679701159999"/>
    <n v="24452.788004180002"/>
    <n v="13601.27648724"/>
    <n v="13051.32349318"/>
    <n v="17142.437229480001"/>
    <n v="9577.2301892399992"/>
    <n v="8893.1423185799995"/>
    <n v="11253.916146739999"/>
    <n v="12595.26491274"/>
    <n v="18282.583680580003"/>
    <n v="19561.041789179995"/>
    <n v="18236.11592384"/>
    <n v="15400.659070720001"/>
    <n v="19238.323303440004"/>
    <n v="20100.860215680001"/>
    <n v="25204.28845032"/>
    <n v="18371.709966959999"/>
    <n v="23199.549094080001"/>
    <n v="23471.85744648"/>
    <n v="25558.656347119999"/>
    <n v="24770.703440599998"/>
  </r>
  <r>
    <s v="AÇÕES ON VALE S/A"/>
    <x v="1"/>
    <n v="15434.023089239998"/>
    <n v="8665.5756057600011"/>
    <n v="9309.8157276599995"/>
    <n v="8683.494857640002"/>
    <n v="7904.5406712600006"/>
    <n v="8713.3163980399986"/>
    <n v="7200.5591929800003"/>
    <n v="5964.3496897999994"/>
    <n v="7130.3903731"/>
    <n v="7394.555342059999"/>
    <n v="6517.4450935599998"/>
    <n v="6001.4978885599994"/>
    <n v="5510.3161493999996"/>
    <n v="4554.7819257399997"/>
    <n v="3712.7560871799997"/>
    <n v="3805.6265840799997"/>
    <n v="3430.0170188399998"/>
    <n v="2684.98925482"/>
    <n v="3120.4486958399998"/>
    <n v="3324.7637890199999"/>
    <n v="3692.1181989800002"/>
    <n v="5339.0216773399998"/>
    <n v="6183.1113047200006"/>
    <n v="5972.6048450799999"/>
    <n v="13951.4664202"/>
    <n v="16114.51436598"/>
    <n v="17025.823474369998"/>
    <n v="19884.202704209998"/>
    <n v="23201.838520040001"/>
    <n v="17217.869342959999"/>
    <n v="16530.659703600002"/>
    <n v="16779.751836120002"/>
  </r>
  <r>
    <s v="AÇÕES ON SUZANO PAPEL E CELULOSE S/A"/>
    <x v="2"/>
    <n v="260.87273827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3.57562265"/>
    <n v="2524.7661011"/>
    <n v="3374.9579331"/>
    <n v="3637.6064812000004"/>
    <n v="2842.8289382500002"/>
    <n v="6961.0754745000004"/>
    <n v="4918.1184945000005"/>
  </r>
  <r>
    <s v="AÇÕES ON CENTRAIS ELETRICAS BRASILEIRAS S/A"/>
    <x v="3"/>
    <n v="4742.6307197599999"/>
    <n v="3213.8763687799997"/>
    <n v="3081.9230645500002"/>
    <n v="2566.7629041999999"/>
    <n v="2194.4015251400006"/>
    <n v="904.41572738000002"/>
    <n v="963.95406680000008"/>
    <n v="654.92173362000005"/>
    <n v="885.98719374999996"/>
    <n v="844.87738796000008"/>
    <n v="925.67942003000007"/>
    <n v="905.83330689000002"/>
    <n v="941.27279464000003"/>
    <n v="837.7894904100001"/>
    <n v="816.52579776000005"/>
    <n v="837.7894904100001"/>
    <n v="748.48198128000013"/>
    <n v="812.27305923000006"/>
    <n v="934.18489708999994"/>
    <n v="1834.3478859399997"/>
    <n v="2717.4999206699999"/>
    <n v="3229.2461237800003"/>
    <n v="2448.1598137699998"/>
    <n v="1750.7106948500002"/>
    <n v="2771.3679420500002"/>
    <n v="2663.6318992900001"/>
    <n v="2989.6751865900001"/>
    <n v="1749.2931153400002"/>
    <n v="2229.85256923"/>
    <n v="3441.8830502799997"/>
    <n v="5186.9234270900006"/>
    <n v="4972.8689210800003"/>
  </r>
  <r>
    <s v="AÇÕES UNIT AES TIETE ENERGIA SA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5.2212552999999"/>
    <n v="1579.2169464000001"/>
    <n v="1744.2580617000001"/>
    <n v="1561.8011759999999"/>
    <n v="1530.587448"/>
    <n v="1526.128344"/>
    <n v="1593.0149039999999"/>
    <n v="1430.2576079999999"/>
    <n v="1353.338064"/>
    <n v="1083.5622719999999"/>
    <n v="1066.8406319999999"/>
    <n v="1117.0055520000001"/>
    <n v="1239.6309120000001"/>
    <n v="1318.780008"/>
  </r>
  <r>
    <s v="AÇÕES ON COMPANHIA PARANAENSE DE ENERGIA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6.7076420000001"/>
    <n v="1232.8375672499999"/>
    <n v="1791.99968225"/>
  </r>
  <r>
    <s v="AÇÕES ON COMPANHIA DISTRIBUIDORA DE GAS DO RJ - CEG"/>
    <x v="4"/>
    <n v="789.57117544999994"/>
    <n v="717.79197768000006"/>
    <n v="807.51597488999994"/>
    <n v="807.51597488999994"/>
    <n v="807.51597488999994"/>
    <n v="807.51597488999994"/>
    <n v="1678.1976438199999"/>
    <n v="1702.6025710599999"/>
    <n v="1435.4045073699999"/>
    <n v="1435.4045073699999"/>
    <n v="1217.8102658099999"/>
    <n v="1185.0545287499999"/>
    <n v="1078.6961510799999"/>
    <n v="973.58917194000003"/>
    <n v="962.46120701999996"/>
    <n v="1025.80667206"/>
    <n v="782.00385352000001"/>
    <n v="647.49200561999999"/>
    <n v="555.39748245999999"/>
    <n v="659.36463616999993"/>
    <n v="635.05030160000001"/>
    <n v="519.95466852999994"/>
    <n v="480.92781186000002"/>
    <n v="634.80363597999997"/>
    <n v="1026.0970503799999"/>
    <n v="1141.44520994"/>
    <n v="1352.90036027"/>
    <n v="1218.2875583099999"/>
    <n v="1201.47750584"/>
    <n v="1476.7159925399999"/>
    <n v="1219.9567990999999"/>
    <n v="1249.1838992200001"/>
  </r>
  <r>
    <s v="AÇÕES PNB COMPANHIA PARANAENSE DE ENERGIA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8.28170216000001"/>
    <n v="1000.15833996"/>
    <n v="1326.7239517799999"/>
  </r>
  <r>
    <s v="AÇÕES UNIT KLABIN S/A"/>
    <x v="2"/>
    <n v="0"/>
    <n v="0"/>
    <n v="0"/>
    <n v="0"/>
    <n v="0"/>
    <n v="0"/>
    <n v="0"/>
    <n v="0"/>
    <n v="0"/>
    <n v="0"/>
    <n v="919.12684160000003"/>
    <n v="881.69273279999993"/>
    <n v="878.07161039999994"/>
    <n v="959.72265600000003"/>
    <n v="1072.3927272000001"/>
    <n v="937.60985415999994"/>
    <n v="1079.9565267999999"/>
    <n v="1148.65856672"/>
    <n v="829.75026472000002"/>
    <n v="653.92324608000001"/>
    <n v="728.42622008000001"/>
    <n v="746.30693384000006"/>
    <n v="647.1115456"/>
    <n v="690.53613615999996"/>
    <n v="781.64263008"/>
    <n v="750.56424663999996"/>
    <n v="1150.5138915999999"/>
    <n v="1097.0670359999999"/>
    <n v="1116.1953843199999"/>
    <n v="886.65520448000007"/>
    <n v="961.48080232000007"/>
    <n v="920.97371176000001"/>
  </r>
  <r>
    <s v="AÇÕES ON COMPANHIA ENERGÉTICA DE MINAS GERAIS - CEMIG"/>
    <x v="3"/>
    <n v="310.60081736000001"/>
    <n v="13.210410400000001"/>
    <n v="18.1412616"/>
    <n v="19.206538999999999"/>
    <n v="13.3402335"/>
    <n v="13.255302500000001"/>
    <n v="14.2623415"/>
    <n v="13.542040740000001"/>
    <n v="0"/>
    <n v="0"/>
    <n v="0"/>
    <n v="0"/>
    <n v="0"/>
    <n v="0"/>
    <n v="0"/>
    <n v="0"/>
    <n v="0"/>
    <n v="0"/>
    <n v="430.93992656"/>
    <n v="388.00896288000001"/>
    <n v="475.50117999999998"/>
    <n v="429.30963680000002"/>
    <n v="644.50788511999997"/>
    <n v="447.78625407999999"/>
    <n v="434.20050607999997"/>
    <n v="349.42543855999998"/>
    <n v="420.07132816000001"/>
    <n v="352.68601808"/>
    <n v="353.77287792000004"/>
    <n v="806.99343120000003"/>
    <n v="903.18052704000002"/>
    <n v="1008.0625016"/>
  </r>
  <r>
    <s v="AÇÕES ON EMBRAER S/A"/>
    <x v="5"/>
    <n v="470.39024487"/>
    <n v="462.83537195999997"/>
    <n v="578.14659005999999"/>
    <n v="527.25060413999995"/>
    <n v="537.98647616999995"/>
    <n v="572.97746648999998"/>
    <n v="707.77230420000001"/>
    <n v="815.52864938999994"/>
    <n v="714.13430244000006"/>
    <n v="753.89679144000002"/>
    <n v="802.80465290999996"/>
    <n v="796.04502977999994"/>
    <n v="952.70923644000004"/>
    <n v="974.97623027999998"/>
    <n v="981.33822852000003"/>
    <n v="934.41849149999996"/>
    <n v="1012.7505948300001"/>
    <n v="1193.27229489"/>
    <n v="941.97336440999993"/>
    <n v="693.45780816000001"/>
    <n v="559.45822023000005"/>
    <n v="630.63307553999994"/>
    <n v="693.85543304999999"/>
    <n v="600.01595900999996"/>
    <n v="709.76042864999999"/>
    <n v="802.80465290999996"/>
    <n v="854.09826371999998"/>
    <n v="963.04748358000006"/>
    <n v="790.08065642999998"/>
    <n v="849.32676503999994"/>
    <n v="736.00367139000002"/>
    <n v="764.23503858000004"/>
  </r>
  <r>
    <s v="AÇÕES PNB CENTRAIS ELETRICAS BRASILEIRAS S/A"/>
    <x v="3"/>
    <n v="0"/>
    <n v="498.1178683"/>
    <n v="440.92309618000002"/>
    <n v="363.72884492000003"/>
    <n v="344.10318782000002"/>
    <n v="197.19112609999999"/>
    <n v="231.20893174"/>
    <n v="162.05185434000001"/>
    <n v="192.89217263999998"/>
    <n v="188.03248612000002"/>
    <n v="204.48065588"/>
    <n v="195.13510488"/>
    <n v="188.7801302"/>
    <n v="153.45394741999999"/>
    <n v="130.27698093999999"/>
    <n v="159.80892209999999"/>
    <n v="164.48169759999999"/>
    <n v="194.57437181999998"/>
    <n v="197.56494813999998"/>
    <n v="335.5052809"/>
    <n v="447.83880392000003"/>
    <n v="483.91263077999997"/>
    <n v="413.07335419999998"/>
    <n v="304.10422954000001"/>
    <n v="419.80215092000003"/>
    <n v="413.82099827999997"/>
    <n v="453.81995655999998"/>
    <n v="257.75029658"/>
    <n v="349.33669637999998"/>
    <n v="525.78069926000001"/>
    <n v="708.39276580000001"/>
    <n v="668.95454058000007"/>
  </r>
  <r>
    <s v="AÇÕES ON LIGHT S/A"/>
    <x v="3"/>
    <n v="780.19151303000001"/>
    <n v="885.25852869999994"/>
    <n v="769.80495800000006"/>
    <n v="680.85877840000001"/>
    <n v="651.20847675999994"/>
    <n v="608.92934294000008"/>
    <n v="545.51064221000001"/>
    <n v="428.00759497000001"/>
    <n v="439.43970304000004"/>
    <n v="465.26535719999998"/>
    <n v="390.90692087999997"/>
    <n v="456.02306568"/>
    <n v="429.10702560000004"/>
    <n v="328.26485719999999"/>
    <n v="274.86200287999998"/>
    <n v="325.96796024000002"/>
    <n v="222.22478088"/>
    <n v="181.26345175999998"/>
    <n v="188.34555072000001"/>
    <n v="212.84578496"/>
    <n v="301.08490983999997"/>
    <n v="330.17893800000002"/>
    <n v="378.22236607999997"/>
    <n v="427.60565072000003"/>
    <n v="377.83954992000002"/>
    <n v="317.54600472000004"/>
    <n v="262.03766152000003"/>
    <n v="215.14268191999997"/>
    <n v="244.23671008000002"/>
    <n v="314.10065927999995"/>
    <n v="388.17558624000003"/>
    <n v="371.52308327999998"/>
  </r>
  <r>
    <s v="AÇÕES PN GERDAU S/A"/>
    <x v="6"/>
    <n v="923.97480375999999"/>
    <n v="305.96462707999996"/>
    <n v="373.01374092000003"/>
    <n v="369.61884907999996"/>
    <n v="410.56973189999997"/>
    <n v="381.28878977999995"/>
    <n v="328.03142404000005"/>
    <n v="268.19645536000002"/>
    <n v="352.00784766000004"/>
    <n v="389.77601937999998"/>
    <n v="307.02553078"/>
    <n v="273.50097385999999"/>
    <n v="248.67582727999999"/>
    <n v="204.11787188"/>
    <n v="215.99999331999999"/>
    <n v="159.77209722000001"/>
    <n v="116.27504551999999"/>
    <n v="99.300586319999994"/>
    <n v="140.0392884"/>
    <n v="123.48919068000001"/>
    <n v="190.75048525999998"/>
    <n v="227.45775327999999"/>
    <n v="231.06482586000001"/>
    <n v="217.48525849999999"/>
    <n v="274.183514"/>
    <n v="307.33479342000004"/>
    <n v="384.85395055999999"/>
    <n v="346.46825860000001"/>
    <n v="426.47999313999998"/>
    <n v="365.41184683999995"/>
    <n v="378.87176479999999"/>
    <n v="377.37621836"/>
  </r>
  <r>
    <s v="AÇÕES ON PETROLEO BRASILEIRO S/A - PETROBRAS"/>
    <x v="0"/>
    <n v="0"/>
    <n v="3963.9329611200001"/>
    <n v="4194.5554824800001"/>
    <n v="3259.9273696"/>
    <n v="4033.29311792"/>
    <n v="228.74266359999999"/>
    <n v="196.44958167999999"/>
    <n v="172.46377808000003"/>
    <n v="202.76779336000001"/>
    <n v="188.37631119999998"/>
    <n v="174.45284472"/>
    <n v="188.84432687999998"/>
    <n v="202.53378552000001"/>
    <n v="113.61080631999999"/>
    <n v="112.20675928"/>
    <n v="164.62451544000001"/>
    <n v="98.868312400000008"/>
    <n v="99.804343760000009"/>
    <n v="124.37516695999999"/>
    <n v="133.96948840000002"/>
    <n v="178.78198975999999"/>
    <n v="197.38561303999998"/>
    <n v="177.72895448"/>
    <n v="154.32817047999998"/>
    <n v="186.15323672"/>
    <n v="197.38561303999998"/>
    <n v="273.32115712000001"/>
    <n v="226.16857736"/>
    <n v="286.30859224"/>
    <n v="295.90291367999998"/>
    <n v="365.05223039999998"/>
    <n v="351.24576783999998"/>
  </r>
  <r>
    <s v="AÇÕES PN COMPANHIA ENERGÉTICA DE MINAS GERAIS - CEMIG"/>
    <x v="3"/>
    <n v="0"/>
    <n v="369.17973072000001"/>
    <n v="485.32866774000001"/>
    <n v="482.39912898"/>
    <n v="319.49605952999997"/>
    <n v="290.00609675999999"/>
    <n v="301.85359272000005"/>
    <n v="288.48247169999996"/>
    <n v="138.93664631999999"/>
    <n v="134.26525233000001"/>
    <n v="145.66782153"/>
    <n v="153.93468419999999"/>
    <n v="143.29228628000001"/>
    <n v="126.28345389"/>
    <n v="122.95770454000001"/>
    <n v="111.55513534000001"/>
    <n v="66.324944180000003"/>
    <n v="58.533188559999999"/>
    <n v="216.06052912000001"/>
    <n v="187.74191608000001"/>
    <n v="227.59774184"/>
    <n v="200.85238508"/>
    <n v="271.38670830000001"/>
    <n v="211.86517903999999"/>
    <n v="209.767504"/>
    <n v="179.35121591999999"/>
    <n v="222.35355424000002"/>
    <n v="189.57738174000002"/>
    <n v="186.95528794000001"/>
    <n v="358.96464122000003"/>
    <n v="363.42220068"/>
    <n v="388.59430116000004"/>
  </r>
  <r>
    <s v="AÇÕES ON LINX S/A"/>
    <x v="7"/>
    <n v="0"/>
    <n v="0"/>
    <n v="0"/>
    <n v="0"/>
    <n v="0"/>
    <n v="0"/>
    <n v="153.58427499999999"/>
    <n v="176.99680699999999"/>
    <n v="157.77013409"/>
    <n v="155.7610761"/>
    <n v="144.79652830000001"/>
    <n v="168.3380574"/>
    <n v="164.01673561999999"/>
    <n v="167.37059730000001"/>
    <n v="150.53679156000001"/>
    <n v="156.11581147000001"/>
    <n v="136.92785282"/>
    <n v="143.37758682"/>
    <n v="156.59954152"/>
    <n v="154.89036200999999"/>
    <n v="187.49376738000001"/>
    <n v="166.79012124000002"/>
    <n v="159.72766250999999"/>
    <n v="170.27297759999999"/>
    <n v="190.29940166999998"/>
    <n v="208.48765155000001"/>
    <n v="194.45948010000001"/>
    <n v="172.30464381000002"/>
    <n v="158.08298034000001"/>
    <n v="313.84405643999997"/>
    <n v="358.54071306000003"/>
    <n v="0"/>
  </r>
  <r>
    <s v="AÇÕES ON ENGIE BRASIL ENERGIA S.A."/>
    <x v="3"/>
    <n v="169.75989504"/>
    <n v="187.19032063999998"/>
    <n v="204.06048256"/>
    <n v="232.13591808000001"/>
    <n v="198.89360640000001"/>
    <n v="206.48829184000002"/>
    <n v="215.45251071999999"/>
    <n v="214.70549247999998"/>
    <n v="230.26837247999998"/>
    <n v="224.7279872"/>
    <n v="219.24985344000001"/>
    <n v="206.23928576"/>
    <n v="214.70549247999998"/>
    <n v="211.09490431999998"/>
    <n v="221.67766272"/>
    <n v="212.09092863999999"/>
    <n v="208.35583743999999"/>
    <n v="209.04060415999999"/>
    <n v="229.95711488000001"/>
    <n v="238.112064"/>
    <n v="242.09616127999999"/>
    <n v="217.38230784000001"/>
    <n v="221.49090816"/>
    <n v="211.96642560000001"/>
    <n v="226.84453887999999"/>
    <n v="222.36242944"/>
    <n v="243.90145536000003"/>
    <n v="213.33595903999998"/>
    <n v="220.93064447999998"/>
    <n v="258.2659936"/>
    <n v="334.99099200000001"/>
    <n v="336.85853760000003"/>
  </r>
  <r>
    <s v="AÇÕES ON TOTVS S/A"/>
    <x v="7"/>
    <n v="281.73003415999995"/>
    <n v="276.86878464"/>
    <n v="169.61227065"/>
    <n v="195.48652949000001"/>
    <n v="264.45215880000001"/>
    <n v="257.94353935999999"/>
    <n v="262.05092056000001"/>
    <n v="220.15563232"/>
    <n v="277.62334149000003"/>
    <n v="273.82640118"/>
    <n v="261.76553196000003"/>
    <n v="285.29167192"/>
    <n v="276.95329319999996"/>
    <n v="262.13778100999997"/>
    <n v="268.54046467000001"/>
    <n v="289.75866051999998"/>
    <n v="221.04148588999999"/>
    <n v="232.58136263999998"/>
    <n v="204.21596597999999"/>
    <n v="225.88087524000002"/>
    <n v="228.11437103999998"/>
    <n v="178.97746344000001"/>
    <n v="207.49175982"/>
    <n v="224.16852846"/>
    <n v="231.61351446"/>
    <n v="223.20068028"/>
    <n v="213.00104946000002"/>
    <n v="204.43931556000001"/>
    <n v="186.86914859999999"/>
    <n v="201.90802031999999"/>
    <n v="292.81129937999998"/>
    <n v="325.94148708"/>
  </r>
  <r>
    <s v="AÇÕES ON ROCHA TERMINAIS PORTUÁRIOS E LOGÍSTICO S/A"/>
    <x v="8"/>
    <n v="0"/>
    <n v="0"/>
    <n v="0"/>
    <n v="0"/>
    <n v="0"/>
    <n v="0"/>
    <n v="0"/>
    <n v="0"/>
    <n v="0"/>
    <n v="0"/>
    <n v="0"/>
    <n v="0"/>
    <n v="0"/>
    <n v="0"/>
    <n v="0"/>
    <n v="200.0000024"/>
    <n v="200.0000024"/>
    <n v="200.0000024"/>
    <n v="200.0000024"/>
    <n v="200.0000024"/>
    <n v="200.0000024"/>
    <n v="200.0000024"/>
    <n v="213.05254336000002"/>
    <n v="213.05254336000002"/>
    <n v="213.05254336000002"/>
    <n v="213.05254336000002"/>
    <n v="213.05254336000002"/>
    <n v="274.61393620000001"/>
    <n v="274.61393620000001"/>
    <n v="274.61393620000001"/>
    <n v="274.61393620000001"/>
    <n v="274.61393620000001"/>
  </r>
  <r>
    <s v="AÇÕES ON COMPANHIA DE SANEAMENTO DE MINAS GERAIS - COPASA"/>
    <x v="9"/>
    <n v="0"/>
    <n v="0"/>
    <n v="0.12311544000000001"/>
    <n v="189.76068215999999"/>
    <n v="201.42881471999999"/>
    <n v="192.69964787999999"/>
    <n v="215.15860980000002"/>
    <n v="157.78298052000002"/>
    <n v="153.48419484000001"/>
    <n v="164.18729388"/>
    <n v="160.50262043999999"/>
    <n v="175.15358387999999"/>
    <n v="138.92096172000001"/>
    <n v="109.92609096"/>
    <n v="80.360973120000011"/>
    <n v="60.13913436"/>
    <n v="54.041877119999995"/>
    <n v="66.587312879999999"/>
    <n v="82.203309840000003"/>
    <n v="128.52491879999999"/>
    <n v="142.56177"/>
    <n v="158.66028372"/>
    <n v="192.26099628"/>
    <n v="178.00481927999999"/>
    <n v="186.95331191999998"/>
    <n v="189.71681699999999"/>
    <n v="209.41227384000001"/>
    <n v="180.19807728000001"/>
    <n v="170.89866336"/>
    <n v="262.66457808000001"/>
    <n v="269.41981272000004"/>
    <n v="291.61558367999999"/>
  </r>
  <r>
    <s v="AÇÕES ON OURO FINO SAÚDE ANIMAL S/A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231.3375436"/>
    <n v="289.93861012000002"/>
    <n v="285.20519064000001"/>
    <n v="265.20482663999996"/>
    <n v="186.670064"/>
    <n v="166.66970000000001"/>
    <n v="208.13712136000001"/>
    <n v="173.40315587999999"/>
    <n v="158.6401228"/>
    <n v="174.60854399999999"/>
    <n v="131.68394359999999"/>
    <n v="144.97800319999999"/>
    <n v="220.04644919999998"/>
    <n v="205.62801640000001"/>
    <n v="232.6129732"/>
  </r>
  <r>
    <s v="AÇÕES ON VALEPAR S/A"/>
    <x v="1"/>
    <n v="9557.5035140100008"/>
    <n v="6018.4893299899995"/>
    <n v="6302.9451299399998"/>
    <n v="5747.1021899899997"/>
    <n v="5311.7758699899996"/>
    <n v="6304.02910006"/>
    <n v="5500.1904800600005"/>
    <n v="4448.46872996"/>
    <n v="5681.4410400500001"/>
    <n v="5301.2364600600004"/>
    <n v="4882.5505799700004"/>
    <n v="4395.0467899300002"/>
    <n v="3992.38993007"/>
    <n v="3121.3650899899999"/>
    <n v="2649.6098707199999"/>
    <n v="2712.5097997100002"/>
    <n v="2405.5498900100001"/>
    <n v="1890.5879999900001"/>
    <n v="2536.20616058"/>
    <n v="2700.9226000500003"/>
    <n v="2995.67265008"/>
    <n v="4308.6278600200003"/>
    <n v="5063.8015699999996"/>
    <n v="4895.8147100600008"/>
    <n v="0"/>
    <n v="0"/>
    <n v="0"/>
    <n v="0"/>
    <n v="0"/>
    <n v="0"/>
    <n v="0"/>
    <n v="0"/>
  </r>
  <r>
    <s v="AÇÕES PNA VALE S/A"/>
    <x v="1"/>
    <n v="0"/>
    <n v="2584.92829992"/>
    <n v="2819.7976436000004"/>
    <n v="2589.82969336"/>
    <n v="2338.3256597599998"/>
    <n v="2698.3735394400001"/>
    <n v="2207.9406739199999"/>
    <n v="1775.7508477599999"/>
    <n v="2094.7638588"/>
    <n v="2172.8624797599996"/>
    <n v="1873.7050503199998"/>
    <n v="1732.0685682400001"/>
    <n v="1556.0157447199999"/>
    <n v="1283.3324240800002"/>
    <n v="1027.19542144"/>
    <n v="1044.40359216"/>
    <n v="881.5878230400001"/>
    <n v="677.07533256000011"/>
    <n v="754.51210079999998"/>
    <n v="861.07038871999998"/>
    <n v="1023.2243051200001"/>
    <n v="1555.3538920000001"/>
    <n v="1873.7050503199998"/>
    <n v="1781.04566952"/>
    <n v="0"/>
    <n v="0"/>
    <n v="0"/>
    <n v="0"/>
    <n v="0"/>
    <n v="0"/>
    <n v="0"/>
    <n v="0"/>
  </r>
  <r>
    <s v="AÇÕES ON CPFL ENERGIA S/A"/>
    <x v="3"/>
    <n v="1686.31760979"/>
    <n v="2113.8742367999998"/>
    <n v="2227.3490808000001"/>
    <n v="2044.1682612"/>
    <n v="1818.8396424"/>
    <n v="1728.0597672000001"/>
    <n v="1708.6069367999999"/>
    <n v="1655.1116532000001"/>
    <n v="1467.8386487999999"/>
    <n v="1232.012592"/>
    <n v="1209.3176232000001"/>
    <n v="1309.8239136"/>
    <n v="1236.5515857600001"/>
    <n v="1212.5597616"/>
    <n v="1313.0660519999999"/>
    <n v="1278.0607807000001"/>
    <n v="995.68295376000003"/>
    <n v="1014.4189233200001"/>
    <n v="1321.55499575"/>
    <n v="1411.62535626"/>
    <n v="1661.9865103099999"/>
    <n v="1731.2645282799999"/>
    <n v="1767.6183396900001"/>
    <n v="1818.37649147"/>
    <n v="1867.76280131"/>
    <m/>
    <m/>
    <m/>
    <m/>
    <m/>
    <n v="0"/>
    <n v="0"/>
  </r>
  <r>
    <s v="AÇÕES PNA SUZANO PAPEL E CELULOSE S/A"/>
    <x v="2"/>
    <n v="0"/>
    <n v="121.07490724000002"/>
    <n v="138.54963612"/>
    <n v="71.147110439999992"/>
    <n v="1052.96003176"/>
    <n v="1387.45297418"/>
    <n v="1524.0210986"/>
    <n v="1609.1287703399998"/>
    <n v="1489.2088303599999"/>
    <n v="1192.7858290199999"/>
    <n v="1077.5220518399999"/>
    <n v="1072.34165736"/>
    <n v="1211.77814072"/>
    <n v="1092.7394549999999"/>
    <n v="1385.68589292"/>
    <n v="1247.9601534000001"/>
    <n v="1443.0488148499999"/>
    <n v="1410.4075212999999"/>
    <n v="961.77950995000003"/>
    <n v="863.09652945000005"/>
    <n v="797.05484249999995"/>
    <n v="1060.4624904500001"/>
    <n v="995.17990335000002"/>
    <n v="1074.1262877500001"/>
    <n v="1404.3347225"/>
    <n v="0"/>
    <n v="0"/>
    <n v="0"/>
    <n v="0"/>
    <n v="0"/>
    <n v="0"/>
    <n v="0"/>
  </r>
  <r>
    <s v="OUTROS INVESTIMENTOS"/>
    <x v="11"/>
    <n v="11960.938607899998"/>
    <n v="11270.453199880001"/>
    <n v="11538.606673689999"/>
    <n v="10309.096905430002"/>
    <n v="10624.906725109999"/>
    <n v="9898.2350459400059"/>
    <n v="10004.690178540006"/>
    <n v="8899.7859196299996"/>
    <n v="8777.5002541500071"/>
    <n v="8968.2435141300029"/>
    <n v="7514.0066625800009"/>
    <n v="6988.1069624599977"/>
    <n v="6451.8611843299996"/>
    <n v="5193.3074855999994"/>
    <n v="4288.859828409999"/>
    <n v="4464.6826178500005"/>
    <n v="4295.844745110001"/>
    <n v="5997.8683760300009"/>
    <n v="3712.5996619400003"/>
    <n v="3175.0214203199998"/>
    <n v="3413.0311240300007"/>
    <n v="3807.3016143200007"/>
    <n v="3176.9442741199996"/>
    <n v="2993.3356358999995"/>
    <n v="2405.6198843599996"/>
    <n v="2309.5902763900003"/>
    <n v="2301.8145763099997"/>
    <n v="1462.3260970399999"/>
    <n v="1272.7492469199999"/>
    <n v="1204.0191099199999"/>
    <n v="991.04759075000027"/>
    <n v="1041.150464429999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">
  <r>
    <x v="0"/>
    <s v="Cash and Equivalents"/>
    <n v="1235.46"/>
    <n v="1486.2090000000001"/>
    <n v="434.459"/>
    <n v="1126.479"/>
    <n v="1932.1880000000001"/>
    <n v="450.06099999999998"/>
    <n v="608.32299999999998"/>
    <n v="217.63"/>
    <n v="281.96199999999999"/>
    <n v="260.077"/>
    <n v="273.76900000000001"/>
    <n v="1998.7739999999999"/>
    <n v="638"/>
    <n v="3267"/>
    <n v="1265"/>
    <n v="1004"/>
    <n v="194.85900000000001"/>
    <n v="52.204999999999998"/>
    <n v="41.924999999999997"/>
    <n v="69.311000000000007"/>
    <n v="127.73699999999999"/>
    <n v="163.83000000000001"/>
    <n v="67.817999999999998"/>
    <n v="1589.7677537799996"/>
    <n v="2690.2792262900002"/>
    <n v="4053.2023979999999"/>
    <n v="3081.7897938000001"/>
    <n v="3961.8722543000003"/>
    <n v="5278.95141633"/>
    <n v="5981.2007210199999"/>
    <n v="7401.0122657900001"/>
    <n v="11188.407718389999"/>
    <n v="13097.886036180002"/>
    <n v="17152.298640890003"/>
    <n v="18103.661897890001"/>
    <n v="22391.438722770003"/>
    <n v="31695.261469820001"/>
    <n v="27428.688999999998"/>
  </r>
  <r>
    <x v="1"/>
    <s v="Securities"/>
    <n v="88107.519205540666"/>
    <n v="74653.587933659874"/>
    <n v="102657.48364543113"/>
    <n v="104645.63"/>
    <n v="105754.29199999999"/>
    <n v="96499.934000000008"/>
    <n v="81215.66800000002"/>
    <n v="86297.732999999993"/>
    <n v="91655.736000000004"/>
    <n v="78933.436000000002"/>
    <n v="84134.854000000007"/>
    <n v="76375.722999999998"/>
    <n v="73485.909"/>
    <n v="64600.871999999996"/>
    <n v="72174.252999999997"/>
    <n v="70368.206999999995"/>
    <n v="66016.872999999992"/>
    <n v="68681.467000000004"/>
    <n v="68365.384999999995"/>
    <n v="54573.684999999998"/>
    <n v="51681.712"/>
    <n v="56459.216"/>
    <n v="46967.337"/>
    <n v="41925.762637929998"/>
    <n v="43426.797153450003"/>
    <n v="44431.744142610005"/>
    <n v="52961.599703919986"/>
    <n v="58409.924386029998"/>
    <n v="56970.174754170002"/>
    <n v="52638.089276359991"/>
    <n v="59585.239840800001"/>
    <n v="59975.26050425999"/>
    <n v="66854.696047040023"/>
    <n v="61553.919095800011"/>
    <n v="70629.011848160022"/>
    <n v="67264.12093420999"/>
    <n v="75038.91831661998"/>
    <n v="71875.375000000015"/>
  </r>
  <r>
    <x v="2"/>
    <s v="Shares "/>
    <n v="75388.051851192096"/>
    <n v="62295.218623707595"/>
    <n v="87777.786999999997"/>
    <n v="89249.115999999995"/>
    <n v="90032.933999999994"/>
    <n v="77938.625"/>
    <n v="66174.028000000006"/>
    <n v="70361.989000000001"/>
    <n v="74686.812000000005"/>
    <n v="63498.385000000002"/>
    <n v="69087.664000000004"/>
    <n v="61547.222000000002"/>
    <n v="58573.245000000003"/>
    <n v="51317.642999999996"/>
    <n v="56876.137000000002"/>
    <n v="54430.571000000004"/>
    <n v="49967.752"/>
    <n v="50521.652000000002"/>
    <n v="50269.436000000002"/>
    <n v="35481.701000000001"/>
    <n v="32838.633999999998"/>
    <n v="37271.137999999999"/>
    <n v="28140.696"/>
    <n v="28086.586446650002"/>
    <n v="31057.784929090001"/>
    <n v="32966.249995170001"/>
    <n v="41337.390106729988"/>
    <n v="47028.593090390001"/>
    <n v="46373.796143980006"/>
    <n v="42106.934700009988"/>
    <n v="48873.503076269997"/>
    <n v="49697.568467339996"/>
    <n v="58022.111352050015"/>
    <n v="51968.823285800005"/>
    <n v="60719.653653430018"/>
    <n v="58671.647972349987"/>
    <n v="66461.530480719986"/>
    <n v="64481.887999999999"/>
  </r>
  <r>
    <x v="3"/>
    <s v="Debentures "/>
    <n v="10856.920354348556"/>
    <n v="10468.275309952276"/>
    <n v="12955.984645431132"/>
    <n v="13102.437"/>
    <n v="13454.276"/>
    <n v="16215.656999999999"/>
    <n v="12727.891"/>
    <n v="13238.651"/>
    <n v="14153.012000000001"/>
    <n v="12783.503000000001"/>
    <n v="12235.754000000001"/>
    <n v="12027.608"/>
    <n v="11897.724"/>
    <n v="10242.780000000001"/>
    <n v="9979.8140000000003"/>
    <n v="9698.4349999999995"/>
    <n v="12984.004999999999"/>
    <n v="15184.552"/>
    <n v="15165.624"/>
    <n v="16786.332999999999"/>
    <n v="16661.902999999998"/>
    <n v="16956.763999999999"/>
    <n v="16640.042000000001"/>
    <n v="11695.568637100001"/>
    <n v="10399.842053700002"/>
    <n v="9691.3347171500009"/>
    <n v="9876.1524098800001"/>
    <n v="9612.6623844999995"/>
    <n v="8650.7796661999982"/>
    <n v="8606.7308249899997"/>
    <n v="8742.9770132599988"/>
    <n v="8226.4875969799996"/>
    <n v="6675.4972164200008"/>
    <n v="7481.9922205300018"/>
    <n v="7704.3575062399996"/>
    <n v="6523.55419704"/>
    <n v="6731.5334037500006"/>
    <n v="5393.6170000000002"/>
  </r>
  <r>
    <x v="4"/>
    <s v="Investiment Funds"/>
    <n v="1862.547"/>
    <n v="1890.0940000000001"/>
    <n v="1923.712"/>
    <n v="2022.829"/>
    <n v="1959.42"/>
    <n v="1965.153"/>
    <n v="1823.895"/>
    <n v="2124.34"/>
    <n v="2360.8069999999998"/>
    <n v="2176.5219999999999"/>
    <n v="2399.2060000000001"/>
    <n v="2427.7579999999998"/>
    <n v="2563.8359999999998"/>
    <n v="2509.1729999999998"/>
    <n v="1940.9960000000001"/>
    <n v="2021.134"/>
    <n v="2092.203"/>
    <n v="2115.462"/>
    <n v="1989.106"/>
    <n v="1941.2909999999999"/>
    <n v="1869.7049999999999"/>
    <n v="1890.6110000000001"/>
    <n v="1851.9680000000001"/>
    <n v="1802.4717029399999"/>
    <n v="1611.4395266099998"/>
    <n v="1494.62154076"/>
    <n v="1462.83810586"/>
    <n v="1446.3035925099998"/>
    <n v="1571.0753317799999"/>
    <n v="1599.79963974"/>
    <n v="1608.28243957"/>
    <n v="1651.33731513"/>
    <n v="1750.23964873"/>
    <n v="1728.38205236"/>
    <n v="1814.8148956099997"/>
    <n v="1730.4623412899998"/>
    <n v="1842.6586195100001"/>
    <n v="1986.827"/>
  </r>
  <r>
    <x v="5"/>
    <s v="Derivative Instruments"/>
    <n v="0"/>
    <n v="0"/>
    <n v="0"/>
    <n v="271.24799999999999"/>
    <n v="307.66199999999998"/>
    <n v="380.49900000000002"/>
    <n v="489.85399999999998"/>
    <n v="572.75300000000004"/>
    <n v="455.10500000000002"/>
    <n v="475.02600000000001"/>
    <n v="412.23"/>
    <n v="373.13499999999999"/>
    <n v="451.10399999999998"/>
    <n v="531.27599999999995"/>
    <n v="484.60899999999998"/>
    <n v="509.12700000000001"/>
    <n v="818.37199999999996"/>
    <n v="859.80100000000004"/>
    <n v="941.21900000000005"/>
    <n v="364.36"/>
    <n v="311.47000000000003"/>
    <n v="340.70299999999997"/>
    <n v="334.63099999999997"/>
    <n v="341.13585123999997"/>
    <n v="357.73064405000002"/>
    <n v="279.53788952999997"/>
    <n v="285.21908144999998"/>
    <n v="322.36531862999999"/>
    <n v="374.52361221000001"/>
    <n v="324.62411162000001"/>
    <n v="360.47731170000003"/>
    <n v="399.86712480999995"/>
    <n v="406.84782984000003"/>
    <n v="374.72153710999999"/>
    <n v="390.18579288000001"/>
    <n v="338.45642353000005"/>
    <n v="3.1958126400000002"/>
    <n v="13.042999999999999"/>
  </r>
  <r>
    <x v="6"/>
    <s v="Government bonds"/>
    <n v="0"/>
    <n v="0"/>
    <n v="0"/>
    <n v="0"/>
    <n v="0"/>
    <n v="0"/>
    <n v="0"/>
    <n v="0"/>
    <n v="0"/>
    <n v="0"/>
    <n v="0"/>
    <n v="0"/>
    <n v="0"/>
    <n v="0"/>
    <n v="2892.6970000000001"/>
    <n v="3708.94"/>
    <n v="154.5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Non-current asset for sal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02.8770000000004"/>
    <n v="0"/>
    <n v="0"/>
  </r>
  <r>
    <x v="8"/>
    <s v="Investiment in affliliates"/>
    <n v="14081.088059613892"/>
    <n v="14103.51683277389"/>
    <n v="13826.874"/>
    <n v="13641.374"/>
    <n v="15270.375"/>
    <n v="15426.853999999999"/>
    <n v="18763.955999999998"/>
    <n v="19332.191999999999"/>
    <n v="19473.535"/>
    <n v="19567.857"/>
    <n v="19686.433000000001"/>
    <n v="16667.573"/>
    <n v="16232"/>
    <n v="16908"/>
    <n v="17814"/>
    <n v="18118"/>
    <n v="18069.142"/>
    <n v="18181.398000000001"/>
    <n v="18391.592000000001"/>
    <n v="18544.628000000001"/>
    <n v="18388.171999999999"/>
    <n v="18125.574000000001"/>
    <n v="18275.977999999999"/>
    <n v="16405.54770091"/>
    <n v="16100.002538649996"/>
    <n v="14969.691554600004"/>
    <n v="15072.048163810001"/>
    <n v="14609.242794740005"/>
    <n v="15682.531676690005"/>
    <n v="14959.604657480006"/>
    <n v="15600.14833013"/>
    <n v="15152.490133470003"/>
    <n v="15391.078167120006"/>
    <n v="15399.388988260001"/>
    <n v="15922.416773249995"/>
    <n v="9121.4416515199991"/>
    <n v="9109.410582569999"/>
    <n v="9159.7479999999996"/>
  </r>
  <r>
    <x v="9"/>
    <s v="Others"/>
    <n v="4669.3532561023139"/>
    <n v="4693.219975496655"/>
    <n v="4415.7972915024166"/>
    <n v="6409.9390000000003"/>
    <n v="6367.6120000000001"/>
    <n v="4495.973"/>
    <n v="4485.2879999999996"/>
    <n v="4810.7280000000001"/>
    <n v="5105.5839999999998"/>
    <n v="4363.0990000000002"/>
    <n v="3245.0509999999999"/>
    <n v="3600.2440000000001"/>
    <n v="3219"/>
    <n v="3150"/>
    <n v="2538"/>
    <n v="1841"/>
    <n v="1964.067"/>
    <n v="2282.172"/>
    <n v="2342.1010000000001"/>
    <n v="3981.5639999999999"/>
    <n v="5257.3710000000001"/>
    <n v="2276.2649999999999"/>
    <n v="6412.7749999999996"/>
    <n v="7407.1198648399977"/>
    <n v="7134.2834784400002"/>
    <n v="6075.29078501"/>
    <n v="4080.7690442899993"/>
    <n v="13094.657245679995"/>
    <n v="3524.1590696499989"/>
    <n v="2989.4591754300018"/>
    <n v="3117.339495239999"/>
    <n v="2798.1654440899993"/>
    <n v="2920.0682941900009"/>
    <n v="3262.3290871699992"/>
    <n v="3627.5085413599995"/>
    <n v="4185.0131914800013"/>
    <n v="3799.9449119200003"/>
    <n v="3301.6219999999998"/>
  </r>
  <r>
    <x v="10"/>
    <s v="Total Assets"/>
    <n v="108093.42052125688"/>
    <n v="94936.533741930427"/>
    <n v="121334.61393693354"/>
    <n v="125823.42200000001"/>
    <n v="129324.46699999998"/>
    <n v="116872.82200000001"/>
    <n v="105073.23500000002"/>
    <n v="110658.283"/>
    <n v="116516.81700000001"/>
    <n v="103124.46900000001"/>
    <n v="107340.10700000002"/>
    <n v="98642.314000000013"/>
    <n v="93574.909"/>
    <n v="87925.872000000003"/>
    <n v="93791.252999999997"/>
    <n v="91331.206999999995"/>
    <n v="86244.940999999977"/>
    <n v="89197.242000000013"/>
    <n v="89141.002999999997"/>
    <n v="77169.187999999995"/>
    <n v="75454.991999999998"/>
    <n v="77024.884999999995"/>
    <n v="71723.907999999996"/>
    <n v="67328.197957459997"/>
    <n v="69351.362396829994"/>
    <n v="69529.928880220003"/>
    <n v="75196.20670581999"/>
    <n v="90075.696680749985"/>
    <n v="81455.816916840005"/>
    <n v="76568.353830289998"/>
    <n v="85703.739931960008"/>
    <n v="89114.323800209982"/>
    <n v="98263.728544530037"/>
    <n v="97367.93581212002"/>
    <n v="108281.59906066001"/>
    <n v="107064.89149998"/>
    <n v="119643.53528092998"/>
    <n v="111765.43400000001"/>
  </r>
  <r>
    <x v="11"/>
    <s v="National Treasury"/>
    <n v="3691.5990000000002"/>
    <n v="3801.4290000000001"/>
    <n v="3819.6149999999998"/>
    <n v="5999.7659999999996"/>
    <n v="5346.1589999999997"/>
    <n v="5522.0309999999999"/>
    <n v="5603.7539999999999"/>
    <n v="5778.1970000000001"/>
    <n v="4990.9769999999999"/>
    <n v="7164.5259999999998"/>
    <n v="7273.9579999999996"/>
    <n v="7485.2060000000001"/>
    <n v="6634"/>
    <n v="6795"/>
    <n v="5746"/>
    <n v="5911"/>
    <n v="3903.614"/>
    <n v="3860.9940000000001"/>
    <n v="3949.7489999999998"/>
    <n v="4072.7820000000002"/>
    <n v="3293.6179999999999"/>
    <n v="3324.2109999999998"/>
    <n v="3421.107"/>
    <n v="3554.2973488900002"/>
    <n v="3649.3697024200001"/>
    <n v="3668.9159077300001"/>
    <n v="2628.12497665"/>
    <n v="2674.80387376"/>
    <n v="1883.9188450700001"/>
    <n v="1823.1732502000002"/>
    <n v="1850.7884748700001"/>
    <n v="1891.3744346600004"/>
    <n v="1936.1712059900001"/>
    <n v="1876.0251172900003"/>
    <n v="1925.3344123000002"/>
    <n v="1962.9273805800001"/>
    <n v="2012.5444057499999"/>
    <n v="0"/>
  </r>
  <r>
    <x v="12"/>
    <s v="Repurchase Agreements"/>
    <n v="8345.7139999999999"/>
    <n v="8505.0349999999999"/>
    <n v="29928.256000000001"/>
    <n v="14275.959000000001"/>
    <n v="15461.183000000001"/>
    <n v="17283.928"/>
    <n v="17615.978999999999"/>
    <n v="11634.331"/>
    <n v="12629.52"/>
    <n v="9076.893"/>
    <n v="8765.9539999999997"/>
    <n v="3540.88"/>
    <n v="3206"/>
    <n v="2998.4090000000001"/>
    <n v="2917"/>
    <n v="2744"/>
    <n v="3736.6170000000002"/>
    <n v="5073.3220000000001"/>
    <n v="4198.4799999999996"/>
    <n v="3832.6750000000002"/>
    <n v="4832.55"/>
    <n v="3536.779"/>
    <n v="2204.4250000000002"/>
    <n v="500.49501298000001"/>
    <n v="513.21458615000006"/>
    <n v="525.16437971999994"/>
    <n v="540.57985523999992"/>
    <n v="553.29305519999991"/>
    <n v="566.03158831000007"/>
    <n v="0"/>
    <n v="0"/>
    <n v="0"/>
    <n v="0"/>
    <n v="0"/>
    <n v="0"/>
    <n v="0"/>
    <n v="0"/>
    <n v="0"/>
  </r>
  <r>
    <x v="13"/>
    <s v="Agribusiness Letters of Credit"/>
    <n v="19283.563590907601"/>
    <n v="14538.6078095716"/>
    <n v="15940.080849097798"/>
    <n v="16247.955"/>
    <n v="16621.419000000002"/>
    <n v="12822.093000000001"/>
    <n v="8930.0879999999997"/>
    <n v="10261.630999999999"/>
    <n v="11981.13"/>
    <n v="7837.4520000000002"/>
    <n v="8712.5660000000007"/>
    <n v="6754.2389999999996"/>
    <n v="5873.8580000000002"/>
    <n v="3336.99"/>
    <n v="5153.1220000000003"/>
    <n v="4143.4380000000001"/>
    <n v="0"/>
    <n v="0"/>
    <n v="0"/>
    <n v="0"/>
    <n v="0"/>
    <n v="0"/>
    <n v="0"/>
    <n v="0"/>
    <n v="0"/>
    <n v="0"/>
    <n v="0"/>
    <n v="10733.378130820001"/>
    <n v="1724.0896056200015"/>
    <n v="126.70152168999999"/>
    <n v="2840.7252568200001"/>
    <n v="3451.7724587599992"/>
    <n v="6236.9780400800018"/>
    <n v="5611.3468364700002"/>
    <n v="8711.3930914499997"/>
    <n v="7515.5677929499989"/>
    <n v="8975.8222643200006"/>
    <n v="7980.6639999999998"/>
  </r>
  <r>
    <x v="14"/>
    <s v="Others"/>
    <n v="2268.8199424000009"/>
    <n v="1798.4323150200005"/>
    <n v="1594.2103150200005"/>
    <n v="2797.7953279500007"/>
    <n v="2831.76"/>
    <n v="1384.309"/>
    <n v="1084.9939999999999"/>
    <n v="2213.4836261199994"/>
    <n v="2481.9870000000001"/>
    <n v="1447.403"/>
    <n v="1363.4269999999999"/>
    <n v="1707.846"/>
    <n v="1653.789"/>
    <n v="2310.1559999999999"/>
    <n v="2355.7979999999998"/>
    <n v="2179.2959999999998"/>
    <n v="5900.9880000000003"/>
    <n v="5239.5240000000003"/>
    <n v="5555.55"/>
    <n v="3154.4580000000001"/>
    <n v="2669.9250000000002"/>
    <n v="2700.2089999999998"/>
    <n v="2614.143"/>
    <n v="1840.15552295"/>
    <n v="1833.8207119599999"/>
    <n v="1947.7049869099999"/>
    <n v="1960.6002434799998"/>
    <n v="2108.2094829400016"/>
    <n v="2000.0955316799996"/>
    <n v="2079.0488299100002"/>
    <n v="2155.8545715199994"/>
    <n v="2441.0490386099996"/>
    <n v="2446.1552756300011"/>
    <n v="2546.6393392299992"/>
    <n v="2748.2142605099993"/>
    <n v="4540.3945206699982"/>
    <n v="4425.6248122700008"/>
    <n v="2638.3580000000002"/>
  </r>
  <r>
    <x v="15"/>
    <s v="Shareholders' Equity"/>
    <n v="74503.724074349288"/>
    <n v="66293.030078754469"/>
    <n v="70052.451884408365"/>
    <n v="86501.946246779989"/>
    <n v="89063.945999999996"/>
    <n v="79860.460999999996"/>
    <n v="71838.42"/>
    <n v="80770.640029000017"/>
    <n v="84433.202999999994"/>
    <n v="77598.195000000007"/>
    <n v="81224.202000000005"/>
    <n v="79154.142999999996"/>
    <n v="76208"/>
    <n v="72486"/>
    <n v="77620"/>
    <n v="76353"/>
    <n v="72703.721999999994"/>
    <n v="75023.402000000002"/>
    <n v="75437.224000000002"/>
    <n v="66109.273000000001"/>
    <n v="64658.898999999998"/>
    <n v="67463.686000000002"/>
    <n v="63484.233"/>
    <n v="61433.250072639989"/>
    <n v="63354.9573963"/>
    <n v="63388.143605859994"/>
    <n v="70066.901630449996"/>
    <n v="74006.012138029997"/>
    <n v="75281.681341349991"/>
    <n v="72539.430228489975"/>
    <n v="78856.371628749985"/>
    <n v="81330.127868180003"/>
    <n v="87644.42402282999"/>
    <n v="87333.924818790008"/>
    <n v="94897.033941729998"/>
    <n v="93046.002781839998"/>
    <n v="104229.54280258999"/>
    <n v="101146.412"/>
  </r>
  <r>
    <x v="16"/>
    <s v="Total Liabilities"/>
    <n v="108093.42060765688"/>
    <n v="94936.534203346062"/>
    <n v="121334.61404852616"/>
    <n v="125823.42157472999"/>
    <n v="129324.467"/>
    <n v="116872.82199999999"/>
    <n v="105073.235"/>
    <n v="110658.28265512001"/>
    <n v="116516.817"/>
    <n v="103124.46900000001"/>
    <n v="107340.107"/>
    <n v="98642.313999999998"/>
    <n v="93574.646999999997"/>
    <n v="87925.554999999993"/>
    <n v="93790.92"/>
    <n v="91331.733999999997"/>
    <n v="86244.940999999992"/>
    <n v="89197.241999999998"/>
    <n v="89141.002999999997"/>
    <n v="77169.187999999995"/>
    <n v="75454.991999999998"/>
    <n v="77024.885000000009"/>
    <n v="71723.907999999996"/>
    <n v="67328.197957459983"/>
    <n v="69351.362396829994"/>
    <n v="69529.928880219988"/>
    <n v="75196.20670581999"/>
    <n v="90075.696680749999"/>
    <n v="81455.816912029986"/>
    <n v="76568.353830289969"/>
    <n v="85703.739931959979"/>
    <n v="89114.323800209997"/>
    <n v="98263.728544529993"/>
    <n v="97367.936111780014"/>
    <n v="108281.97570599"/>
    <n v="107064.89247604"/>
    <n v="119643.53428492999"/>
    <n v="111765.43399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2000000}" name="Tabela dinâmica1" cacheId="19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gridDropZones="1" multipleFieldFilters="0" chartFormat="1">
  <location ref="A4:K16" firstHeaderRow="1" firstDataRow="2" firstDataCol="1"/>
  <pivotFields count="34">
    <pivotField compact="0" outline="0" showAll="0"/>
    <pivotField axis="axisRow" compact="0" outline="0" showAll="0" sortType="descending">
      <items count="11">
        <item x="0"/>
        <item x="9"/>
        <item x="2"/>
        <item x="6"/>
        <item x="1"/>
        <item x="8"/>
        <item x="3"/>
        <item x="5"/>
        <item x="7"/>
        <item x="4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dataField="1" compact="0" numFmtId="166" outline="0" showAll="0" defaultSubtotal="0"/>
    <pivotField dataField="1" compact="0" numFmtId="166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/>
    <pivotField compact="0" outline="0" showAll="0"/>
    <pivotField compact="0" numFmtId="166" outline="0" showAll="0"/>
    <pivotField dataField="1" compact="0" numFmtId="166" outline="0" showAll="0"/>
    <pivotField compact="0" numFmtId="166" outline="0" showAll="0"/>
    <pivotField compact="0" numFmtId="166" outline="0" showAll="0"/>
    <pivotField compact="0" numFmtId="166" outline="0" showAll="0"/>
    <pivotField dataField="1" compact="0" numFmtId="166" outline="0" showAll="0"/>
    <pivotField compact="0" numFmtId="166" outline="0" showAll="0"/>
    <pivotField compact="0" numFmtId="166" outline="0" showAll="0"/>
    <pivotField compact="0" numFmtId="166" outline="0" showAll="0"/>
    <pivotField dataField="1" compact="0" numFmtId="166" outline="0" showAll="0"/>
    <pivotField compact="0" numFmtId="166" outline="0" showAll="0"/>
    <pivotField compact="0" outline="0" showAll="0"/>
    <pivotField compact="0" numFmtId="166" outline="0" showAll="0"/>
    <pivotField dataField="1" compact="0" outline="0" showAll="0"/>
    <pivotField compact="0" numFmtId="166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 defaultSubtotal="0"/>
  </pivotFields>
  <rowFields count="1">
    <field x="1"/>
  </rowFields>
  <rowItems count="11">
    <i>
      <x/>
    </i>
    <i>
      <x v="4"/>
    </i>
    <i>
      <x v="6"/>
    </i>
    <i>
      <x v="2"/>
    </i>
    <i>
      <x v="9"/>
    </i>
    <i>
      <x v="1"/>
    </i>
    <i>
      <x v="7"/>
    </i>
    <i>
      <x v="3"/>
    </i>
    <i>
      <x v="8"/>
    </i>
    <i>
      <x v="5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oma de 4T/10" fld="2" baseField="0" baseItem="0"/>
    <dataField name="Soma de 4T/11" fld="3" baseField="0" baseItem="0"/>
    <dataField name="Soma de 4T/12" fld="7" baseField="1" baseItem="8"/>
    <dataField name="Soma de 4T/13" fld="11" baseField="1" baseItem="8"/>
    <dataField name="Soma de 4T/14" fld="15" baseField="0" baseItem="0"/>
    <dataField name="Soma de 4T/15" fld="19" baseField="0" baseItem="0"/>
    <dataField name="Soma de 4T/16" fld="23" baseField="0" baseItem="0"/>
    <dataField name="Soma de 4T/17" fld="27" baseField="0" baseItem="0"/>
    <dataField name="Soma de 4T/18" fld="31" baseField="0" baseItem="0"/>
    <dataField name="Soma de 2T/19" fld="33" baseField="0" baseItem="0"/>
  </dataFields>
  <formats count="4"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5">
            <x v="4"/>
            <x v="5"/>
            <x v="6"/>
            <x v="7"/>
            <x v="8"/>
          </reference>
        </references>
      </pivotArea>
    </format>
    <format dxfId="1">
      <pivotArea collapsedLevelsAreSubtotals="1" fieldPosition="0">
        <references count="1">
          <reference field="1" count="0"/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1000000}" name="Tabela dinâmica3" cacheId="2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showHeaders="0" outline="1" outlineData="1" multipleFieldFilters="0">
  <location ref="A56:K61" firstHeaderRow="0" firstDataRow="1" firstDataCol="1"/>
  <pivotFields count="40">
    <pivotField axis="axisRow" showAll="0">
      <items count="18">
        <item h="1" x="7"/>
        <item h="1" x="10"/>
        <item x="0"/>
        <item h="1" x="3"/>
        <item h="1" x="4"/>
        <item h="1" x="13"/>
        <item h="1" x="5"/>
        <item x="8"/>
        <item h="1" x="11"/>
        <item h="1" x="12"/>
        <item h="1" x="14"/>
        <item x="9"/>
        <item h="1" x="16"/>
        <item h="1" x="15"/>
        <item x="1"/>
        <item h="1" x="6"/>
        <item h="1"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 defaultSubtotal="0"/>
    <pivotField numFmtId="166" showAll="0" defaultSubtotal="0"/>
    <pivotField dataField="1" numFmtId="166" showAll="0" defaultSubtotal="0"/>
    <pivotField numFmtId="166" showAll="0" defaultSubtotal="0"/>
    <pivotField numFmtId="166" showAll="0" defaultSubtotal="0"/>
    <pivotField numFmtId="166" showAll="0" defaultSubtotal="0"/>
    <pivotField dataField="1" numFmtId="166" showAll="0" defaultSubtotal="0"/>
    <pivotField numFmtId="166" showAll="0" defaultSubtotal="0"/>
    <pivotField dataField="1" numFmtId="166" showAll="0" defaultSubtotal="0"/>
  </pivotFields>
  <rowFields count="1">
    <field x="0"/>
  </rowFields>
  <rowItems count="5">
    <i>
      <x v="2"/>
    </i>
    <i>
      <x v="7"/>
    </i>
    <i>
      <x v="11"/>
    </i>
    <i>
      <x v="14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oma de 31/dez" fld="5" baseField="0" baseItem="0"/>
    <dataField name="Soma de 31/dez2" fld="9" baseField="0" baseItem="0"/>
    <dataField name="Soma de 31/dez3" fld="13" baseField="0" baseItem="0"/>
    <dataField name="Soma de 31/dez4" fld="17" baseField="0" baseItem="0"/>
    <dataField name="Soma de 31/dez5" fld="21" baseField="0" baseItem="0"/>
    <dataField name="Soma de 31/dez6" fld="25" baseField="0" baseItem="0"/>
    <dataField name="Soma de 31/dez7" fld="29" baseField="0" baseItem="0"/>
    <dataField name="Soma de 31/dez8" fld="33" baseField="0" baseItem="0"/>
    <dataField name="Soma de 31/dez9" fld="37" baseField="0" baseItem="0"/>
    <dataField name="Soma de 30/jun10" fld="39" baseField="0" baseItem="0"/>
  </dataFields>
  <formats count="2">
    <format dxfId="5">
      <pivotArea grandRow="1" outline="0" collapsedLevelsAreSubtotals="1" fieldPosition="0"/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Tabela dinâmica2" cacheId="2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gridDropZones="1" multipleFieldFilters="0">
  <location ref="A21:K35" firstHeaderRow="1" firstDataRow="2" firstDataCol="1"/>
  <pivotFields count="34">
    <pivotField compact="0" outline="0" showAll="0"/>
    <pivotField axis="axisRow" compact="0" outline="0" showAll="0" sortType="descending">
      <items count="13">
        <item x="11"/>
        <item x="1"/>
        <item x="2"/>
        <item x="6"/>
        <item x="0"/>
        <item x="7"/>
        <item x="8"/>
        <item x="9"/>
        <item x="3"/>
        <item x="4"/>
        <item x="5"/>
        <item x="10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dataField="1" compact="0" numFmtId="168" outline="0" showAll="0" defaultSubtotal="0"/>
    <pivotField dataField="1" compact="0" numFmtId="168" outline="0" showAll="0" defaultSubtotal="0"/>
    <pivotField compact="0" numFmtId="168" outline="0" showAll="0" defaultSubtotal="0"/>
    <pivotField compact="0" numFmtId="168" outline="0" showAll="0" defaultSubtotal="0"/>
    <pivotField compact="0" numFmtId="168" outline="0" showAll="0" defaultSubtotal="0"/>
    <pivotField dataField="1" compact="0" numFmtId="168" outline="0" showAll="0" defaultSubtotal="0"/>
    <pivotField compact="0" numFmtId="168" outline="0" showAll="0" defaultSubtotal="0"/>
    <pivotField compact="0" numFmtId="168" outline="0" showAll="0" defaultSubtotal="0"/>
    <pivotField compact="0" numFmtId="168" outline="0" showAll="0" defaultSubtotal="0"/>
    <pivotField dataField="1" compact="0" numFmtId="168" outline="0" showAll="0" defaultSubtotal="0"/>
    <pivotField compact="0" numFmtId="168" outline="0" showAll="0"/>
    <pivotField compact="0" numFmtId="168" outline="0" showAll="0"/>
    <pivotField compact="0" numFmtId="168" outline="0" showAll="0"/>
    <pivotField dataField="1" compact="0" numFmtId="168" outline="0" showAll="0"/>
    <pivotField compact="0" numFmtId="168" outline="0" showAll="0"/>
    <pivotField compact="0" numFmtId="168" outline="0" showAll="0"/>
    <pivotField compact="0" numFmtId="168" outline="0" showAll="0"/>
    <pivotField dataField="1" compact="0" numFmtId="168" outline="0" showAll="0"/>
    <pivotField compact="0" numFmtId="168" outline="0" showAll="0"/>
    <pivotField compact="0" numFmtId="168" outline="0" showAll="0"/>
    <pivotField compact="0" numFmtId="168" outline="0" showAll="0"/>
    <pivotField dataField="1" compact="0" numFmtId="168" outline="0" showAll="0"/>
    <pivotField compact="0" numFmtId="168" outline="0" showAll="0"/>
    <pivotField compact="0" numFmtId="168" outline="0" showAll="0"/>
    <pivotField compact="0" numFmtId="168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numFmtId="168" outline="0" showAll="0"/>
    <pivotField dataField="1" compact="0" numFmtId="168" outline="0" showAll="0" defaultSubtotal="0"/>
  </pivotFields>
  <rowFields count="1">
    <field x="1"/>
  </rowFields>
  <rowItems count="13">
    <i>
      <x v="4"/>
    </i>
    <i>
      <x v="1"/>
    </i>
    <i>
      <x/>
    </i>
    <i>
      <x v="8"/>
    </i>
    <i>
      <x v="2"/>
    </i>
    <i>
      <x v="10"/>
    </i>
    <i>
      <x v="9"/>
    </i>
    <i>
      <x v="5"/>
    </i>
    <i>
      <x v="3"/>
    </i>
    <i>
      <x v="7"/>
    </i>
    <i>
      <x v="11"/>
    </i>
    <i>
      <x v="6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oma de 4T/10" fld="2" baseField="0" baseItem="0"/>
    <dataField name="Soma de 4T/11" fld="3" baseField="0" baseItem="0"/>
    <dataField name="Soma de 4T/12" fld="7" baseField="0" baseItem="0"/>
    <dataField name="Soma de 4T/13" fld="11" baseField="0" baseItem="0"/>
    <dataField name="Soma de 4T/14" fld="15" baseField="0" baseItem="0"/>
    <dataField name="Soma de 4T/15" fld="19" baseField="0" baseItem="0"/>
    <dataField name="Soma de 4T/16" fld="23" baseField="0" baseItem="0"/>
    <dataField name="Soma de 4T/17" fld="27" baseField="1" baseItem="1"/>
    <dataField name="Soma de 4T/18" fld="31" baseField="1" baseItem="1"/>
    <dataField name="Soma de 2T/19" fld="33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rgb="FF009933"/>
  </sheetPr>
  <dimension ref="A1:B15"/>
  <sheetViews>
    <sheetView showGridLines="0" showRowColHeaders="0" showRuler="0" zoomScaleNormal="100" workbookViewId="0"/>
  </sheetViews>
  <sheetFormatPr defaultColWidth="0" defaultRowHeight="20" zeroHeight="1"/>
  <cols>
    <col min="1" max="1" width="1.453125" style="26" customWidth="1"/>
    <col min="2" max="2" width="70.453125" style="26" bestFit="1" customWidth="1"/>
    <col min="3" max="8" width="9.26953125" style="26" hidden="1" customWidth="1"/>
    <col min="9" max="16384" width="9.26953125" style="26" hidden="1"/>
  </cols>
  <sheetData>
    <row r="1" spans="1:2" ht="39" customHeight="1">
      <c r="A1" s="33"/>
      <c r="B1" s="33"/>
    </row>
    <row r="2" spans="1:2">
      <c r="A2" s="33"/>
      <c r="B2" s="33"/>
    </row>
    <row r="3" spans="1:2" ht="20.25" customHeight="1">
      <c r="A3" s="33"/>
      <c r="B3" s="357" t="s">
        <v>108</v>
      </c>
    </row>
    <row r="4" spans="1:2" ht="20.25" customHeight="1">
      <c r="A4" s="33"/>
      <c r="B4" s="356" t="s">
        <v>534</v>
      </c>
    </row>
    <row r="5" spans="1:2">
      <c r="A5" s="33"/>
      <c r="B5" s="33" t="s">
        <v>549</v>
      </c>
    </row>
    <row r="6" spans="1:2">
      <c r="A6" s="33"/>
      <c r="B6" s="34" t="s">
        <v>25</v>
      </c>
    </row>
    <row r="7" spans="1:2">
      <c r="A7" s="33"/>
      <c r="B7" s="34"/>
    </row>
    <row r="8" spans="1:2">
      <c r="A8" s="33"/>
      <c r="B8" s="34" t="s">
        <v>26</v>
      </c>
    </row>
    <row r="9" spans="1:2">
      <c r="A9" s="33"/>
      <c r="B9" s="34"/>
    </row>
    <row r="10" spans="1:2">
      <c r="A10" s="33"/>
      <c r="B10" s="34" t="s">
        <v>75</v>
      </c>
    </row>
    <row r="11" spans="1:2">
      <c r="A11" s="33"/>
      <c r="B11" s="34"/>
    </row>
    <row r="12" spans="1:2">
      <c r="A12" s="33"/>
      <c r="B12" s="34" t="s">
        <v>487</v>
      </c>
    </row>
    <row r="13" spans="1:2">
      <c r="A13" s="33"/>
      <c r="B13" s="34"/>
    </row>
    <row r="14" spans="1:2">
      <c r="A14" s="33"/>
      <c r="B14" s="34" t="s">
        <v>524</v>
      </c>
    </row>
    <row r="15" spans="1:2">
      <c r="A15" s="33"/>
      <c r="B15" s="34"/>
    </row>
  </sheetData>
  <phoneticPr fontId="0" type="noConversion"/>
  <hyperlinks>
    <hyperlink ref="B8" location="DRE!A1" display="2 - Demonstração de Resultado" xr:uid="{00000000-0004-0000-0000-000000000000}"/>
    <hyperlink ref="B10" location="BP!A1" display="4 - Balanço Patrimonial" xr:uid="{00000000-0004-0000-0000-000001000000}"/>
    <hyperlink ref="B12" location="'Remuneração Acionista'!A1" display="4 - Remuneração Acionista" xr:uid="{00000000-0004-0000-0000-000002000000}"/>
    <hyperlink ref="B6" location="Indicadores!A1" display="1 - Indicadores" xr:uid="{00000000-0004-0000-0000-000003000000}"/>
    <hyperlink ref="B14" location="'Séries Descontinuadas'!A1" display="5 - Séries Descontinuadas" xr:uid="{D6BCB33C-0263-4A0A-B479-FD4ACC89CB90}"/>
  </hyperlink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77B4-4A38-4C84-BDFE-36BE5DDE7EDA}">
  <sheetPr>
    <tabColor theme="0" tint="-0.14999847407452621"/>
  </sheetPr>
  <dimension ref="A1:BK24"/>
  <sheetViews>
    <sheetView showGridLines="0" zoomScaleNormal="100" workbookViewId="0">
      <pane xSplit="3" ySplit="2" topLeftCell="H3" activePane="bottomRight" state="frozen"/>
      <selection activeCell="B3" sqref="B3"/>
      <selection pane="topRight" activeCell="B3" sqref="B3"/>
      <selection pane="bottomLeft" activeCell="B3" sqref="B3"/>
      <selection pane="bottomRight" activeCell="R1" sqref="R1"/>
    </sheetView>
  </sheetViews>
  <sheetFormatPr defaultColWidth="0" defaultRowHeight="0" customHeight="1" zeroHeight="1"/>
  <cols>
    <col min="1" max="1" width="1" style="77" customWidth="1"/>
    <col min="2" max="2" width="46.453125" style="95" bestFit="1" customWidth="1"/>
    <col min="3" max="3" width="46.54296875" style="95" hidden="1" customWidth="1"/>
    <col min="4" max="5" width="8" style="95" customWidth="1"/>
    <col min="6" max="6" width="8.08984375" style="95" bestFit="1" customWidth="1"/>
    <col min="7" max="8" width="9.08984375" style="95" bestFit="1" customWidth="1"/>
    <col min="9" max="10" width="9.6328125" style="95" bestFit="1" customWidth="1"/>
    <col min="11" max="12" width="9.08984375" style="95" bestFit="1" customWidth="1"/>
    <col min="13" max="13" width="9" style="95" customWidth="1"/>
    <col min="14" max="16" width="9.453125" style="95" customWidth="1"/>
    <col min="17" max="18" width="10" style="95" customWidth="1"/>
    <col min="19" max="61" width="10" style="95" hidden="1" customWidth="1"/>
    <col min="62" max="62" width="2.54296875" style="95" hidden="1" customWidth="1"/>
    <col min="63" max="63" width="12.453125" style="95" hidden="1" customWidth="1"/>
    <col min="64" max="16384" width="8.7265625" style="95" hidden="1"/>
  </cols>
  <sheetData>
    <row r="1" spans="1:61" s="77" customFormat="1" ht="48.75" customHeight="1">
      <c r="C1" s="285"/>
      <c r="D1" s="312"/>
      <c r="E1" s="312"/>
      <c r="F1" s="312"/>
      <c r="G1" s="312"/>
      <c r="H1" s="312"/>
      <c r="J1" s="316"/>
      <c r="K1" s="316"/>
      <c r="L1" s="316"/>
      <c r="M1" s="316"/>
      <c r="N1" s="78"/>
      <c r="O1" s="316"/>
      <c r="P1" s="349"/>
      <c r="Q1" s="349"/>
      <c r="R1" s="349" t="s">
        <v>24</v>
      </c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F1" s="78"/>
      <c r="BH1" s="78"/>
      <c r="BI1" s="78"/>
    </row>
    <row r="2" spans="1:61" s="80" customFormat="1" ht="18.75" customHeight="1">
      <c r="A2" s="79"/>
      <c r="B2" s="208" t="s">
        <v>70</v>
      </c>
      <c r="C2" s="209" t="s">
        <v>71</v>
      </c>
      <c r="D2" s="218">
        <v>2010</v>
      </c>
      <c r="E2" s="218">
        <v>2011</v>
      </c>
      <c r="F2" s="218">
        <v>2012</v>
      </c>
      <c r="G2" s="189">
        <v>2013</v>
      </c>
      <c r="H2" s="189">
        <v>2014</v>
      </c>
      <c r="I2" s="189">
        <v>2015</v>
      </c>
      <c r="J2" s="190" t="s">
        <v>58</v>
      </c>
      <c r="K2" s="190" t="s">
        <v>67</v>
      </c>
      <c r="L2" s="69" t="s">
        <v>69</v>
      </c>
      <c r="M2" s="69" t="s">
        <v>476</v>
      </c>
      <c r="N2" s="315">
        <v>2020</v>
      </c>
      <c r="O2" s="315">
        <v>2021</v>
      </c>
      <c r="P2" s="315">
        <v>2022</v>
      </c>
      <c r="Q2" s="315">
        <v>2023</v>
      </c>
      <c r="R2" s="315">
        <v>2024</v>
      </c>
    </row>
    <row r="3" spans="1:61" s="80" customFormat="1" ht="18.75" customHeight="1">
      <c r="A3" s="79"/>
      <c r="B3" s="243" t="s">
        <v>497</v>
      </c>
      <c r="C3" s="210" t="s">
        <v>455</v>
      </c>
      <c r="D3" s="311">
        <v>2143</v>
      </c>
      <c r="E3" s="277"/>
      <c r="F3" s="277"/>
      <c r="G3" s="278"/>
      <c r="H3" s="278"/>
      <c r="I3" s="278"/>
      <c r="J3" s="279"/>
      <c r="K3" s="279"/>
      <c r="L3" s="310">
        <v>-48</v>
      </c>
      <c r="M3" s="279"/>
      <c r="N3" s="279"/>
      <c r="O3" s="279"/>
      <c r="P3" s="279"/>
      <c r="Q3" s="279"/>
      <c r="R3" s="279"/>
    </row>
    <row r="4" spans="1:61" s="77" customFormat="1" ht="18.75" customHeight="1">
      <c r="B4" s="32" t="s">
        <v>498</v>
      </c>
      <c r="C4" s="210" t="s">
        <v>456</v>
      </c>
      <c r="D4" s="207">
        <v>3669</v>
      </c>
      <c r="E4" s="207">
        <v>4306.5</v>
      </c>
      <c r="F4" s="207">
        <v>298</v>
      </c>
      <c r="G4" s="207">
        <v>1548.5639999999999</v>
      </c>
      <c r="H4" s="310">
        <v>2904.8469999999998</v>
      </c>
      <c r="I4" s="310">
        <v>-7640.5927482800025</v>
      </c>
      <c r="J4" s="310">
        <v>-1001.9673585300011</v>
      </c>
      <c r="K4" s="310">
        <v>3777.9761992399999</v>
      </c>
      <c r="L4" s="310">
        <v>7194</v>
      </c>
      <c r="M4" s="310">
        <v>10448.802392909663</v>
      </c>
      <c r="N4" s="310">
        <v>11925.759</v>
      </c>
      <c r="O4" s="310">
        <v>19655.362999999998</v>
      </c>
      <c r="P4" s="310">
        <v>27371.254999999997</v>
      </c>
      <c r="Q4" s="310">
        <v>7118</v>
      </c>
      <c r="R4" s="310">
        <v>9330</v>
      </c>
    </row>
    <row r="5" spans="1:61" s="77" customFormat="1" ht="18.75" customHeight="1">
      <c r="B5" s="32" t="s">
        <v>499</v>
      </c>
      <c r="C5" s="210" t="s">
        <v>403</v>
      </c>
      <c r="D5" s="217">
        <v>0</v>
      </c>
      <c r="E5" s="217">
        <v>0</v>
      </c>
      <c r="F5" s="217">
        <v>0</v>
      </c>
      <c r="G5" s="217">
        <v>0</v>
      </c>
      <c r="H5" s="81">
        <v>0</v>
      </c>
      <c r="I5" s="81">
        <v>0</v>
      </c>
      <c r="J5" s="81">
        <v>0</v>
      </c>
      <c r="K5" s="81">
        <v>-3778</v>
      </c>
      <c r="L5" s="81">
        <v>-1343</v>
      </c>
      <c r="M5" s="81">
        <v>0</v>
      </c>
      <c r="N5" s="81">
        <v>0</v>
      </c>
      <c r="O5" s="81">
        <v>0</v>
      </c>
      <c r="P5" s="81">
        <v>0</v>
      </c>
      <c r="Q5" s="81">
        <v>0</v>
      </c>
      <c r="R5" s="81">
        <v>0</v>
      </c>
    </row>
    <row r="6" spans="1:61" s="77" customFormat="1" ht="18.75" customHeight="1">
      <c r="B6" s="32" t="s">
        <v>500</v>
      </c>
      <c r="C6" s="210" t="s">
        <v>402</v>
      </c>
      <c r="D6" s="81">
        <v>-1880</v>
      </c>
      <c r="E6" s="81">
        <v>-377.32500000000005</v>
      </c>
      <c r="F6" s="81">
        <v>-33.9</v>
      </c>
      <c r="G6" s="81">
        <v>-130.4282</v>
      </c>
      <c r="H6" s="81">
        <v>-198.24234999999999</v>
      </c>
      <c r="I6" s="81">
        <v>0</v>
      </c>
      <c r="J6" s="81">
        <v>0</v>
      </c>
      <c r="K6" s="217">
        <v>0</v>
      </c>
      <c r="L6" s="81">
        <v>-308.55</v>
      </c>
      <c r="M6" s="81">
        <v>-1367.4401196454833</v>
      </c>
      <c r="N6" s="81">
        <v>-1420.4229500000001</v>
      </c>
      <c r="O6" s="81">
        <v>-982.76814999999988</v>
      </c>
      <c r="P6" s="81">
        <v>-1368</v>
      </c>
      <c r="Q6" s="81">
        <v>-356</v>
      </c>
      <c r="R6" s="81">
        <v>-467</v>
      </c>
    </row>
    <row r="7" spans="1:61" s="77" customFormat="1" ht="18.75" customHeight="1" thickBot="1">
      <c r="B7" s="32" t="s">
        <v>517</v>
      </c>
      <c r="C7" s="210" t="s">
        <v>393</v>
      </c>
      <c r="D7" s="217">
        <v>0</v>
      </c>
      <c r="E7" s="217">
        <v>0</v>
      </c>
      <c r="F7" s="32">
        <v>139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06">
        <v>1918.74</v>
      </c>
      <c r="M7" s="206">
        <v>0</v>
      </c>
      <c r="N7" s="206">
        <v>0</v>
      </c>
      <c r="O7" s="206">
        <v>1687.248</v>
      </c>
      <c r="P7" s="206">
        <v>0</v>
      </c>
      <c r="Q7" s="206">
        <v>0</v>
      </c>
      <c r="R7" s="206">
        <v>0</v>
      </c>
    </row>
    <row r="8" spans="1:61" s="77" customFormat="1" ht="18.75" customHeight="1">
      <c r="B8" s="82" t="s">
        <v>518</v>
      </c>
      <c r="C8" s="211" t="s">
        <v>404</v>
      </c>
      <c r="D8" s="83">
        <f>SUM(D3:D7)</f>
        <v>3932</v>
      </c>
      <c r="E8" s="83">
        <v>3929.1750000000002</v>
      </c>
      <c r="F8" s="83">
        <v>403.1</v>
      </c>
      <c r="G8" s="83">
        <v>1418.1357999999998</v>
      </c>
      <c r="H8" s="83">
        <v>2706.6046499999998</v>
      </c>
      <c r="I8" s="83">
        <v>-7640.5927482800025</v>
      </c>
      <c r="J8" s="83">
        <v>-1001.9673585300011</v>
      </c>
      <c r="K8" s="83">
        <v>0</v>
      </c>
      <c r="L8" s="83">
        <v>7413.19</v>
      </c>
      <c r="M8" s="83">
        <v>9081.3622732641797</v>
      </c>
      <c r="N8" s="83">
        <v>10505.33605</v>
      </c>
      <c r="O8" s="83">
        <v>20359.842849999997</v>
      </c>
      <c r="P8" s="83">
        <v>26003.254999999997</v>
      </c>
      <c r="Q8" s="83">
        <f>SUM(Q4:Q7)</f>
        <v>6762</v>
      </c>
      <c r="R8" s="83">
        <f>SUM(R4:R7)</f>
        <v>8863</v>
      </c>
    </row>
    <row r="9" spans="1:61" s="77" customFormat="1" ht="18.75" customHeight="1">
      <c r="B9" s="5" t="s">
        <v>501</v>
      </c>
      <c r="C9" s="210"/>
      <c r="D9" s="81">
        <v>3932</v>
      </c>
      <c r="E9" s="81">
        <v>1015.29375</v>
      </c>
      <c r="F9" s="81">
        <v>403.1</v>
      </c>
      <c r="G9" s="81">
        <v>1418.1357999999998</v>
      </c>
      <c r="H9" s="81">
        <v>2706.6046499999998</v>
      </c>
      <c r="I9" s="81">
        <v>0</v>
      </c>
      <c r="J9" s="81">
        <v>0</v>
      </c>
      <c r="K9" s="81">
        <v>0</v>
      </c>
      <c r="L9" s="81">
        <v>5226</v>
      </c>
      <c r="M9" s="81">
        <v>9080.3405683160454</v>
      </c>
      <c r="N9" s="81">
        <v>10505.335762499999</v>
      </c>
      <c r="O9" s="81">
        <v>20359.843712499998</v>
      </c>
      <c r="P9" s="81">
        <v>10921.130999999998</v>
      </c>
      <c r="Q9" s="81">
        <v>1691</v>
      </c>
      <c r="R9" s="81">
        <v>2216</v>
      </c>
    </row>
    <row r="10" spans="1:61" s="77" customFormat="1" ht="18.75" customHeight="1">
      <c r="B10" s="5" t="s">
        <v>502</v>
      </c>
      <c r="C10" s="210" t="s">
        <v>486</v>
      </c>
      <c r="D10" s="81">
        <v>983</v>
      </c>
      <c r="E10" s="81">
        <v>983.29375000000005</v>
      </c>
      <c r="F10" s="81">
        <v>100.77500000000001</v>
      </c>
      <c r="G10" s="81">
        <v>354.53394999999995</v>
      </c>
      <c r="H10" s="81">
        <v>675.65116249999994</v>
      </c>
      <c r="I10" s="81">
        <v>0</v>
      </c>
      <c r="J10" s="81">
        <v>0</v>
      </c>
      <c r="K10" s="217">
        <v>0</v>
      </c>
      <c r="L10" s="81">
        <v>1378</v>
      </c>
      <c r="M10" s="81">
        <v>2481.3405683160449</v>
      </c>
      <c r="N10" s="81">
        <v>2832.3677625</v>
      </c>
      <c r="O10" s="81">
        <v>4668.1487124999994</v>
      </c>
      <c r="P10" s="81">
        <v>6500.6729999999989</v>
      </c>
      <c r="Q10" s="81">
        <v>1691</v>
      </c>
      <c r="R10" s="81">
        <v>2216</v>
      </c>
    </row>
    <row r="11" spans="1:61" s="77" customFormat="1" ht="18.75" customHeight="1" thickBot="1">
      <c r="B11" s="5" t="s">
        <v>503</v>
      </c>
      <c r="C11" s="210" t="s">
        <v>405</v>
      </c>
      <c r="D11" s="81">
        <v>2949</v>
      </c>
      <c r="E11" s="81">
        <v>32</v>
      </c>
      <c r="F11" s="219">
        <v>302.32500000000005</v>
      </c>
      <c r="G11" s="219">
        <v>1063.6018499999998</v>
      </c>
      <c r="H11" s="81">
        <v>2030.9534874999999</v>
      </c>
      <c r="I11" s="81">
        <v>0</v>
      </c>
      <c r="J11" s="81">
        <v>0</v>
      </c>
      <c r="K11" s="81">
        <v>0</v>
      </c>
      <c r="L11" s="81">
        <v>3848</v>
      </c>
      <c r="M11" s="81">
        <v>6599</v>
      </c>
      <c r="N11" s="81">
        <v>7672.9679999999998</v>
      </c>
      <c r="O11" s="81">
        <v>15691.695</v>
      </c>
      <c r="P11" s="81">
        <v>4420.4579999999996</v>
      </c>
      <c r="Q11" s="81">
        <v>0</v>
      </c>
      <c r="R11" s="81">
        <v>0</v>
      </c>
    </row>
    <row r="12" spans="1:61" s="77" customFormat="1" ht="18.75" customHeight="1">
      <c r="B12" s="82" t="s">
        <v>504</v>
      </c>
      <c r="C12" s="211" t="s">
        <v>406</v>
      </c>
      <c r="D12" s="84">
        <v>1</v>
      </c>
      <c r="E12" s="84">
        <v>0.26</v>
      </c>
      <c r="F12" s="84">
        <v>1</v>
      </c>
      <c r="G12" s="84">
        <v>1</v>
      </c>
      <c r="H12" s="84">
        <v>1</v>
      </c>
      <c r="I12" s="132">
        <v>0</v>
      </c>
      <c r="J12" s="132">
        <v>0</v>
      </c>
      <c r="K12" s="132">
        <v>0</v>
      </c>
      <c r="L12" s="84">
        <v>0.7</v>
      </c>
      <c r="M12" s="84">
        <v>1</v>
      </c>
      <c r="N12" s="84">
        <v>1</v>
      </c>
      <c r="O12" s="84">
        <v>1</v>
      </c>
      <c r="P12" s="84">
        <v>0.42</v>
      </c>
      <c r="Q12" s="84">
        <v>0.25</v>
      </c>
      <c r="R12" s="84">
        <v>0.25</v>
      </c>
    </row>
    <row r="13" spans="1:61" s="85" customFormat="1" ht="20">
      <c r="B13" s="163" t="s">
        <v>127</v>
      </c>
      <c r="C13" s="163" t="s">
        <v>335</v>
      </c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2"/>
      <c r="AP13" s="24"/>
      <c r="AQ13" s="24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</row>
    <row r="14" spans="1:61" s="85" customFormat="1" ht="23" customHeight="1">
      <c r="B14" s="163"/>
      <c r="C14" s="87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s="85" customFormat="1" ht="15" hidden="1" customHeight="1">
      <c r="B15" s="127"/>
      <c r="C15" s="88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4"/>
      <c r="R15" s="334"/>
      <c r="S15" s="90"/>
      <c r="T15" s="90"/>
      <c r="U15" s="90"/>
      <c r="V15" s="92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2"/>
      <c r="AQ15" s="90"/>
      <c r="AR15" s="90"/>
      <c r="AS15" s="90"/>
      <c r="AT15" s="91"/>
      <c r="AU15" s="89"/>
      <c r="AV15" s="90"/>
      <c r="AW15" s="90"/>
      <c r="AX15" s="91"/>
      <c r="AY15" s="89"/>
      <c r="AZ15" s="90"/>
      <c r="BA15" s="90"/>
      <c r="BB15" s="91"/>
      <c r="BC15" s="89"/>
      <c r="BD15" s="90"/>
      <c r="BE15" s="90"/>
      <c r="BF15" s="91"/>
      <c r="BG15" s="89"/>
      <c r="BH15" s="90"/>
      <c r="BI15" s="90"/>
    </row>
    <row r="16" spans="1:61" s="85" customFormat="1" ht="15" hidden="1" customHeight="1">
      <c r="B16" s="127"/>
      <c r="C16" s="88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4"/>
      <c r="R16" s="334"/>
      <c r="S16" s="90"/>
      <c r="T16" s="90"/>
      <c r="U16" s="90"/>
      <c r="V16" s="92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2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</row>
    <row r="17" spans="1:62" s="85" customFormat="1" ht="15" hidden="1" customHeight="1">
      <c r="B17" s="127"/>
      <c r="C17" s="88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90"/>
      <c r="R17" s="90"/>
      <c r="S17" s="90"/>
      <c r="T17" s="90"/>
      <c r="U17" s="90"/>
      <c r="V17" s="92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2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</row>
    <row r="18" spans="1:62" s="85" customFormat="1" ht="15" hidden="1" customHeight="1">
      <c r="B18" s="127"/>
      <c r="C18" s="88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90"/>
      <c r="R18" s="90"/>
      <c r="S18" s="90"/>
      <c r="T18" s="90"/>
      <c r="U18" s="90"/>
      <c r="V18" s="92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2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</row>
    <row r="19" spans="1:62" s="94" customFormat="1" ht="15" hidden="1" customHeight="1">
      <c r="A19" s="85"/>
      <c r="B19" s="86"/>
      <c r="C19" s="87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61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25"/>
    </row>
    <row r="20" spans="1:62" s="94" customFormat="1" ht="15" hidden="1" customHeight="1">
      <c r="A20" s="85"/>
      <c r="B20" s="86"/>
      <c r="C20" s="87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</row>
    <row r="21" spans="1:62" s="94" customFormat="1" ht="15" hidden="1" customHeight="1">
      <c r="A21" s="85"/>
      <c r="B21" s="86"/>
      <c r="C21" s="86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</row>
    <row r="22" spans="1:62" s="94" customFormat="1" ht="12.5" hidden="1">
      <c r="A22" s="85"/>
      <c r="B22" s="395"/>
      <c r="C22" s="395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</row>
    <row r="23" spans="1:62" s="94" customFormat="1" ht="12.5" hidden="1">
      <c r="A23" s="85"/>
      <c r="B23" s="318"/>
      <c r="C23" s="318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</row>
    <row r="24" spans="1:62" s="77" customFormat="1" ht="17.25" hidden="1" customHeight="1"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</row>
  </sheetData>
  <mergeCells count="1">
    <mergeCell ref="B22:C2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pageSetUpPr fitToPage="1"/>
  </sheetPr>
  <dimension ref="A1:AI122"/>
  <sheetViews>
    <sheetView showGridLines="0" zoomScale="90" zoomScaleNormal="90" workbookViewId="0">
      <pane xSplit="2" ySplit="2" topLeftCell="AA3" activePane="bottomRight" state="frozen"/>
      <selection activeCell="AJ23" sqref="AJ23"/>
      <selection pane="topRight" activeCell="AJ23" sqref="AJ23"/>
      <selection pane="bottomLeft" activeCell="AJ23" sqref="AJ23"/>
      <selection pane="bottomRight" activeCell="AJ23" sqref="AJ23"/>
    </sheetView>
  </sheetViews>
  <sheetFormatPr defaultColWidth="52.54296875" defaultRowHeight="15" customHeight="1" zeroHeight="1" outlineLevelRow="1"/>
  <cols>
    <col min="1" max="1" width="1.453125" style="32" customWidth="1"/>
    <col min="2" max="2" width="52.54296875" style="5"/>
    <col min="3" max="3" width="39.453125" style="5" customWidth="1"/>
    <col min="4" max="4" width="11.54296875" style="5" customWidth="1"/>
    <col min="5" max="5" width="12.54296875" style="5" customWidth="1"/>
    <col min="6" max="13" width="8.7265625" style="5" customWidth="1"/>
    <col min="14" max="26" width="8.453125" style="5" bestFit="1" customWidth="1"/>
    <col min="27" max="27" width="11.26953125" style="5" bestFit="1" customWidth="1"/>
    <col min="28" max="33" width="8.453125" style="5" bestFit="1" customWidth="1"/>
    <col min="34" max="35" width="10.453125" style="5" bestFit="1" customWidth="1"/>
    <col min="36" max="16384" width="52.54296875" style="5"/>
  </cols>
  <sheetData>
    <row r="1" spans="1:35" s="32" customFormat="1" ht="48.75" customHeight="1">
      <c r="O1" s="62"/>
      <c r="S1" s="29"/>
      <c r="T1" s="29"/>
      <c r="U1" s="29"/>
      <c r="V1" s="29"/>
      <c r="W1" s="29"/>
      <c r="X1" s="29"/>
      <c r="Y1" s="29"/>
      <c r="Z1" s="29"/>
      <c r="AA1" s="287" t="s">
        <v>462</v>
      </c>
      <c r="AB1" s="29"/>
      <c r="AC1" s="29"/>
      <c r="AE1" s="29"/>
      <c r="AF1" s="67"/>
      <c r="AG1" s="67"/>
      <c r="AH1" s="67"/>
      <c r="AI1" s="67" t="s">
        <v>18</v>
      </c>
    </row>
    <row r="2" spans="1:35" s="13" customFormat="1" ht="15" customHeight="1">
      <c r="A2" s="44"/>
      <c r="B2" s="133" t="s">
        <v>301</v>
      </c>
      <c r="C2" s="173" t="s">
        <v>302</v>
      </c>
      <c r="D2" s="71" t="s">
        <v>420</v>
      </c>
      <c r="E2" s="160" t="s">
        <v>410</v>
      </c>
      <c r="F2" s="160" t="s">
        <v>341</v>
      </c>
      <c r="G2" s="71" t="s">
        <v>342</v>
      </c>
      <c r="H2" s="71" t="s">
        <v>343</v>
      </c>
      <c r="I2" s="71" t="s">
        <v>344</v>
      </c>
      <c r="J2" s="160" t="s">
        <v>337</v>
      </c>
      <c r="K2" s="71" t="s">
        <v>338</v>
      </c>
      <c r="L2" s="71" t="s">
        <v>339</v>
      </c>
      <c r="M2" s="71" t="s">
        <v>340</v>
      </c>
      <c r="N2" s="160" t="s">
        <v>63</v>
      </c>
      <c r="O2" s="71" t="s">
        <v>76</v>
      </c>
      <c r="P2" s="71" t="s">
        <v>77</v>
      </c>
      <c r="Q2" s="71" t="s">
        <v>78</v>
      </c>
      <c r="R2" s="70" t="s">
        <v>62</v>
      </c>
      <c r="S2" s="71" t="s">
        <v>79</v>
      </c>
      <c r="T2" s="71" t="s">
        <v>80</v>
      </c>
      <c r="U2" s="71" t="s">
        <v>81</v>
      </c>
      <c r="V2" s="70" t="s">
        <v>64</v>
      </c>
      <c r="W2" s="71" t="s">
        <v>82</v>
      </c>
      <c r="X2" s="71" t="s">
        <v>83</v>
      </c>
      <c r="Y2" s="71" t="s">
        <v>84</v>
      </c>
      <c r="Z2" s="70" t="s">
        <v>61</v>
      </c>
      <c r="AA2" s="71" t="s">
        <v>85</v>
      </c>
      <c r="AB2" s="71" t="s">
        <v>86</v>
      </c>
      <c r="AC2" s="71" t="s">
        <v>87</v>
      </c>
      <c r="AD2" s="70" t="s">
        <v>68</v>
      </c>
      <c r="AE2" s="71" t="s">
        <v>88</v>
      </c>
      <c r="AF2" s="71" t="s">
        <v>89</v>
      </c>
      <c r="AG2" s="71" t="s">
        <v>90</v>
      </c>
      <c r="AH2" s="70" t="s">
        <v>188</v>
      </c>
      <c r="AI2" s="70" t="s">
        <v>463</v>
      </c>
    </row>
    <row r="3" spans="1:35" s="32" customFormat="1" ht="18" customHeight="1">
      <c r="A3" s="31"/>
      <c r="B3" s="166" t="s">
        <v>131</v>
      </c>
      <c r="C3" s="174" t="s">
        <v>304</v>
      </c>
      <c r="D3" s="168">
        <v>4083.5771011699999</v>
      </c>
      <c r="E3" s="168">
        <v>7463.1268565699993</v>
      </c>
      <c r="F3" s="168">
        <v>7356.9486280900001</v>
      </c>
      <c r="G3" s="168">
        <v>6984.6584189200003</v>
      </c>
      <c r="H3" s="168">
        <v>7208.7316817499996</v>
      </c>
      <c r="I3" s="168">
        <v>4831.7739323900005</v>
      </c>
      <c r="J3" s="168">
        <v>4710.2342054199999</v>
      </c>
      <c r="K3" s="168">
        <v>4833.1855600200006</v>
      </c>
      <c r="L3" s="168">
        <v>5683.01152809</v>
      </c>
      <c r="M3" s="168">
        <v>5794.0365647899998</v>
      </c>
      <c r="N3" s="168">
        <v>6177.7314764299999</v>
      </c>
      <c r="O3" s="167">
        <v>6035.0524668299995</v>
      </c>
      <c r="P3" s="167">
        <v>6175.8759653699999</v>
      </c>
      <c r="Q3" s="167">
        <v>6492.0574324999998</v>
      </c>
      <c r="R3" s="168">
        <v>6337.3004770200005</v>
      </c>
      <c r="S3" s="167">
        <v>6112.7231208599997</v>
      </c>
      <c r="T3" s="167">
        <f>6407875540.05/10^6</f>
        <v>6407.8755400500004</v>
      </c>
      <c r="U3" s="167">
        <v>6683.5740367299995</v>
      </c>
      <c r="V3" s="168">
        <v>6148.5063611899996</v>
      </c>
      <c r="W3" s="167">
        <v>5519.8187088500008</v>
      </c>
      <c r="X3" s="167">
        <v>5448.3945056299999</v>
      </c>
      <c r="Y3" s="167">
        <v>5695.29076515</v>
      </c>
      <c r="Z3" s="168">
        <v>5717.5686265799995</v>
      </c>
      <c r="AA3" s="167">
        <v>5596.9730609600001</v>
      </c>
      <c r="AB3" s="167">
        <v>6055.0920614099996</v>
      </c>
      <c r="AC3" s="167">
        <v>5714.1192444300004</v>
      </c>
      <c r="AD3" s="168">
        <v>5642.2631851199994</v>
      </c>
      <c r="AE3" s="167">
        <v>5710.8478950899998</v>
      </c>
      <c r="AF3" s="167">
        <v>6337.73916482</v>
      </c>
      <c r="AG3" s="167">
        <v>6275.8242929799999</v>
      </c>
      <c r="AH3" s="172">
        <v>6315.7853428499993</v>
      </c>
      <c r="AI3" s="206">
        <v>6323.1294408399999</v>
      </c>
    </row>
    <row r="4" spans="1:35" s="32" customFormat="1" ht="18" customHeight="1">
      <c r="A4" s="46"/>
      <c r="B4" s="166" t="s">
        <v>156</v>
      </c>
      <c r="C4" s="174" t="s">
        <v>303</v>
      </c>
      <c r="D4" s="168">
        <v>4703.3237770400001</v>
      </c>
      <c r="E4" s="168">
        <v>4705.5961226600002</v>
      </c>
      <c r="F4" s="168">
        <v>4529.7568767100001</v>
      </c>
      <c r="G4" s="168">
        <v>4731.5671584799993</v>
      </c>
      <c r="H4" s="168">
        <v>4585.17308503</v>
      </c>
      <c r="I4" s="168">
        <v>4587.2731762200001</v>
      </c>
      <c r="J4" s="168">
        <v>4647.0953743299997</v>
      </c>
      <c r="K4" s="168">
        <v>4620.3845734699999</v>
      </c>
      <c r="L4" s="168">
        <v>4385.2458020000004</v>
      </c>
      <c r="M4" s="168">
        <v>4447.5329176800005</v>
      </c>
      <c r="N4" s="168">
        <v>4284.6180692799999</v>
      </c>
      <c r="O4" s="167">
        <v>4543.4494454700007</v>
      </c>
      <c r="P4" s="167">
        <v>4549.8172089700001</v>
      </c>
      <c r="Q4" s="167">
        <v>4471.0808134700001</v>
      </c>
      <c r="R4" s="168">
        <v>4443.9091355299997</v>
      </c>
      <c r="S4" s="167">
        <v>4332.65296399</v>
      </c>
      <c r="T4" s="167">
        <v>4150.1878195099998</v>
      </c>
      <c r="U4" s="167">
        <v>3527.6627309</v>
      </c>
      <c r="V4" s="168">
        <v>3726.74041304</v>
      </c>
      <c r="W4" s="167">
        <v>3998.6904789499999</v>
      </c>
      <c r="X4" s="167">
        <v>4130.4092313600004</v>
      </c>
      <c r="Y4" s="167">
        <v>4186.572639</v>
      </c>
      <c r="Z4" s="168">
        <v>4076.48926403</v>
      </c>
      <c r="AA4" s="167">
        <v>4072.8695778699998</v>
      </c>
      <c r="AB4" s="167">
        <v>4194.9957627799995</v>
      </c>
      <c r="AC4" s="167">
        <v>4196.9663390799997</v>
      </c>
      <c r="AD4" s="168">
        <v>4365.616882190001</v>
      </c>
      <c r="AE4" s="167">
        <v>4384.9590337600002</v>
      </c>
      <c r="AF4" s="167">
        <v>4519.2822718300004</v>
      </c>
      <c r="AG4" s="167">
        <v>0</v>
      </c>
      <c r="AH4" s="172">
        <v>0</v>
      </c>
      <c r="AI4" s="206">
        <v>0</v>
      </c>
    </row>
    <row r="5" spans="1:35" s="32" customFormat="1" ht="18" customHeight="1">
      <c r="A5" s="46"/>
      <c r="B5" s="166" t="s">
        <v>171</v>
      </c>
      <c r="C5" s="174" t="s">
        <v>305</v>
      </c>
      <c r="D5" s="167">
        <v>0</v>
      </c>
      <c r="E5" s="168">
        <v>2049.7977375099999</v>
      </c>
      <c r="F5" s="168">
        <v>2156.59262184</v>
      </c>
      <c r="G5" s="168">
        <v>1989.69918699</v>
      </c>
      <c r="H5" s="168">
        <v>1970.18566549</v>
      </c>
      <c r="I5" s="168">
        <v>1961.6997560299999</v>
      </c>
      <c r="J5" s="168">
        <v>1679.4703716099998</v>
      </c>
      <c r="K5" s="168">
        <v>1634.01621778</v>
      </c>
      <c r="L5" s="168">
        <v>1764.12944855</v>
      </c>
      <c r="M5" s="168">
        <v>1737.81344771</v>
      </c>
      <c r="N5" s="168">
        <v>1813.5445246400002</v>
      </c>
      <c r="O5" s="167">
        <v>1844.6462169500001</v>
      </c>
      <c r="P5" s="167">
        <v>1718.6028323199998</v>
      </c>
      <c r="Q5" s="167">
        <v>1702.25237079</v>
      </c>
      <c r="R5" s="168">
        <v>1719.5609861800001</v>
      </c>
      <c r="S5" s="167">
        <v>1727.5926784800001</v>
      </c>
      <c r="T5" s="167">
        <v>1727.3448322300001</v>
      </c>
      <c r="U5" s="167">
        <v>0</v>
      </c>
      <c r="V5" s="167">
        <v>0</v>
      </c>
      <c r="W5" s="167">
        <v>0</v>
      </c>
      <c r="X5" s="167">
        <v>0</v>
      </c>
      <c r="Y5" s="167">
        <v>0</v>
      </c>
      <c r="Z5" s="167">
        <v>0</v>
      </c>
      <c r="AA5" s="167">
        <v>0</v>
      </c>
      <c r="AB5" s="167">
        <v>0</v>
      </c>
      <c r="AC5" s="167"/>
      <c r="AD5" s="168">
        <v>0</v>
      </c>
      <c r="AE5" s="167">
        <v>0</v>
      </c>
      <c r="AF5" s="167">
        <v>0</v>
      </c>
      <c r="AG5" s="167">
        <v>0</v>
      </c>
      <c r="AH5" s="172">
        <v>0</v>
      </c>
      <c r="AI5" s="206">
        <v>0</v>
      </c>
    </row>
    <row r="6" spans="1:35" s="32" customFormat="1" ht="18" customHeight="1">
      <c r="A6" s="46"/>
      <c r="B6" s="166" t="s">
        <v>157</v>
      </c>
      <c r="C6" s="174" t="s">
        <v>306</v>
      </c>
      <c r="D6" s="168">
        <v>2275.1716785799999</v>
      </c>
      <c r="E6" s="168">
        <v>1659.09006084</v>
      </c>
      <c r="F6" s="168">
        <v>1669.1378107099999</v>
      </c>
      <c r="G6" s="168">
        <v>1697.17936691</v>
      </c>
      <c r="H6" s="168">
        <v>1731.11587725</v>
      </c>
      <c r="I6" s="168">
        <v>1741.1002943399999</v>
      </c>
      <c r="J6" s="168">
        <v>1740.0165803299999</v>
      </c>
      <c r="K6" s="168">
        <v>1745.7014433099998</v>
      </c>
      <c r="L6" s="168">
        <v>1786.22359241</v>
      </c>
      <c r="M6" s="168">
        <v>1768.89087182</v>
      </c>
      <c r="N6" s="168">
        <v>1782.51413559</v>
      </c>
      <c r="O6" s="167">
        <v>1831.6909831400001</v>
      </c>
      <c r="P6" s="167">
        <v>1874.6659411400001</v>
      </c>
      <c r="Q6" s="167">
        <v>1836.50572805</v>
      </c>
      <c r="R6" s="168">
        <v>1903.9891813499999</v>
      </c>
      <c r="S6" s="167">
        <v>1908.2894974799999</v>
      </c>
      <c r="T6" s="167">
        <v>1938.86857579</v>
      </c>
      <c r="U6" s="167">
        <v>1960.9111067000001</v>
      </c>
      <c r="V6" s="168">
        <v>2012.45066423</v>
      </c>
      <c r="W6" s="167">
        <v>1521.8062685099999</v>
      </c>
      <c r="X6" s="167">
        <v>1521.1011337100001</v>
      </c>
      <c r="Y6" s="167">
        <v>1334.9283422599999</v>
      </c>
      <c r="Z6" s="168">
        <v>1334.9941596000001</v>
      </c>
      <c r="AA6" s="167">
        <v>1099.79862675</v>
      </c>
      <c r="AB6" s="167">
        <v>1099.7630320000001</v>
      </c>
      <c r="AC6" s="167">
        <v>1128.1478239999999</v>
      </c>
      <c r="AD6" s="168">
        <v>1122.14637758</v>
      </c>
      <c r="AE6" s="167">
        <v>1262.8919968900002</v>
      </c>
      <c r="AF6" s="167">
        <v>1327.3369397900001</v>
      </c>
      <c r="AG6" s="167">
        <v>0</v>
      </c>
      <c r="AH6" s="172">
        <v>0</v>
      </c>
      <c r="AI6" s="206">
        <v>0</v>
      </c>
    </row>
    <row r="7" spans="1:35" s="32" customFormat="1" ht="18" customHeight="1">
      <c r="A7" s="46"/>
      <c r="B7" s="166" t="s">
        <v>158</v>
      </c>
      <c r="C7" s="174" t="s">
        <v>306</v>
      </c>
      <c r="D7" s="167">
        <v>0</v>
      </c>
      <c r="E7" s="168">
        <v>1181.8473305</v>
      </c>
      <c r="F7" s="168">
        <v>1186.6282387000001</v>
      </c>
      <c r="G7" s="168">
        <v>1207.1222173699998</v>
      </c>
      <c r="H7" s="168">
        <v>1231.29677853</v>
      </c>
      <c r="I7" s="168">
        <v>1237.09960884</v>
      </c>
      <c r="J7" s="168">
        <v>1235.6998575299999</v>
      </c>
      <c r="K7" s="168">
        <v>1239.13261702</v>
      </c>
      <c r="L7" s="168">
        <v>1267.99843624</v>
      </c>
      <c r="M7" s="168">
        <v>1252.5514755699999</v>
      </c>
      <c r="N7" s="168">
        <v>1262.2559625699998</v>
      </c>
      <c r="O7" s="167">
        <v>1295.0416185899999</v>
      </c>
      <c r="P7" s="167">
        <v>1325.6546880899998</v>
      </c>
      <c r="Q7" s="167">
        <v>1294.8396055599999</v>
      </c>
      <c r="R7" s="168">
        <v>1342.9112208499998</v>
      </c>
      <c r="S7" s="167">
        <v>1343.6686617</v>
      </c>
      <c r="T7" s="167">
        <v>1365.45156724</v>
      </c>
      <c r="U7" s="167">
        <v>1381.1534914000001</v>
      </c>
      <c r="V7" s="168">
        <v>1414.65997969</v>
      </c>
      <c r="W7" s="167">
        <v>1069.9461964899999</v>
      </c>
      <c r="X7" s="167">
        <v>1070.65133126</v>
      </c>
      <c r="Y7" s="167">
        <v>939.09193525000001</v>
      </c>
      <c r="Z7" s="168">
        <v>939.02611787000001</v>
      </c>
      <c r="AA7" s="167">
        <v>771.15287009000008</v>
      </c>
      <c r="AB7" s="167">
        <v>771.18846486999996</v>
      </c>
      <c r="AC7" s="167">
        <v>788.88114502999997</v>
      </c>
      <c r="AD7" s="168">
        <v>784.60603447000005</v>
      </c>
      <c r="AE7" s="167">
        <v>899.61694692999993</v>
      </c>
      <c r="AF7" s="167">
        <v>945.52408935000005</v>
      </c>
      <c r="AG7" s="167">
        <v>0</v>
      </c>
      <c r="AH7" s="172">
        <v>0</v>
      </c>
      <c r="AI7" s="206">
        <v>0</v>
      </c>
    </row>
    <row r="8" spans="1:35" s="30" customFormat="1" ht="18" customHeight="1">
      <c r="B8" s="166" t="s">
        <v>134</v>
      </c>
      <c r="C8" s="174" t="s">
        <v>415</v>
      </c>
      <c r="D8" s="167">
        <v>0</v>
      </c>
      <c r="E8" s="167">
        <v>0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8">
        <v>600.00001499999996</v>
      </c>
      <c r="L8" s="168">
        <v>597.89626495000005</v>
      </c>
      <c r="M8" s="168">
        <v>598.98361497999997</v>
      </c>
      <c r="N8" s="168">
        <v>597.52156494000008</v>
      </c>
      <c r="O8" s="167">
        <v>594.78931488000001</v>
      </c>
      <c r="P8" s="167">
        <v>594.04561486</v>
      </c>
      <c r="Q8" s="167">
        <v>588.38521473000003</v>
      </c>
      <c r="R8" s="168">
        <v>581.87791458000004</v>
      </c>
      <c r="S8" s="167">
        <v>574.95301441999993</v>
      </c>
      <c r="T8" s="167">
        <v>570.36511430999997</v>
      </c>
      <c r="U8" s="167">
        <v>577.59166447999996</v>
      </c>
      <c r="V8" s="168">
        <v>585.49171465999996</v>
      </c>
      <c r="W8" s="167">
        <v>576.92281447000005</v>
      </c>
      <c r="X8" s="167">
        <v>572.11306435000006</v>
      </c>
      <c r="Y8" s="167">
        <v>570.27256430999989</v>
      </c>
      <c r="Z8" s="168">
        <v>574.31596439999998</v>
      </c>
      <c r="AA8" s="167">
        <v>523.03848745999994</v>
      </c>
      <c r="AB8" s="167">
        <v>521.30478741000002</v>
      </c>
      <c r="AC8" s="167">
        <v>509.16378713</v>
      </c>
      <c r="AD8" s="168">
        <v>563.20981414999994</v>
      </c>
      <c r="AE8" s="167">
        <v>565.2790641900001</v>
      </c>
      <c r="AF8" s="167">
        <v>566.19121422000001</v>
      </c>
      <c r="AG8" s="167">
        <v>557.14907479999999</v>
      </c>
      <c r="AH8" s="172">
        <v>552.97142470000006</v>
      </c>
      <c r="AI8" s="206">
        <v>549.05882460999999</v>
      </c>
    </row>
    <row r="9" spans="1:35" s="6" customFormat="1" ht="18" customHeight="1">
      <c r="A9" s="30"/>
      <c r="B9" s="166" t="s">
        <v>133</v>
      </c>
      <c r="C9" s="174" t="s">
        <v>411</v>
      </c>
      <c r="D9" s="168">
        <v>301.46672254999999</v>
      </c>
      <c r="E9" s="168">
        <v>389.56994433</v>
      </c>
      <c r="F9" s="168">
        <v>399.61164746999998</v>
      </c>
      <c r="G9" s="168">
        <v>398.77225940999995</v>
      </c>
      <c r="H9" s="168">
        <v>409.52530766000001</v>
      </c>
      <c r="I9" s="168">
        <v>420.86316257999999</v>
      </c>
      <c r="J9" s="168">
        <v>416.85643028999993</v>
      </c>
      <c r="K9" s="168">
        <v>419.04772888000002</v>
      </c>
      <c r="L9" s="168">
        <v>475.38732804999995</v>
      </c>
      <c r="M9" s="168">
        <v>520.47437676000004</v>
      </c>
      <c r="N9" s="168">
        <v>546.46102088999999</v>
      </c>
      <c r="O9" s="167">
        <v>539.06449526999995</v>
      </c>
      <c r="P9" s="167">
        <v>546.80298016999996</v>
      </c>
      <c r="Q9" s="167">
        <v>561.87371474999998</v>
      </c>
      <c r="R9" s="168">
        <v>574.43430472</v>
      </c>
      <c r="S9" s="167">
        <v>610.40092191000008</v>
      </c>
      <c r="T9" s="167">
        <v>647.02862277999998</v>
      </c>
      <c r="U9" s="167">
        <v>673.5379375</v>
      </c>
      <c r="V9" s="168">
        <v>685.70723358999999</v>
      </c>
      <c r="W9" s="167">
        <v>660.65709548000007</v>
      </c>
      <c r="X9" s="167">
        <v>641.02615208999998</v>
      </c>
      <c r="Y9" s="167">
        <v>637.26939254000001</v>
      </c>
      <c r="Z9" s="168">
        <v>565.83429668999997</v>
      </c>
      <c r="AA9" s="167">
        <v>560.87631003000001</v>
      </c>
      <c r="AB9" s="167">
        <v>558.51952612000002</v>
      </c>
      <c r="AC9" s="167">
        <v>567.43289317999995</v>
      </c>
      <c r="AD9" s="168">
        <v>560.48615017000009</v>
      </c>
      <c r="AE9" s="167">
        <v>579.11686335000002</v>
      </c>
      <c r="AF9" s="167">
        <v>600.43143965000002</v>
      </c>
      <c r="AG9" s="167">
        <v>602.38646958999993</v>
      </c>
      <c r="AH9" s="172">
        <v>572.4526629500001</v>
      </c>
      <c r="AI9" s="206">
        <v>617.11917653</v>
      </c>
    </row>
    <row r="10" spans="1:35" s="6" customFormat="1" ht="18" customHeight="1">
      <c r="A10" s="30"/>
      <c r="B10" s="166" t="s">
        <v>174</v>
      </c>
      <c r="C10" s="174" t="s">
        <v>305</v>
      </c>
      <c r="D10" s="167">
        <v>0</v>
      </c>
      <c r="E10" s="168">
        <v>341.63295392000003</v>
      </c>
      <c r="F10" s="168">
        <v>359.43210133000002</v>
      </c>
      <c r="G10" s="168">
        <v>331.61627594999999</v>
      </c>
      <c r="H10" s="168">
        <v>328.36402231</v>
      </c>
      <c r="I10" s="168">
        <v>326.94977792000003</v>
      </c>
      <c r="J10" s="168">
        <v>279.91154718000001</v>
      </c>
      <c r="K10" s="168">
        <v>272.33585486000004</v>
      </c>
      <c r="L10" s="168">
        <v>294.02139332000002</v>
      </c>
      <c r="M10" s="168">
        <v>289.63539416000003</v>
      </c>
      <c r="N10" s="168">
        <v>302.25724030000003</v>
      </c>
      <c r="O10" s="167">
        <v>307.44085568999998</v>
      </c>
      <c r="P10" s="167">
        <v>286.43362493000001</v>
      </c>
      <c r="Q10" s="167">
        <v>283.70854800000001</v>
      </c>
      <c r="R10" s="168">
        <v>286.59331723000003</v>
      </c>
      <c r="S10" s="167">
        <v>287.93193262</v>
      </c>
      <c r="T10" s="167">
        <v>287.89062489999998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8">
        <v>0</v>
      </c>
      <c r="AD10" s="168">
        <v>0</v>
      </c>
      <c r="AE10" s="167">
        <v>0</v>
      </c>
      <c r="AF10" s="167">
        <v>0</v>
      </c>
      <c r="AG10" s="167">
        <v>0</v>
      </c>
      <c r="AH10" s="223">
        <v>0</v>
      </c>
      <c r="AI10" s="206">
        <v>0</v>
      </c>
    </row>
    <row r="11" spans="1:35" s="6" customFormat="1" ht="18" customHeight="1">
      <c r="A11" s="30"/>
      <c r="B11" s="166" t="s">
        <v>159</v>
      </c>
      <c r="C11" s="174" t="s">
        <v>307</v>
      </c>
      <c r="D11" s="167">
        <v>0</v>
      </c>
      <c r="E11" s="167">
        <v>0</v>
      </c>
      <c r="F11" s="168">
        <v>245.04546415999999</v>
      </c>
      <c r="G11" s="168">
        <v>245.02565125999999</v>
      </c>
      <c r="H11" s="168">
        <v>244.59472069</v>
      </c>
      <c r="I11" s="168">
        <v>244.03409353999999</v>
      </c>
      <c r="J11" s="168">
        <v>240.15403526</v>
      </c>
      <c r="K11" s="168">
        <v>239.30670357</v>
      </c>
      <c r="L11" s="168">
        <v>235.97450401</v>
      </c>
      <c r="M11" s="168">
        <v>231.99277153999998</v>
      </c>
      <c r="N11" s="168">
        <v>229.18825554</v>
      </c>
      <c r="O11" s="167">
        <v>228.07381065000001</v>
      </c>
      <c r="P11" s="167">
        <v>225.79070413999997</v>
      </c>
      <c r="Q11" s="167">
        <v>224.34601352000001</v>
      </c>
      <c r="R11" s="168">
        <v>233.56924868000002</v>
      </c>
      <c r="S11" s="167">
        <v>219.37033390000002</v>
      </c>
      <c r="T11" s="167">
        <v>218.55734457</v>
      </c>
      <c r="U11" s="167">
        <v>209.09173158999999</v>
      </c>
      <c r="V11" s="168">
        <v>199.20410385</v>
      </c>
      <c r="W11" s="167">
        <v>212.57516963</v>
      </c>
      <c r="X11" s="167">
        <v>201.84681449000001</v>
      </c>
      <c r="Y11" s="167">
        <v>196.75225746999999</v>
      </c>
      <c r="Z11" s="168">
        <v>51.198981259999996</v>
      </c>
      <c r="AA11" s="167">
        <v>47.780265360000001</v>
      </c>
      <c r="AB11" s="167">
        <v>48.176193149999996</v>
      </c>
      <c r="AC11" s="167">
        <v>45.625612490000002</v>
      </c>
      <c r="AD11" s="168">
        <v>42.23265336</v>
      </c>
      <c r="AE11" s="169">
        <v>0</v>
      </c>
      <c r="AF11" s="169">
        <v>0</v>
      </c>
      <c r="AG11" s="169">
        <v>0</v>
      </c>
      <c r="AH11" s="172">
        <v>0</v>
      </c>
      <c r="AI11" s="206">
        <v>0</v>
      </c>
    </row>
    <row r="12" spans="1:35" s="6" customFormat="1" ht="18" customHeight="1">
      <c r="A12" s="30"/>
      <c r="B12" s="166" t="s">
        <v>136</v>
      </c>
      <c r="C12" s="174" t="s">
        <v>412</v>
      </c>
      <c r="D12" s="167">
        <v>0</v>
      </c>
      <c r="E12" s="167">
        <v>0</v>
      </c>
      <c r="F12" s="167">
        <v>0</v>
      </c>
      <c r="G12" s="167">
        <v>0</v>
      </c>
      <c r="H12" s="167">
        <v>0</v>
      </c>
      <c r="I12" s="167">
        <v>0</v>
      </c>
      <c r="J12" s="168">
        <v>122.29567231999999</v>
      </c>
      <c r="K12" s="168">
        <v>122.03217231999999</v>
      </c>
      <c r="L12" s="168">
        <v>121.30492231999999</v>
      </c>
      <c r="M12" s="168">
        <v>225.15636995</v>
      </c>
      <c r="N12" s="168">
        <v>224.48236994999999</v>
      </c>
      <c r="O12" s="167">
        <v>235.20800002000001</v>
      </c>
      <c r="P12" s="167">
        <v>248.36797138</v>
      </c>
      <c r="Q12" s="167">
        <v>223.55277138</v>
      </c>
      <c r="R12" s="168">
        <v>166.67999996</v>
      </c>
      <c r="S12" s="167">
        <v>151.76277138</v>
      </c>
      <c r="T12" s="167">
        <v>99.516371379999995</v>
      </c>
      <c r="U12" s="167">
        <v>97.442061109999997</v>
      </c>
      <c r="V12" s="168">
        <v>33.807959939999996</v>
      </c>
      <c r="W12" s="167">
        <v>100.2145084</v>
      </c>
      <c r="X12" s="167">
        <v>125.99950234000001</v>
      </c>
      <c r="Y12" s="167">
        <v>125.86856387</v>
      </c>
      <c r="Z12" s="168">
        <v>142.00721680000001</v>
      </c>
      <c r="AA12" s="167">
        <v>133.39153012</v>
      </c>
      <c r="AB12" s="167">
        <v>139.69424053999998</v>
      </c>
      <c r="AC12" s="167">
        <v>119.38954026</v>
      </c>
      <c r="AD12" s="168">
        <v>138.06690866999998</v>
      </c>
      <c r="AE12" s="167">
        <v>156.46243552999999</v>
      </c>
      <c r="AF12" s="167">
        <v>116.18023545</v>
      </c>
      <c r="AG12" s="167">
        <v>133.58923541999999</v>
      </c>
      <c r="AH12" s="172">
        <v>160.27683547000001</v>
      </c>
      <c r="AI12" s="206">
        <v>131.99083542</v>
      </c>
    </row>
    <row r="13" spans="1:35" ht="18" customHeight="1">
      <c r="B13" s="166" t="s">
        <v>138</v>
      </c>
      <c r="C13" s="174" t="s">
        <v>308</v>
      </c>
      <c r="D13" s="167">
        <v>0</v>
      </c>
      <c r="E13" s="167">
        <v>0</v>
      </c>
      <c r="F13" s="168">
        <v>120.00000176</v>
      </c>
      <c r="G13" s="168">
        <v>118.87829112</v>
      </c>
      <c r="H13" s="168">
        <v>119.62164168000001</v>
      </c>
      <c r="I13" s="168">
        <v>120</v>
      </c>
      <c r="J13" s="168">
        <v>115.32765581999999</v>
      </c>
      <c r="K13" s="168">
        <v>110.90431894</v>
      </c>
      <c r="L13" s="168">
        <v>116.12147666</v>
      </c>
      <c r="M13" s="168">
        <v>118.36255825000001</v>
      </c>
      <c r="N13" s="168">
        <v>122.29255636000001</v>
      </c>
      <c r="O13" s="167">
        <v>122.75982438</v>
      </c>
      <c r="P13" s="167">
        <v>124.19137583</v>
      </c>
      <c r="Q13" s="167">
        <v>124.74253817</v>
      </c>
      <c r="R13" s="168">
        <v>128.41918208999999</v>
      </c>
      <c r="S13" s="167">
        <v>126.23659257</v>
      </c>
      <c r="T13" s="167">
        <v>125.98123293</v>
      </c>
      <c r="U13" s="167">
        <v>115.7183828</v>
      </c>
      <c r="V13" s="168">
        <v>107.19692490999999</v>
      </c>
      <c r="W13" s="167">
        <v>104.80844333</v>
      </c>
      <c r="X13" s="167">
        <v>94.795352930000007</v>
      </c>
      <c r="Y13" s="167">
        <v>80.405999989999998</v>
      </c>
      <c r="Z13" s="168">
        <v>79.159010449999997</v>
      </c>
      <c r="AA13" s="167">
        <v>66.432201640000002</v>
      </c>
      <c r="AB13" s="167">
        <v>65.740992590000005</v>
      </c>
      <c r="AC13" s="167">
        <v>94.348076000000006</v>
      </c>
      <c r="AD13" s="168">
        <v>93.440440010000003</v>
      </c>
      <c r="AE13" s="167">
        <v>100.43832252</v>
      </c>
      <c r="AF13" s="167">
        <v>102.02403553000001</v>
      </c>
      <c r="AG13" s="167">
        <v>103.19508687999999</v>
      </c>
      <c r="AH13" s="172">
        <v>103.19508687999999</v>
      </c>
      <c r="AI13" s="206">
        <v>118.84386686000001</v>
      </c>
    </row>
    <row r="14" spans="1:35" ht="18" customHeight="1">
      <c r="B14" s="170" t="s">
        <v>132</v>
      </c>
      <c r="C14" s="174" t="s">
        <v>304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8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0</v>
      </c>
      <c r="X14" s="167">
        <v>0</v>
      </c>
      <c r="Y14" s="167">
        <v>0</v>
      </c>
      <c r="Z14" s="168">
        <v>1360.6182912300001</v>
      </c>
      <c r="AA14" s="167">
        <v>1235.8495364100002</v>
      </c>
      <c r="AB14" s="167">
        <v>1310.1848616399998</v>
      </c>
      <c r="AC14" s="167">
        <v>1171.9341546399999</v>
      </c>
      <c r="AD14" s="168">
        <v>1280.7385223499998</v>
      </c>
      <c r="AE14" s="167">
        <v>998.29425676999995</v>
      </c>
      <c r="AF14" s="167">
        <v>660.69245697000008</v>
      </c>
      <c r="AG14" s="167">
        <v>609.09431398000004</v>
      </c>
      <c r="AH14" s="172">
        <v>603.14011701999993</v>
      </c>
      <c r="AI14" s="206">
        <v>594.55450928999994</v>
      </c>
    </row>
    <row r="15" spans="1:35" ht="18" customHeight="1">
      <c r="B15" s="170" t="s">
        <v>137</v>
      </c>
      <c r="C15" s="174" t="s">
        <v>412</v>
      </c>
      <c r="D15" s="167">
        <v>0</v>
      </c>
      <c r="E15" s="167">
        <v>0</v>
      </c>
      <c r="F15" s="167">
        <v>0</v>
      </c>
      <c r="G15" s="167">
        <v>0</v>
      </c>
      <c r="H15" s="167">
        <v>0</v>
      </c>
      <c r="I15" s="167">
        <v>0</v>
      </c>
      <c r="J15" s="167">
        <v>0</v>
      </c>
      <c r="K15" s="167">
        <v>0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8">
        <v>0</v>
      </c>
      <c r="S15" s="167">
        <v>119.99999943</v>
      </c>
      <c r="T15" s="167">
        <v>116.60445853</v>
      </c>
      <c r="U15" s="167">
        <v>116.92283999</v>
      </c>
      <c r="V15" s="168">
        <v>115.91186523</v>
      </c>
      <c r="W15" s="167">
        <v>112.51078190999999</v>
      </c>
      <c r="X15" s="167">
        <v>113.62285415000001</v>
      </c>
      <c r="Y15" s="167">
        <v>114.54145558</v>
      </c>
      <c r="Z15" s="168">
        <v>94.900000009999999</v>
      </c>
      <c r="AA15" s="167">
        <v>94.851810239999992</v>
      </c>
      <c r="AB15" s="167">
        <v>94.851810239999992</v>
      </c>
      <c r="AC15" s="167">
        <v>95.731717519999989</v>
      </c>
      <c r="AD15" s="168">
        <v>95.825219849999996</v>
      </c>
      <c r="AE15" s="167">
        <v>104.23735529000001</v>
      </c>
      <c r="AF15" s="167">
        <v>106.87943776</v>
      </c>
      <c r="AG15" s="167">
        <v>107.95302117</v>
      </c>
      <c r="AH15" s="172">
        <v>108.07433809</v>
      </c>
      <c r="AI15" s="206">
        <v>109.82655750000001</v>
      </c>
    </row>
    <row r="16" spans="1:35" ht="18" customHeight="1">
      <c r="B16" s="170" t="s">
        <v>135</v>
      </c>
      <c r="C16" s="174" t="s">
        <v>415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0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150.00184991999998</v>
      </c>
      <c r="Q16" s="167">
        <v>150.00184991999998</v>
      </c>
      <c r="R16" s="168">
        <v>150.00184991999998</v>
      </c>
      <c r="S16" s="167">
        <v>146.83166972999999</v>
      </c>
      <c r="T16" s="167">
        <v>145.09716084000002</v>
      </c>
      <c r="U16" s="167">
        <v>143.35660948</v>
      </c>
      <c r="V16" s="168">
        <v>152.57842588</v>
      </c>
      <c r="W16" s="167">
        <v>227.63396956</v>
      </c>
      <c r="X16" s="167">
        <v>287.82661992000004</v>
      </c>
      <c r="Y16" s="167">
        <v>274.98795672000006</v>
      </c>
      <c r="Z16" s="168">
        <v>272.80352077999999</v>
      </c>
      <c r="AA16" s="167">
        <v>272.80352077999999</v>
      </c>
      <c r="AB16" s="167">
        <v>266.11753225000001</v>
      </c>
      <c r="AC16" s="167">
        <v>263.73527581000002</v>
      </c>
      <c r="AD16" s="168">
        <v>261.58250067</v>
      </c>
      <c r="AE16" s="167">
        <v>256.63187730999999</v>
      </c>
      <c r="AF16" s="167">
        <v>254.18679218</v>
      </c>
      <c r="AG16" s="167">
        <v>348.51921043999999</v>
      </c>
      <c r="AH16" s="172">
        <v>346.91878337000003</v>
      </c>
      <c r="AI16" s="206">
        <v>353.89633296</v>
      </c>
    </row>
    <row r="17" spans="2:35" ht="18" customHeight="1">
      <c r="B17" s="170" t="s">
        <v>439</v>
      </c>
      <c r="C17" s="174" t="s">
        <v>316</v>
      </c>
      <c r="D17" s="168">
        <f>SUM(D18:D87)</f>
        <v>2277.8345620100004</v>
      </c>
      <c r="E17" s="168">
        <f>SUM(E18:E87)</f>
        <v>1541.5311729800001</v>
      </c>
      <c r="F17" s="168">
        <f>SUM(F18:F71)</f>
        <v>1450.2379138399999</v>
      </c>
      <c r="G17" s="168">
        <f t="shared" ref="G17:M17" si="0">SUM(G18:G70)</f>
        <v>1863.2200653099999</v>
      </c>
      <c r="H17" s="168">
        <f t="shared" si="0"/>
        <v>1857.8243910399999</v>
      </c>
      <c r="I17" s="168">
        <f t="shared" si="0"/>
        <v>1196.7790593299997</v>
      </c>
      <c r="J17" s="168">
        <f t="shared" si="0"/>
        <v>1045.4154020199999</v>
      </c>
      <c r="K17" s="168">
        <f t="shared" si="0"/>
        <v>1070.63211482</v>
      </c>
      <c r="L17" s="168">
        <f t="shared" si="0"/>
        <v>1087.03462113</v>
      </c>
      <c r="M17" s="168">
        <f t="shared" si="0"/>
        <v>1132.5526847100002</v>
      </c>
      <c r="N17" s="168">
        <f t="shared" ref="N17:R17" si="1">SUM(N18:N59)</f>
        <v>726.27473949</v>
      </c>
      <c r="O17" s="167">
        <f t="shared" si="1"/>
        <v>603.17286564999984</v>
      </c>
      <c r="P17" s="167">
        <f t="shared" si="1"/>
        <v>571.34124123000015</v>
      </c>
      <c r="Q17" s="167">
        <f t="shared" si="1"/>
        <v>591.28155014999993</v>
      </c>
      <c r="R17" s="168">
        <f t="shared" si="1"/>
        <v>518.92503608000004</v>
      </c>
      <c r="S17" s="167">
        <f>SUM(S18:S59)</f>
        <v>462.68072520999993</v>
      </c>
      <c r="T17" s="167">
        <f t="shared" ref="T17:AI17" si="2">SUM(T18:T59)</f>
        <v>475.20896810999994</v>
      </c>
      <c r="U17" s="167">
        <f t="shared" si="2"/>
        <v>918.58510820000004</v>
      </c>
      <c r="V17" s="167">
        <f t="shared" si="2"/>
        <v>917.74689241999988</v>
      </c>
      <c r="W17" s="167">
        <f t="shared" si="2"/>
        <v>864.44072821000009</v>
      </c>
      <c r="X17" s="167">
        <f t="shared" si="2"/>
        <v>864.59455044000003</v>
      </c>
      <c r="Y17" s="167">
        <f t="shared" si="2"/>
        <v>453.26092259999996</v>
      </c>
      <c r="Z17" s="167">
        <f t="shared" si="2"/>
        <v>473.61622698999997</v>
      </c>
      <c r="AA17" s="167">
        <f t="shared" si="2"/>
        <v>483.78685976999998</v>
      </c>
      <c r="AB17" s="167">
        <f t="shared" si="2"/>
        <v>474.28489262000005</v>
      </c>
      <c r="AC17" s="168">
        <v>457.01452390000003</v>
      </c>
      <c r="AD17" s="168">
        <f t="shared" si="2"/>
        <v>440.86347852999995</v>
      </c>
      <c r="AE17" s="167">
        <f t="shared" si="2"/>
        <v>380.61294063000003</v>
      </c>
      <c r="AF17" s="167">
        <f t="shared" si="2"/>
        <v>385.94869569999997</v>
      </c>
      <c r="AG17" s="167">
        <f t="shared" si="2"/>
        <v>383.73094626</v>
      </c>
      <c r="AH17" s="168">
        <f t="shared" si="2"/>
        <v>346.59599123999999</v>
      </c>
      <c r="AI17" s="168">
        <f t="shared" si="2"/>
        <v>361.32822579999993</v>
      </c>
    </row>
    <row r="18" spans="2:35" ht="18" customHeight="1" outlineLevel="1">
      <c r="B18" s="215" t="s">
        <v>141</v>
      </c>
      <c r="C18" s="174"/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0</v>
      </c>
      <c r="K18" s="168">
        <v>109.99999879000001</v>
      </c>
      <c r="L18" s="168">
        <v>109.99999879000001</v>
      </c>
      <c r="M18" s="168">
        <v>110.03978048</v>
      </c>
      <c r="N18" s="168">
        <v>110.70625083</v>
      </c>
      <c r="O18" s="167">
        <v>109.97085525</v>
      </c>
      <c r="P18" s="167">
        <v>112.12396982</v>
      </c>
      <c r="Q18" s="167">
        <v>112.18781048999999</v>
      </c>
      <c r="R18" s="167">
        <v>44.551000000000002</v>
      </c>
      <c r="S18" s="167">
        <v>44.551000000000002</v>
      </c>
      <c r="T18" s="167">
        <v>44.551000000000002</v>
      </c>
      <c r="U18" s="167">
        <v>44.551000000000002</v>
      </c>
      <c r="V18" s="168">
        <v>44.551000000000002</v>
      </c>
      <c r="W18" s="167">
        <v>14.499999990000001</v>
      </c>
      <c r="X18" s="167">
        <v>14.500000009999999</v>
      </c>
      <c r="Y18" s="167">
        <v>14.48113869</v>
      </c>
      <c r="Z18" s="168">
        <v>14.48113869</v>
      </c>
      <c r="AA18" s="167">
        <v>25.660005690000002</v>
      </c>
      <c r="AB18" s="167">
        <v>26.159944399999997</v>
      </c>
      <c r="AC18" s="167">
        <v>26.217633020000001</v>
      </c>
      <c r="AD18" s="167">
        <v>26.261834199999999</v>
      </c>
      <c r="AE18" s="167">
        <v>41.4496441</v>
      </c>
      <c r="AF18" s="167">
        <v>43.773851409999999</v>
      </c>
      <c r="AG18" s="167">
        <v>42.624339299999995</v>
      </c>
      <c r="AH18" s="169">
        <v>45.823175380000002</v>
      </c>
      <c r="AI18" s="206">
        <v>47.051723700000004</v>
      </c>
    </row>
    <row r="19" spans="2:35" ht="18" customHeight="1" outlineLevel="1">
      <c r="B19" s="215" t="s">
        <v>186</v>
      </c>
      <c r="C19" s="174"/>
      <c r="D19" s="168">
        <v>209.75469173999997</v>
      </c>
      <c r="E19" s="168">
        <v>248.25883088999998</v>
      </c>
      <c r="F19" s="168">
        <v>203.21558155000002</v>
      </c>
      <c r="G19" s="168">
        <v>198.00607486999999</v>
      </c>
      <c r="H19" s="168">
        <v>205.24184336000002</v>
      </c>
      <c r="I19" s="168">
        <v>153.69574449000001</v>
      </c>
      <c r="J19" s="168">
        <v>135.53368958999999</v>
      </c>
      <c r="K19" s="168">
        <v>123.58422494</v>
      </c>
      <c r="L19" s="168">
        <v>118.65803305</v>
      </c>
      <c r="M19" s="168">
        <v>110.23853991</v>
      </c>
      <c r="N19" s="168">
        <v>97.659263449999997</v>
      </c>
      <c r="O19" s="167"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8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206">
        <v>0</v>
      </c>
    </row>
    <row r="20" spans="2:35" ht="18" customHeight="1" outlineLevel="1">
      <c r="B20" s="215" t="s">
        <v>163</v>
      </c>
      <c r="C20" s="174"/>
      <c r="D20" s="167">
        <v>0</v>
      </c>
      <c r="E20" s="167">
        <v>0</v>
      </c>
      <c r="F20" s="167">
        <v>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8">
        <v>45.504569140000001</v>
      </c>
      <c r="N20" s="168">
        <v>84.651021999999998</v>
      </c>
      <c r="O20" s="167">
        <v>79.22566698</v>
      </c>
      <c r="P20" s="167">
        <v>20.52</v>
      </c>
      <c r="Q20" s="167">
        <v>20.52</v>
      </c>
      <c r="R20" s="167">
        <v>10.711439990000001</v>
      </c>
      <c r="S20" s="167">
        <v>10.711439990000001</v>
      </c>
      <c r="T20" s="167">
        <v>10.26276691</v>
      </c>
      <c r="U20" s="167">
        <v>10.262766859999999</v>
      </c>
      <c r="V20" s="168">
        <v>10.26276691</v>
      </c>
      <c r="W20" s="167">
        <v>5.3</v>
      </c>
      <c r="X20" s="167">
        <v>5.3</v>
      </c>
      <c r="Y20" s="167">
        <v>5.2999982499999998</v>
      </c>
      <c r="Z20" s="168">
        <v>0.89576663000000001</v>
      </c>
      <c r="AA20" s="167">
        <v>0.23417251</v>
      </c>
      <c r="AB20" s="169">
        <v>0</v>
      </c>
      <c r="AC20" s="167">
        <v>0.23417251</v>
      </c>
      <c r="AD20" s="169">
        <v>0</v>
      </c>
      <c r="AE20" s="169">
        <v>0</v>
      </c>
      <c r="AF20" s="169">
        <v>0</v>
      </c>
      <c r="AG20" s="169">
        <v>0</v>
      </c>
      <c r="AH20" s="169">
        <v>0</v>
      </c>
      <c r="AI20" s="206">
        <v>0</v>
      </c>
    </row>
    <row r="21" spans="2:35" ht="18" customHeight="1" outlineLevel="1">
      <c r="B21" s="215" t="s">
        <v>152</v>
      </c>
      <c r="C21" s="174"/>
      <c r="D21" s="167">
        <v>0</v>
      </c>
      <c r="E21" s="168">
        <v>90.475495449999983</v>
      </c>
      <c r="F21" s="168">
        <v>80.328530920000006</v>
      </c>
      <c r="G21" s="168">
        <v>83.1964258</v>
      </c>
      <c r="H21" s="168">
        <v>87.68966309000001</v>
      </c>
      <c r="I21" s="168">
        <v>115.05990428999999</v>
      </c>
      <c r="J21" s="168">
        <v>110.47172701000001</v>
      </c>
      <c r="K21" s="168">
        <v>97.287692629999995</v>
      </c>
      <c r="L21" s="168">
        <v>81.871053360000005</v>
      </c>
      <c r="M21" s="168">
        <v>90.616895450000001</v>
      </c>
      <c r="N21" s="168">
        <v>75.519056340000006</v>
      </c>
      <c r="O21" s="167">
        <v>82.236313759999987</v>
      </c>
      <c r="P21" s="167">
        <v>79.714105500000002</v>
      </c>
      <c r="Q21" s="167">
        <v>72.467697210000011</v>
      </c>
      <c r="R21" s="167">
        <v>82.73422690999999</v>
      </c>
      <c r="S21" s="167">
        <v>82.734225749999993</v>
      </c>
      <c r="T21" s="167">
        <v>82.734225749999993</v>
      </c>
      <c r="U21" s="167">
        <v>85.407945269999999</v>
      </c>
      <c r="V21" s="168">
        <v>86.352392499999993</v>
      </c>
      <c r="W21" s="167">
        <v>62.283746640000004</v>
      </c>
      <c r="X21" s="167">
        <v>57.083097430000002</v>
      </c>
      <c r="Y21" s="167">
        <v>45.463857269999998</v>
      </c>
      <c r="Z21" s="168">
        <v>13.36865152</v>
      </c>
      <c r="AA21" s="167">
        <v>13.36863715</v>
      </c>
      <c r="AB21" s="167">
        <v>0</v>
      </c>
      <c r="AC21" s="168">
        <v>0</v>
      </c>
      <c r="AD21" s="167">
        <v>0</v>
      </c>
      <c r="AE21" s="167">
        <v>2.4977565799999999</v>
      </c>
      <c r="AF21" s="167">
        <v>2.4977565799999999</v>
      </c>
      <c r="AG21" s="167">
        <v>2.5519470699999998</v>
      </c>
      <c r="AH21" s="169">
        <v>2.5519470699999998</v>
      </c>
      <c r="AI21" s="206">
        <v>2.5519470699999998</v>
      </c>
    </row>
    <row r="22" spans="2:35" ht="18" customHeight="1" outlineLevel="1">
      <c r="B22" s="215" t="s">
        <v>178</v>
      </c>
      <c r="C22" s="174"/>
      <c r="D22" s="168">
        <v>40.137239520000001</v>
      </c>
      <c r="E22" s="168">
        <v>47.579316210000002</v>
      </c>
      <c r="F22" s="168">
        <v>46.82411621</v>
      </c>
      <c r="G22" s="168">
        <v>47.134804709999997</v>
      </c>
      <c r="H22" s="168">
        <v>47.96920471</v>
      </c>
      <c r="I22" s="168">
        <v>48.209604710000001</v>
      </c>
      <c r="J22" s="168">
        <v>52.576804709999998</v>
      </c>
      <c r="K22" s="168">
        <v>53.041804710000001</v>
      </c>
      <c r="L22" s="168">
        <v>54.014404710000001</v>
      </c>
      <c r="M22" s="168">
        <v>58.516004710000004</v>
      </c>
      <c r="N22" s="168">
        <v>55.105004710000003</v>
      </c>
      <c r="O22" s="167">
        <v>54.44760471</v>
      </c>
      <c r="P22" s="167">
        <v>19.30720754</v>
      </c>
      <c r="Q22" s="167">
        <v>11.856604710000001</v>
      </c>
      <c r="R22" s="167">
        <v>25.05599321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8">
        <v>0</v>
      </c>
      <c r="AD22" s="167">
        <v>0</v>
      </c>
      <c r="AE22" s="167">
        <v>0</v>
      </c>
      <c r="AF22" s="167">
        <v>0</v>
      </c>
      <c r="AG22" s="167">
        <v>0</v>
      </c>
      <c r="AH22" s="167">
        <v>0</v>
      </c>
      <c r="AI22" s="206">
        <v>0</v>
      </c>
    </row>
    <row r="23" spans="2:35" ht="18" customHeight="1" outlineLevel="1">
      <c r="B23" s="215" t="s">
        <v>173</v>
      </c>
      <c r="C23" s="174"/>
      <c r="D23" s="168">
        <v>16.727</v>
      </c>
      <c r="E23" s="168">
        <v>21.42606</v>
      </c>
      <c r="F23" s="168">
        <v>20.955999989999999</v>
      </c>
      <c r="G23" s="168">
        <v>49.914786210000003</v>
      </c>
      <c r="H23" s="168">
        <v>50.19703621</v>
      </c>
      <c r="I23" s="168">
        <v>50.899456210000004</v>
      </c>
      <c r="J23" s="168">
        <v>52.232996210000003</v>
      </c>
      <c r="K23" s="168">
        <v>52.402046210000002</v>
      </c>
      <c r="L23" s="168">
        <v>51.369116210000001</v>
      </c>
      <c r="M23" s="168">
        <v>50.891866210000003</v>
      </c>
      <c r="N23" s="168">
        <v>51.933766210000002</v>
      </c>
      <c r="O23" s="167">
        <v>51.964816210000002</v>
      </c>
      <c r="P23" s="167">
        <v>51.966426210000002</v>
      </c>
      <c r="Q23" s="167">
        <v>52.110176209999999</v>
      </c>
      <c r="R23" s="167">
        <v>51.921576209999998</v>
      </c>
      <c r="S23" s="167">
        <v>52.103418099999999</v>
      </c>
      <c r="T23" s="167">
        <v>53.371998829999995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0</v>
      </c>
      <c r="AA23" s="167">
        <v>0</v>
      </c>
      <c r="AB23" s="167">
        <v>0</v>
      </c>
      <c r="AC23" s="168">
        <v>0</v>
      </c>
      <c r="AD23" s="167">
        <v>0</v>
      </c>
      <c r="AE23" s="167">
        <v>0</v>
      </c>
      <c r="AF23" s="167">
        <v>0</v>
      </c>
      <c r="AG23" s="167">
        <v>0</v>
      </c>
      <c r="AH23" s="167">
        <v>0</v>
      </c>
      <c r="AI23" s="206">
        <v>0</v>
      </c>
    </row>
    <row r="24" spans="2:35" ht="18" customHeight="1" outlineLevel="1">
      <c r="B24" s="215" t="s">
        <v>170</v>
      </c>
      <c r="C24" s="174"/>
      <c r="D24" s="167">
        <v>0</v>
      </c>
      <c r="E24" s="167">
        <v>0</v>
      </c>
      <c r="F24" s="167">
        <v>0</v>
      </c>
      <c r="G24" s="167">
        <v>0</v>
      </c>
      <c r="H24" s="168">
        <v>11.852298800000002</v>
      </c>
      <c r="I24" s="168">
        <v>11.852</v>
      </c>
      <c r="J24" s="168">
        <v>11.852</v>
      </c>
      <c r="K24" s="168">
        <v>19.059999999999999</v>
      </c>
      <c r="L24" s="168">
        <v>28.904</v>
      </c>
      <c r="M24" s="168">
        <v>28.422689239999997</v>
      </c>
      <c r="N24" s="168">
        <v>28.083542680000001</v>
      </c>
      <c r="O24" s="167">
        <v>27.623207109999999</v>
      </c>
      <c r="P24" s="167">
        <v>27.21969459</v>
      </c>
      <c r="Q24" s="167">
        <v>26.625369399999997</v>
      </c>
      <c r="R24" s="167">
        <v>26.21263828</v>
      </c>
      <c r="S24" s="167">
        <v>25.827376210000001</v>
      </c>
      <c r="T24" s="167">
        <v>25.804416809999999</v>
      </c>
      <c r="U24" s="167">
        <v>25.170672109999998</v>
      </c>
      <c r="V24" s="168">
        <v>24.603363129999998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8">
        <v>0</v>
      </c>
      <c r="AD24" s="167">
        <v>0</v>
      </c>
      <c r="AE24" s="167">
        <v>0</v>
      </c>
      <c r="AF24" s="167">
        <v>0</v>
      </c>
      <c r="AG24" s="167">
        <v>0</v>
      </c>
      <c r="AH24" s="167">
        <v>0</v>
      </c>
      <c r="AI24" s="206">
        <v>0</v>
      </c>
    </row>
    <row r="25" spans="2:35" ht="18" customHeight="1" outlineLevel="1">
      <c r="B25" s="215" t="s">
        <v>177</v>
      </c>
      <c r="C25" s="174"/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8">
        <v>79.003242569999998</v>
      </c>
      <c r="J25" s="168">
        <v>79.003242569999998</v>
      </c>
      <c r="K25" s="168">
        <v>31.347072990000001</v>
      </c>
      <c r="L25" s="168">
        <v>27.411745329999999</v>
      </c>
      <c r="M25" s="168">
        <v>27.411745329999999</v>
      </c>
      <c r="N25" s="168">
        <v>27.411745329999999</v>
      </c>
      <c r="O25" s="167">
        <v>2.0413260000000002</v>
      </c>
      <c r="P25" s="167">
        <v>38.608239650000002</v>
      </c>
      <c r="Q25" s="167">
        <v>37.904491719999996</v>
      </c>
      <c r="R25" s="167">
        <v>37.904491719999996</v>
      </c>
      <c r="S25" s="167">
        <v>0</v>
      </c>
      <c r="T25" s="167">
        <v>0</v>
      </c>
      <c r="U25" s="167">
        <v>0</v>
      </c>
      <c r="V25" s="168">
        <v>0</v>
      </c>
      <c r="W25" s="167">
        <v>0</v>
      </c>
      <c r="X25" s="167">
        <v>0</v>
      </c>
      <c r="Y25" s="167">
        <v>0</v>
      </c>
      <c r="Z25" s="167">
        <v>0</v>
      </c>
      <c r="AA25" s="167">
        <v>0</v>
      </c>
      <c r="AB25" s="167">
        <v>0</v>
      </c>
      <c r="AC25" s="168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206">
        <v>0</v>
      </c>
    </row>
    <row r="26" spans="2:35" ht="18" customHeight="1" outlineLevel="1">
      <c r="B26" s="215" t="s">
        <v>162</v>
      </c>
      <c r="C26" s="174"/>
      <c r="D26" s="167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8">
        <v>24.750002680000001</v>
      </c>
      <c r="O26" s="167">
        <v>23.750741039999998</v>
      </c>
      <c r="P26" s="167">
        <v>23.364323859999999</v>
      </c>
      <c r="Q26" s="167">
        <v>22.557170199999998</v>
      </c>
      <c r="R26" s="167">
        <v>11.43</v>
      </c>
      <c r="S26" s="167">
        <v>11.44</v>
      </c>
      <c r="T26" s="167">
        <v>11.45144</v>
      </c>
      <c r="U26" s="167">
        <v>11.45144</v>
      </c>
      <c r="V26" s="168">
        <v>11.45144</v>
      </c>
      <c r="W26" s="167">
        <v>10</v>
      </c>
      <c r="X26" s="167">
        <v>10</v>
      </c>
      <c r="Y26" s="167">
        <v>10</v>
      </c>
      <c r="Z26" s="168">
        <v>9.1999999999999993</v>
      </c>
      <c r="AA26" s="167">
        <v>9.2267120500000015</v>
      </c>
      <c r="AB26" s="167">
        <v>9.2267120500000015</v>
      </c>
      <c r="AC26" s="167">
        <v>8.9110312199999999</v>
      </c>
      <c r="AD26" s="169">
        <v>0</v>
      </c>
      <c r="AE26" s="169">
        <v>0</v>
      </c>
      <c r="AF26" s="169">
        <v>0</v>
      </c>
      <c r="AG26" s="169">
        <v>0</v>
      </c>
      <c r="AH26" s="169">
        <v>0</v>
      </c>
      <c r="AI26" s="206">
        <v>0</v>
      </c>
    </row>
    <row r="27" spans="2:35" ht="18" customHeight="1" outlineLevel="1">
      <c r="B27" s="215" t="s">
        <v>151</v>
      </c>
      <c r="C27" s="174"/>
      <c r="D27" s="168">
        <v>2.4998762999999999</v>
      </c>
      <c r="E27" s="168">
        <v>4.1501839799999996</v>
      </c>
      <c r="F27" s="168">
        <v>3.9319579500000001</v>
      </c>
      <c r="G27" s="168">
        <v>5.0499332800000003</v>
      </c>
      <c r="H27" s="168">
        <v>6.1255100200000001</v>
      </c>
      <c r="I27" s="168">
        <v>20.049256259999996</v>
      </c>
      <c r="J27" s="168">
        <v>20.049002949999998</v>
      </c>
      <c r="K27" s="168">
        <v>20.049002730000002</v>
      </c>
      <c r="L27" s="168">
        <v>20.04900263</v>
      </c>
      <c r="M27" s="168">
        <v>21.235002429999998</v>
      </c>
      <c r="N27" s="168">
        <v>21.23500241</v>
      </c>
      <c r="O27" s="167">
        <v>21.905922280000002</v>
      </c>
      <c r="P27" s="167">
        <v>21.906002230000002</v>
      </c>
      <c r="Q27" s="167">
        <v>21.906002140000002</v>
      </c>
      <c r="R27" s="167">
        <v>20.800012160000001</v>
      </c>
      <c r="S27" s="167">
        <v>20.800012030000001</v>
      </c>
      <c r="T27" s="167">
        <v>20.800011980000001</v>
      </c>
      <c r="U27" s="167">
        <v>20.800011920000003</v>
      </c>
      <c r="V27" s="168">
        <v>20.80001188</v>
      </c>
      <c r="W27" s="167">
        <v>33.148905149999997</v>
      </c>
      <c r="X27" s="167">
        <v>33.016103740000005</v>
      </c>
      <c r="Y27" s="167">
        <v>27.000002100000003</v>
      </c>
      <c r="Z27" s="168">
        <v>11.63415563</v>
      </c>
      <c r="AA27" s="167">
        <v>11.11022367</v>
      </c>
      <c r="AB27" s="167">
        <v>10.88231758</v>
      </c>
      <c r="AC27" s="167">
        <v>12.683558810000001</v>
      </c>
      <c r="AD27" s="167">
        <v>12.756888720000001</v>
      </c>
      <c r="AE27" s="167">
        <v>7.2003619000000008</v>
      </c>
      <c r="AF27" s="167">
        <v>6.7291721900000008</v>
      </c>
      <c r="AG27" s="167">
        <v>5.5709765599999992</v>
      </c>
      <c r="AH27" s="169">
        <v>5.2067934999999999</v>
      </c>
      <c r="AI27" s="206">
        <v>3.5027506900000001</v>
      </c>
    </row>
    <row r="28" spans="2:35" ht="18" customHeight="1" outlineLevel="1">
      <c r="B28" s="215" t="s">
        <v>140</v>
      </c>
      <c r="C28" s="174"/>
      <c r="D28" s="168">
        <v>17.81681141</v>
      </c>
      <c r="E28" s="168">
        <v>17.392354809999997</v>
      </c>
      <c r="F28" s="168">
        <v>17.51331527</v>
      </c>
      <c r="G28" s="168">
        <v>17.7409721</v>
      </c>
      <c r="H28" s="168">
        <v>17.383123620000003</v>
      </c>
      <c r="I28" s="168">
        <v>18.256585449999999</v>
      </c>
      <c r="J28" s="168">
        <v>18.327570139999999</v>
      </c>
      <c r="K28" s="168">
        <v>17.856142670000001</v>
      </c>
      <c r="L28" s="168">
        <v>18.082466050000001</v>
      </c>
      <c r="M28" s="168">
        <v>17.953372269999999</v>
      </c>
      <c r="N28" s="168">
        <v>19.268833489999999</v>
      </c>
      <c r="O28" s="167">
        <v>20.594305440000003</v>
      </c>
      <c r="P28" s="167">
        <v>20.614359409999999</v>
      </c>
      <c r="Q28" s="167">
        <v>22.338682559999999</v>
      </c>
      <c r="R28" s="167">
        <v>23.910213559999999</v>
      </c>
      <c r="S28" s="167">
        <v>24.907819010000001</v>
      </c>
      <c r="T28" s="167">
        <v>25.71698082</v>
      </c>
      <c r="U28" s="167">
        <v>28.00507829</v>
      </c>
      <c r="V28" s="168">
        <v>31.090808289999998</v>
      </c>
      <c r="W28" s="167">
        <v>26.377501579999997</v>
      </c>
      <c r="X28" s="167">
        <v>26.956244329999997</v>
      </c>
      <c r="Y28" s="167">
        <v>29.240979039999999</v>
      </c>
      <c r="Z28" s="168">
        <v>29.76238227</v>
      </c>
      <c r="AA28" s="167">
        <v>28.768863039999999</v>
      </c>
      <c r="AB28" s="167">
        <v>32.944959439999998</v>
      </c>
      <c r="AC28" s="167">
        <v>35.191291669999998</v>
      </c>
      <c r="AD28" s="167">
        <v>36.773822200000005</v>
      </c>
      <c r="AE28" s="167">
        <v>34.89640636</v>
      </c>
      <c r="AF28" s="167">
        <v>42.235919619999997</v>
      </c>
      <c r="AG28" s="167">
        <v>47.647003149999996</v>
      </c>
      <c r="AH28" s="169">
        <v>47.968837020000002</v>
      </c>
      <c r="AI28" s="206">
        <v>52.575800520000001</v>
      </c>
    </row>
    <row r="29" spans="2:35" ht="18" customHeight="1" outlineLevel="1">
      <c r="B29" s="215" t="s">
        <v>176</v>
      </c>
      <c r="C29" s="174"/>
      <c r="D29" s="168">
        <v>3.6040000000000001</v>
      </c>
      <c r="E29" s="168">
        <v>7.17698181</v>
      </c>
      <c r="F29" s="168">
        <v>7.01598101</v>
      </c>
      <c r="G29" s="168">
        <v>15.635999999999999</v>
      </c>
      <c r="H29" s="168">
        <v>15.635999999999999</v>
      </c>
      <c r="I29" s="168">
        <v>15.635999999999999</v>
      </c>
      <c r="J29" s="168">
        <v>18.34281781</v>
      </c>
      <c r="K29" s="168">
        <v>11.944051460000001</v>
      </c>
      <c r="L29" s="168">
        <v>15.472962039999999</v>
      </c>
      <c r="M29" s="168">
        <v>17.130498160000002</v>
      </c>
      <c r="N29" s="168">
        <v>17.914512219999999</v>
      </c>
      <c r="O29" s="167">
        <v>19.224536609999998</v>
      </c>
      <c r="P29" s="167">
        <v>20.12961928</v>
      </c>
      <c r="Q29" s="167">
        <v>20.12961928</v>
      </c>
      <c r="R29" s="167">
        <v>18.708819370000001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0</v>
      </c>
      <c r="Y29" s="167">
        <v>0</v>
      </c>
      <c r="Z29" s="167">
        <v>0</v>
      </c>
      <c r="AA29" s="167">
        <v>0</v>
      </c>
      <c r="AB29" s="167">
        <v>0</v>
      </c>
      <c r="AC29" s="168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206">
        <v>0</v>
      </c>
    </row>
    <row r="30" spans="2:35" ht="18" customHeight="1" outlineLevel="1">
      <c r="B30" s="215" t="s">
        <v>165</v>
      </c>
      <c r="C30" s="174"/>
      <c r="D30" s="168">
        <v>17.199897620000002</v>
      </c>
      <c r="E30" s="168">
        <v>7.5437067699999991</v>
      </c>
      <c r="F30" s="168">
        <v>7.2809999999999997</v>
      </c>
      <c r="G30" s="168">
        <v>27.826000000000001</v>
      </c>
      <c r="H30" s="168">
        <v>21.09785055</v>
      </c>
      <c r="I30" s="168">
        <v>18.28545295</v>
      </c>
      <c r="J30" s="168">
        <v>19.17264338</v>
      </c>
      <c r="K30" s="168">
        <v>17.618181379999999</v>
      </c>
      <c r="L30" s="168">
        <v>16.725858460000001</v>
      </c>
      <c r="M30" s="168">
        <v>17.026328039999999</v>
      </c>
      <c r="N30" s="168">
        <v>17.30626479</v>
      </c>
      <c r="O30" s="167">
        <v>17.48473104</v>
      </c>
      <c r="P30" s="167">
        <v>17.57198588</v>
      </c>
      <c r="Q30" s="167">
        <v>18.431166989999998</v>
      </c>
      <c r="R30" s="167">
        <v>18.243823429999999</v>
      </c>
      <c r="S30" s="167">
        <v>19.914704459999999</v>
      </c>
      <c r="T30" s="167">
        <v>18.693683719999999</v>
      </c>
      <c r="U30" s="167">
        <v>18.693683719999999</v>
      </c>
      <c r="V30" s="168">
        <v>18.693683719999999</v>
      </c>
      <c r="W30" s="167">
        <v>12.09900781</v>
      </c>
      <c r="X30" s="167">
        <v>12.099339650000001</v>
      </c>
      <c r="Y30" s="167">
        <v>0</v>
      </c>
      <c r="Z30" s="167">
        <v>0</v>
      </c>
      <c r="AA30" s="167">
        <v>0</v>
      </c>
      <c r="AB30" s="167">
        <v>0</v>
      </c>
      <c r="AC30" s="223">
        <v>0</v>
      </c>
      <c r="AD30" s="244">
        <v>0</v>
      </c>
      <c r="AE30" s="244">
        <v>0</v>
      </c>
      <c r="AF30" s="244">
        <v>0</v>
      </c>
      <c r="AG30" s="169">
        <v>0</v>
      </c>
      <c r="AH30" s="169">
        <v>0</v>
      </c>
      <c r="AI30" s="206">
        <v>0</v>
      </c>
    </row>
    <row r="31" spans="2:35" ht="18" customHeight="1" outlineLevel="1">
      <c r="B31" s="215" t="s">
        <v>180</v>
      </c>
      <c r="C31" s="174"/>
      <c r="D31" s="168">
        <v>19.936</v>
      </c>
      <c r="E31" s="168">
        <v>9.6287866300000005</v>
      </c>
      <c r="F31" s="168">
        <v>11.271000000000001</v>
      </c>
      <c r="G31" s="168">
        <v>10.997372220000001</v>
      </c>
      <c r="H31" s="168">
        <v>10.744926210000001</v>
      </c>
      <c r="I31" s="168">
        <v>10.26076799</v>
      </c>
      <c r="J31" s="168">
        <v>10.256500089999999</v>
      </c>
      <c r="K31" s="168">
        <v>11.288120390000001</v>
      </c>
      <c r="L31" s="168">
        <v>11.724638329999999</v>
      </c>
      <c r="M31" s="168">
        <v>12.46298357</v>
      </c>
      <c r="N31" s="168">
        <v>12.19771742</v>
      </c>
      <c r="O31" s="167">
        <v>12.843472740000001</v>
      </c>
      <c r="P31" s="167">
        <v>13.282681330000001</v>
      </c>
      <c r="Q31" s="167">
        <v>13.06458063</v>
      </c>
      <c r="R31" s="167">
        <v>0</v>
      </c>
      <c r="S31" s="167">
        <v>0</v>
      </c>
      <c r="T31" s="167">
        <v>0</v>
      </c>
      <c r="U31" s="167">
        <v>0</v>
      </c>
      <c r="V31" s="167">
        <v>0</v>
      </c>
      <c r="W31" s="167">
        <v>0</v>
      </c>
      <c r="X31" s="167">
        <v>0</v>
      </c>
      <c r="Y31" s="167">
        <v>0</v>
      </c>
      <c r="Z31" s="167">
        <v>0</v>
      </c>
      <c r="AA31" s="167">
        <v>0</v>
      </c>
      <c r="AB31" s="167">
        <v>0</v>
      </c>
      <c r="AC31" s="168">
        <v>0</v>
      </c>
      <c r="AD31" s="167">
        <v>0</v>
      </c>
      <c r="AE31" s="167">
        <v>0</v>
      </c>
      <c r="AF31" s="167">
        <v>0</v>
      </c>
      <c r="AG31" s="167">
        <v>0</v>
      </c>
      <c r="AH31" s="167">
        <v>0</v>
      </c>
      <c r="AI31" s="206">
        <v>0</v>
      </c>
    </row>
    <row r="32" spans="2:35" ht="18" customHeight="1" outlineLevel="1">
      <c r="B32" s="215" t="s">
        <v>182</v>
      </c>
      <c r="C32" s="174"/>
      <c r="D32" s="168">
        <v>10.34171645</v>
      </c>
      <c r="E32" s="168">
        <v>12.089108339999999</v>
      </c>
      <c r="F32" s="168">
        <v>11.92931106</v>
      </c>
      <c r="G32" s="168">
        <v>7.7253187199999998</v>
      </c>
      <c r="H32" s="168">
        <v>7.7249999999999996</v>
      </c>
      <c r="I32" s="168">
        <v>7.7249999999999996</v>
      </c>
      <c r="J32" s="168">
        <v>5.1289632100000002</v>
      </c>
      <c r="K32" s="168">
        <v>10.973986640000001</v>
      </c>
      <c r="L32" s="168">
        <v>9.85550645</v>
      </c>
      <c r="M32" s="168">
        <v>10.559286570000001</v>
      </c>
      <c r="N32" s="168">
        <v>11.362066710000001</v>
      </c>
      <c r="O32" s="167">
        <v>11.549726740000001</v>
      </c>
      <c r="P32" s="167">
        <v>11.661486759999999</v>
      </c>
      <c r="Q32" s="167">
        <v>0</v>
      </c>
      <c r="R32" s="167">
        <v>0</v>
      </c>
      <c r="S32" s="167">
        <v>0</v>
      </c>
      <c r="T32" s="167">
        <v>0</v>
      </c>
      <c r="U32" s="167">
        <v>0</v>
      </c>
      <c r="V32" s="167">
        <v>0</v>
      </c>
      <c r="W32" s="167">
        <v>0</v>
      </c>
      <c r="X32" s="167">
        <v>0</v>
      </c>
      <c r="Y32" s="167">
        <v>0</v>
      </c>
      <c r="Z32" s="167">
        <v>0</v>
      </c>
      <c r="AA32" s="167">
        <v>0</v>
      </c>
      <c r="AB32" s="167">
        <v>0</v>
      </c>
      <c r="AC32" s="168">
        <v>0</v>
      </c>
      <c r="AD32" s="167">
        <v>0</v>
      </c>
      <c r="AE32" s="167">
        <v>0</v>
      </c>
      <c r="AF32" s="167">
        <v>0</v>
      </c>
      <c r="AG32" s="167">
        <v>0</v>
      </c>
      <c r="AH32" s="167">
        <v>0</v>
      </c>
      <c r="AI32" s="206">
        <v>0</v>
      </c>
    </row>
    <row r="33" spans="2:35" ht="18" customHeight="1" outlineLevel="1">
      <c r="B33" s="215" t="s">
        <v>169</v>
      </c>
      <c r="C33" s="174"/>
      <c r="D33" s="168">
        <v>7.835</v>
      </c>
      <c r="E33" s="168">
        <v>10.23306638</v>
      </c>
      <c r="F33" s="168">
        <v>11.057</v>
      </c>
      <c r="G33" s="168">
        <v>11.317</v>
      </c>
      <c r="H33" s="168">
        <v>11.317</v>
      </c>
      <c r="I33" s="168">
        <v>11.317</v>
      </c>
      <c r="J33" s="168">
        <v>11.46822264</v>
      </c>
      <c r="K33" s="168">
        <v>11.46822264</v>
      </c>
      <c r="L33" s="168">
        <v>13.6926817</v>
      </c>
      <c r="M33" s="168">
        <v>12.04044509</v>
      </c>
      <c r="N33" s="168">
        <v>11.03029984</v>
      </c>
      <c r="O33" s="167">
        <v>9.4524258800000016</v>
      </c>
      <c r="P33" s="167">
        <v>7.6683458099999999</v>
      </c>
      <c r="Q33" s="167">
        <v>9.3385859800000013</v>
      </c>
      <c r="R33" s="167">
        <v>10.12487552</v>
      </c>
      <c r="S33" s="167">
        <v>8.4069814300000001</v>
      </c>
      <c r="T33" s="167">
        <v>9.9716181899999992</v>
      </c>
      <c r="U33" s="167">
        <v>8.670254589999999</v>
      </c>
      <c r="V33" s="168">
        <v>8.670254589999999</v>
      </c>
      <c r="W33" s="167">
        <v>0</v>
      </c>
      <c r="X33" s="167">
        <v>0</v>
      </c>
      <c r="Y33" s="167">
        <v>0</v>
      </c>
      <c r="Z33" s="167">
        <v>0</v>
      </c>
      <c r="AA33" s="167">
        <v>0</v>
      </c>
      <c r="AB33" s="167">
        <v>0</v>
      </c>
      <c r="AC33" s="168">
        <v>0</v>
      </c>
      <c r="AD33" s="167">
        <v>0</v>
      </c>
      <c r="AE33" s="167">
        <v>0</v>
      </c>
      <c r="AF33" s="167">
        <v>0</v>
      </c>
      <c r="AG33" s="167">
        <v>0</v>
      </c>
      <c r="AH33" s="167">
        <v>0</v>
      </c>
      <c r="AI33" s="206">
        <v>0</v>
      </c>
    </row>
    <row r="34" spans="2:35" ht="18" customHeight="1" outlineLevel="1">
      <c r="B34" s="215" t="s">
        <v>181</v>
      </c>
      <c r="C34" s="174"/>
      <c r="D34" s="168">
        <v>9.9381269099999994</v>
      </c>
      <c r="E34" s="168">
        <v>9.6050845500000008</v>
      </c>
      <c r="F34" s="168">
        <v>9.5891486099999987</v>
      </c>
      <c r="G34" s="168">
        <v>8.6820000000000004</v>
      </c>
      <c r="H34" s="168">
        <v>8.7940000000000005</v>
      </c>
      <c r="I34" s="168">
        <v>8.7940000000000005</v>
      </c>
      <c r="J34" s="168">
        <v>9.1267587799999994</v>
      </c>
      <c r="K34" s="168">
        <v>9.1267587799999994</v>
      </c>
      <c r="L34" s="168">
        <v>9.2309999999999999</v>
      </c>
      <c r="M34" s="168">
        <v>10.412000000000001</v>
      </c>
      <c r="N34" s="168">
        <v>10.412000000000001</v>
      </c>
      <c r="O34" s="167">
        <v>11.26086772</v>
      </c>
      <c r="P34" s="167">
        <v>11.429417220000001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7">
        <v>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8">
        <v>0</v>
      </c>
      <c r="AD34" s="167">
        <v>0</v>
      </c>
      <c r="AE34" s="167">
        <v>0</v>
      </c>
      <c r="AF34" s="167">
        <v>0</v>
      </c>
      <c r="AG34" s="167">
        <v>0</v>
      </c>
      <c r="AH34" s="167">
        <v>0</v>
      </c>
      <c r="AI34" s="206">
        <v>0</v>
      </c>
    </row>
    <row r="35" spans="2:35" ht="18" customHeight="1" outlineLevel="1">
      <c r="B35" s="215" t="s">
        <v>145</v>
      </c>
      <c r="C35" s="174"/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167">
        <v>0</v>
      </c>
      <c r="J35" s="167">
        <v>0</v>
      </c>
      <c r="K35" s="168">
        <v>7.6719999999999997</v>
      </c>
      <c r="L35" s="168">
        <v>9.1001690699999997</v>
      </c>
      <c r="M35" s="168">
        <v>9.6402180699999995</v>
      </c>
      <c r="N35" s="168">
        <v>10.38216907</v>
      </c>
      <c r="O35" s="167">
        <v>10.461769070000001</v>
      </c>
      <c r="P35" s="167">
        <v>11.632569070000001</v>
      </c>
      <c r="Q35" s="167">
        <v>12.4568596</v>
      </c>
      <c r="R35" s="167">
        <v>13.465980779999999</v>
      </c>
      <c r="S35" s="167">
        <v>14.403169070000001</v>
      </c>
      <c r="T35" s="167">
        <v>15.91856907</v>
      </c>
      <c r="U35" s="167">
        <v>16.59810907</v>
      </c>
      <c r="V35" s="168">
        <v>16.603709070000001</v>
      </c>
      <c r="W35" s="167">
        <v>18.32096907</v>
      </c>
      <c r="X35" s="167">
        <v>19.100769070000002</v>
      </c>
      <c r="Y35" s="167">
        <v>19.864569070000002</v>
      </c>
      <c r="Z35" s="168">
        <v>18.845169070000001</v>
      </c>
      <c r="AA35" s="167">
        <v>19.631169069999999</v>
      </c>
      <c r="AB35" s="167">
        <v>20.393969070000001</v>
      </c>
      <c r="AC35" s="167">
        <v>20.187369069999999</v>
      </c>
      <c r="AD35" s="167">
        <v>21.75096907</v>
      </c>
      <c r="AE35" s="167">
        <v>22.833769069999999</v>
      </c>
      <c r="AF35" s="167">
        <v>23.94320007</v>
      </c>
      <c r="AG35" s="167">
        <v>24.729000070000001</v>
      </c>
      <c r="AH35" s="169">
        <v>24.758800069999999</v>
      </c>
      <c r="AI35" s="206">
        <v>25.055400070000001</v>
      </c>
    </row>
    <row r="36" spans="2:35" ht="18" customHeight="1" outlineLevel="1">
      <c r="B36" s="215" t="s">
        <v>175</v>
      </c>
      <c r="C36" s="174"/>
      <c r="D36" s="168">
        <v>10.00023674</v>
      </c>
      <c r="E36" s="168">
        <v>6.4984732300000001</v>
      </c>
      <c r="F36" s="168">
        <v>6.3840000000000003</v>
      </c>
      <c r="G36" s="168">
        <v>6.4379999999999997</v>
      </c>
      <c r="H36" s="168">
        <v>6.4379999999999997</v>
      </c>
      <c r="I36" s="168">
        <v>6.4379999999999997</v>
      </c>
      <c r="J36" s="168">
        <v>4.9136878399999997</v>
      </c>
      <c r="K36" s="168">
        <v>4.9136878399999997</v>
      </c>
      <c r="L36" s="168">
        <v>4.9139999999999997</v>
      </c>
      <c r="M36" s="168">
        <v>8.0690000000000008</v>
      </c>
      <c r="N36" s="168">
        <v>8.0690000000000008</v>
      </c>
      <c r="O36" s="167">
        <v>9.7517156899999993</v>
      </c>
      <c r="P36" s="167">
        <v>10.04891737</v>
      </c>
      <c r="Q36" s="167">
        <v>11.100264640000001</v>
      </c>
      <c r="R36" s="167">
        <v>10.988784359999999</v>
      </c>
      <c r="S36" s="167">
        <v>11.99641068</v>
      </c>
      <c r="T36" s="167">
        <v>0</v>
      </c>
      <c r="U36" s="167">
        <v>0</v>
      </c>
      <c r="V36" s="167">
        <v>0</v>
      </c>
      <c r="W36" s="167">
        <v>0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8">
        <v>0</v>
      </c>
      <c r="AD36" s="167">
        <v>0</v>
      </c>
      <c r="AE36" s="167">
        <v>0</v>
      </c>
      <c r="AF36" s="167">
        <v>0</v>
      </c>
      <c r="AG36" s="167">
        <v>0</v>
      </c>
      <c r="AH36" s="167">
        <v>0</v>
      </c>
      <c r="AI36" s="206">
        <v>0</v>
      </c>
    </row>
    <row r="37" spans="2:35" ht="18" customHeight="1" outlineLevel="1">
      <c r="B37" s="215" t="s">
        <v>161</v>
      </c>
      <c r="C37" s="174"/>
      <c r="D37" s="167">
        <v>0</v>
      </c>
      <c r="E37" s="167">
        <v>0</v>
      </c>
      <c r="F37" s="167">
        <v>0</v>
      </c>
      <c r="G37" s="167">
        <v>0</v>
      </c>
      <c r="H37" s="167">
        <v>0</v>
      </c>
      <c r="I37" s="167">
        <v>0</v>
      </c>
      <c r="J37" s="168">
        <v>7.39999875</v>
      </c>
      <c r="K37" s="168">
        <v>7.4579784800000004</v>
      </c>
      <c r="L37" s="168">
        <v>7.6007992099999999</v>
      </c>
      <c r="M37" s="168">
        <v>7.3972959899999999</v>
      </c>
      <c r="N37" s="168">
        <v>7.2971595899999997</v>
      </c>
      <c r="O37" s="167">
        <v>7.9966102300000008</v>
      </c>
      <c r="P37" s="167">
        <v>7.9937262699999998</v>
      </c>
      <c r="Q37" s="167">
        <v>7.9910225499999994</v>
      </c>
      <c r="R37" s="167">
        <v>7.9900311900000007</v>
      </c>
      <c r="S37" s="167">
        <v>8.1378172400000004</v>
      </c>
      <c r="T37" s="167">
        <v>8.0546500499999993</v>
      </c>
      <c r="U37" s="167">
        <v>8.1184577999999998</v>
      </c>
      <c r="V37" s="168">
        <v>8.0673575199999998</v>
      </c>
      <c r="W37" s="167">
        <v>5.4</v>
      </c>
      <c r="X37" s="167">
        <v>5.4</v>
      </c>
      <c r="Y37" s="167">
        <v>5.4659707300000004</v>
      </c>
      <c r="Z37" s="168">
        <v>7.6260000000000003</v>
      </c>
      <c r="AA37" s="167">
        <v>7.6260000000000003</v>
      </c>
      <c r="AB37" s="167">
        <v>7.6201419400000008</v>
      </c>
      <c r="AC37" s="167">
        <v>8.0500349100000008</v>
      </c>
      <c r="AD37" s="167">
        <v>8.0496744099999997</v>
      </c>
      <c r="AE37" s="169">
        <v>0</v>
      </c>
      <c r="AF37" s="169">
        <v>0</v>
      </c>
      <c r="AG37" s="169">
        <v>0</v>
      </c>
      <c r="AH37" s="169">
        <v>0</v>
      </c>
      <c r="AI37" s="206">
        <v>0</v>
      </c>
    </row>
    <row r="38" spans="2:35" ht="18" customHeight="1" outlineLevel="1">
      <c r="B38" s="215" t="s">
        <v>179</v>
      </c>
      <c r="C38" s="174"/>
      <c r="D38" s="168">
        <v>4.6959999999999997</v>
      </c>
      <c r="E38" s="168">
        <v>3.97142046</v>
      </c>
      <c r="F38" s="168">
        <v>4.165</v>
      </c>
      <c r="G38" s="168">
        <v>7.2327035199999994</v>
      </c>
      <c r="H38" s="168">
        <v>7.3444033600000003</v>
      </c>
      <c r="I38" s="168">
        <v>7.3057934000000007</v>
      </c>
      <c r="J38" s="168">
        <v>7.31470339</v>
      </c>
      <c r="K38" s="168">
        <v>7.4153311999999998</v>
      </c>
      <c r="L38" s="168">
        <v>7.4180312000000006</v>
      </c>
      <c r="M38" s="168">
        <v>7.1393914800000005</v>
      </c>
      <c r="N38" s="168">
        <v>7.1447914800000003</v>
      </c>
      <c r="O38" s="167">
        <v>5.9669999999999996</v>
      </c>
      <c r="P38" s="167">
        <v>5.9669999999999996</v>
      </c>
      <c r="Q38" s="167">
        <v>5.9669999999999996</v>
      </c>
      <c r="R38" s="167">
        <v>7.6953209200000003</v>
      </c>
      <c r="S38" s="167">
        <v>0</v>
      </c>
      <c r="T38" s="167">
        <v>0</v>
      </c>
      <c r="U38" s="167">
        <v>0</v>
      </c>
      <c r="V38" s="167">
        <v>0</v>
      </c>
      <c r="W38" s="167">
        <v>0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8">
        <v>0</v>
      </c>
      <c r="AD38" s="167">
        <v>0</v>
      </c>
      <c r="AE38" s="167">
        <v>0</v>
      </c>
      <c r="AF38" s="167">
        <v>0</v>
      </c>
      <c r="AG38" s="167">
        <v>0</v>
      </c>
      <c r="AH38" s="167">
        <v>0</v>
      </c>
      <c r="AI38" s="206">
        <v>0</v>
      </c>
    </row>
    <row r="39" spans="2:35" ht="18" customHeight="1" outlineLevel="1">
      <c r="B39" s="215" t="s">
        <v>183</v>
      </c>
      <c r="C39" s="174"/>
      <c r="D39" s="168">
        <v>1.6719999999999999</v>
      </c>
      <c r="E39" s="168">
        <v>7.7485175000000002</v>
      </c>
      <c r="F39" s="168">
        <v>8.08408163</v>
      </c>
      <c r="G39" s="168">
        <v>7.3680000000000003</v>
      </c>
      <c r="H39" s="168">
        <v>6.7876656300000002</v>
      </c>
      <c r="I39" s="168">
        <v>7.2964255700000002</v>
      </c>
      <c r="J39" s="168">
        <v>7.3921708700000002</v>
      </c>
      <c r="K39" s="168">
        <v>7.6764636399999997</v>
      </c>
      <c r="L39" s="168">
        <v>5.6139999999999999</v>
      </c>
      <c r="M39" s="168">
        <v>5.9470000000000001</v>
      </c>
      <c r="N39" s="168">
        <v>5.9470000000000001</v>
      </c>
      <c r="O39" s="167">
        <v>8.5701662600000006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7">
        <v>0</v>
      </c>
      <c r="W39" s="167">
        <v>0</v>
      </c>
      <c r="X39" s="167">
        <v>0</v>
      </c>
      <c r="Y39" s="167">
        <v>0</v>
      </c>
      <c r="Z39" s="167">
        <v>0</v>
      </c>
      <c r="AA39" s="167">
        <v>0</v>
      </c>
      <c r="AB39" s="167">
        <v>0</v>
      </c>
      <c r="AC39" s="168">
        <v>0</v>
      </c>
      <c r="AD39" s="167">
        <v>0</v>
      </c>
      <c r="AE39" s="167">
        <v>0</v>
      </c>
      <c r="AF39" s="167">
        <v>0</v>
      </c>
      <c r="AG39" s="167">
        <v>0</v>
      </c>
      <c r="AH39" s="167">
        <v>0</v>
      </c>
      <c r="AI39" s="206">
        <v>0</v>
      </c>
    </row>
    <row r="40" spans="2:35" ht="18" customHeight="1" outlineLevel="1">
      <c r="B40" s="215" t="s">
        <v>187</v>
      </c>
      <c r="C40" s="174"/>
      <c r="D40" s="168">
        <v>3.4249999999999998</v>
      </c>
      <c r="E40" s="168">
        <v>2.74897488</v>
      </c>
      <c r="F40" s="168">
        <v>3.1419999999999999</v>
      </c>
      <c r="G40" s="168">
        <v>2.59</v>
      </c>
      <c r="H40" s="168">
        <v>2.59</v>
      </c>
      <c r="I40" s="168">
        <v>2.59</v>
      </c>
      <c r="J40" s="168">
        <v>1.5895823999999998</v>
      </c>
      <c r="K40" s="168">
        <v>1.5895823999999998</v>
      </c>
      <c r="L40" s="168">
        <v>2.5910000000000002</v>
      </c>
      <c r="M40" s="168">
        <v>5.1028796500000002</v>
      </c>
      <c r="N40" s="168">
        <v>5.2675590999999997</v>
      </c>
      <c r="O40" s="167">
        <v>0</v>
      </c>
      <c r="P40" s="167">
        <v>0</v>
      </c>
      <c r="Q40" s="167">
        <v>0</v>
      </c>
      <c r="R40" s="167">
        <v>0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0</v>
      </c>
      <c r="Y40" s="167">
        <v>0</v>
      </c>
      <c r="Z40" s="167">
        <v>0</v>
      </c>
      <c r="AA40" s="167">
        <v>0</v>
      </c>
      <c r="AB40" s="167">
        <v>0</v>
      </c>
      <c r="AC40" s="168">
        <v>0</v>
      </c>
      <c r="AD40" s="167">
        <v>0</v>
      </c>
      <c r="AE40" s="167">
        <v>0</v>
      </c>
      <c r="AF40" s="167">
        <v>0</v>
      </c>
      <c r="AG40" s="167">
        <v>0</v>
      </c>
      <c r="AH40" s="167">
        <v>0</v>
      </c>
      <c r="AI40" s="206">
        <v>0</v>
      </c>
    </row>
    <row r="41" spans="2:35" ht="18" customHeight="1" outlineLevel="1">
      <c r="B41" s="215" t="s">
        <v>168</v>
      </c>
      <c r="C41" s="174"/>
      <c r="D41" s="167">
        <v>0</v>
      </c>
      <c r="E41" s="168">
        <v>0</v>
      </c>
      <c r="F41" s="168">
        <v>0</v>
      </c>
      <c r="G41" s="168">
        <v>5.9240000000000004</v>
      </c>
      <c r="H41" s="168">
        <v>5.9240000000000004</v>
      </c>
      <c r="I41" s="168">
        <v>0</v>
      </c>
      <c r="J41" s="168">
        <v>0</v>
      </c>
      <c r="K41" s="168">
        <v>0</v>
      </c>
      <c r="L41" s="168">
        <v>2.7679999999999998</v>
      </c>
      <c r="M41" s="168">
        <v>2.988</v>
      </c>
      <c r="N41" s="168">
        <v>2.988</v>
      </c>
      <c r="O41" s="167">
        <v>2.254</v>
      </c>
      <c r="P41" s="167">
        <v>8.7999999999999995E-2</v>
      </c>
      <c r="Q41" s="167">
        <v>8.7999999999999995E-2</v>
      </c>
      <c r="R41" s="167">
        <v>0.14699999999999999</v>
      </c>
      <c r="S41" s="167">
        <v>0.14699999999999999</v>
      </c>
      <c r="T41" s="167">
        <v>0.14699999999999999</v>
      </c>
      <c r="U41" s="167">
        <v>0.14699999999999999</v>
      </c>
      <c r="V41" s="168">
        <v>0.14699999999999999</v>
      </c>
      <c r="W41" s="167">
        <v>0</v>
      </c>
      <c r="X41" s="167">
        <v>0</v>
      </c>
      <c r="Y41" s="167">
        <v>0</v>
      </c>
      <c r="Z41" s="167">
        <v>0</v>
      </c>
      <c r="AA41" s="167">
        <v>0</v>
      </c>
      <c r="AB41" s="167">
        <v>0</v>
      </c>
      <c r="AC41" s="168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206">
        <v>0</v>
      </c>
    </row>
    <row r="42" spans="2:35" ht="18" customHeight="1" outlineLevel="1">
      <c r="B42" s="215" t="s">
        <v>184</v>
      </c>
      <c r="C42" s="174"/>
      <c r="D42" s="168">
        <v>2.0859999999999999</v>
      </c>
      <c r="E42" s="168">
        <v>1.2070569199999999</v>
      </c>
      <c r="F42" s="168">
        <v>1.2070569199999999</v>
      </c>
      <c r="G42" s="168">
        <v>1.2070569199999999</v>
      </c>
      <c r="H42" s="168">
        <v>1.2070569199999999</v>
      </c>
      <c r="I42" s="168">
        <v>1.2070569199999999</v>
      </c>
      <c r="J42" s="168">
        <v>1.2070569199999999</v>
      </c>
      <c r="K42" s="168">
        <v>1.53205799</v>
      </c>
      <c r="L42" s="168">
        <v>1.69079041</v>
      </c>
      <c r="M42" s="168">
        <v>1.0336717200000001</v>
      </c>
      <c r="N42" s="168">
        <v>1.0964738999999999</v>
      </c>
      <c r="O42" s="167">
        <v>1.1288170200000001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8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206">
        <v>0</v>
      </c>
    </row>
    <row r="43" spans="2:35" ht="18" customHeight="1" outlineLevel="1">
      <c r="B43" s="215" t="s">
        <v>167</v>
      </c>
      <c r="C43" s="174"/>
      <c r="D43" s="168">
        <v>0.46864440000000002</v>
      </c>
      <c r="E43" s="168">
        <v>2.0344674</v>
      </c>
      <c r="F43" s="168">
        <v>1.9721066299999999</v>
      </c>
      <c r="G43" s="168">
        <v>1.9721066299999999</v>
      </c>
      <c r="H43" s="168">
        <v>2.0446446000000003</v>
      </c>
      <c r="I43" s="168">
        <v>2.0446446000000003</v>
      </c>
      <c r="J43" s="168">
        <v>2.0446446000000003</v>
      </c>
      <c r="K43" s="168">
        <v>2.0380412400000001</v>
      </c>
      <c r="L43" s="168">
        <v>1.84306127</v>
      </c>
      <c r="M43" s="168">
        <v>0.99572024000000003</v>
      </c>
      <c r="N43" s="168">
        <v>0.88679054000000002</v>
      </c>
      <c r="O43" s="167">
        <v>0.79766623999999997</v>
      </c>
      <c r="P43" s="167">
        <v>0.79766623999999997</v>
      </c>
      <c r="Q43" s="167">
        <v>0.79766623999999997</v>
      </c>
      <c r="R43" s="167">
        <v>0</v>
      </c>
      <c r="S43" s="167">
        <v>0</v>
      </c>
      <c r="T43" s="167">
        <v>0.79766623999999997</v>
      </c>
      <c r="U43" s="167">
        <v>0.79766623999999997</v>
      </c>
      <c r="V43" s="168">
        <v>0.79766623999999997</v>
      </c>
      <c r="W43" s="167">
        <v>0.79766623999999997</v>
      </c>
      <c r="X43" s="167">
        <v>0</v>
      </c>
      <c r="Y43" s="167">
        <v>0</v>
      </c>
      <c r="Z43" s="167">
        <v>0</v>
      </c>
      <c r="AA43" s="167">
        <v>0</v>
      </c>
      <c r="AB43" s="167">
        <v>0</v>
      </c>
      <c r="AC43" s="168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206">
        <v>0</v>
      </c>
    </row>
    <row r="44" spans="2:35" ht="18" customHeight="1" outlineLevel="1">
      <c r="B44" s="215" t="s">
        <v>185</v>
      </c>
      <c r="C44" s="174"/>
      <c r="D44" s="167">
        <v>0</v>
      </c>
      <c r="E44" s="168">
        <v>0.71494307999999995</v>
      </c>
      <c r="F44" s="168">
        <v>0.71494307999999995</v>
      </c>
      <c r="G44" s="168">
        <v>0.71494307999999995</v>
      </c>
      <c r="H44" s="168">
        <v>0.71494307999999995</v>
      </c>
      <c r="I44" s="168">
        <v>0.71494307999999995</v>
      </c>
      <c r="J44" s="168">
        <v>0.71494307999999995</v>
      </c>
      <c r="K44" s="168">
        <v>0.90744210000000003</v>
      </c>
      <c r="L44" s="168">
        <v>1.0014597299999999</v>
      </c>
      <c r="M44" s="168">
        <v>0.61224679000000004</v>
      </c>
      <c r="N44" s="168">
        <v>0.64944469999999999</v>
      </c>
      <c r="O44" s="167">
        <v>0.66860163000000006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7">
        <v>0</v>
      </c>
      <c r="W44" s="167">
        <v>0</v>
      </c>
      <c r="X44" s="167">
        <v>0</v>
      </c>
      <c r="Y44" s="167">
        <v>0</v>
      </c>
      <c r="Z44" s="167">
        <v>0</v>
      </c>
      <c r="AA44" s="167">
        <v>0</v>
      </c>
      <c r="AB44" s="167">
        <v>0</v>
      </c>
      <c r="AC44" s="168">
        <v>0</v>
      </c>
      <c r="AD44" s="167">
        <v>0</v>
      </c>
      <c r="AE44" s="167">
        <v>0</v>
      </c>
      <c r="AF44" s="167">
        <v>0</v>
      </c>
      <c r="AG44" s="167">
        <v>0</v>
      </c>
      <c r="AH44" s="167">
        <v>0</v>
      </c>
      <c r="AI44" s="206">
        <v>0</v>
      </c>
    </row>
    <row r="45" spans="2:35" ht="18" customHeight="1" outlineLevel="1">
      <c r="B45" s="215" t="s">
        <v>172</v>
      </c>
      <c r="C45" s="174"/>
      <c r="D45" s="167">
        <v>0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37.725497170000004</v>
      </c>
      <c r="Q45" s="167">
        <v>35.948415759999996</v>
      </c>
      <c r="R45" s="167">
        <v>40.793681679999999</v>
      </c>
      <c r="S45" s="167">
        <v>41.805398259999997</v>
      </c>
      <c r="T45" s="167">
        <v>43.675331310000004</v>
      </c>
      <c r="U45" s="167">
        <v>0</v>
      </c>
      <c r="V45" s="167">
        <v>0</v>
      </c>
      <c r="W45" s="167">
        <v>0</v>
      </c>
      <c r="X45" s="167">
        <v>0</v>
      </c>
      <c r="Y45" s="167">
        <v>0</v>
      </c>
      <c r="Z45" s="167">
        <v>0</v>
      </c>
      <c r="AA45" s="167">
        <v>0</v>
      </c>
      <c r="AB45" s="167">
        <v>0</v>
      </c>
      <c r="AC45" s="168">
        <v>0</v>
      </c>
      <c r="AD45" s="167">
        <v>0</v>
      </c>
      <c r="AE45" s="167">
        <v>0</v>
      </c>
      <c r="AF45" s="167">
        <v>0</v>
      </c>
      <c r="AG45" s="167">
        <v>0</v>
      </c>
      <c r="AH45" s="167">
        <v>0</v>
      </c>
      <c r="AI45" s="206">
        <v>0</v>
      </c>
    </row>
    <row r="46" spans="2:35" ht="18" customHeight="1" outlineLevel="1">
      <c r="B46" s="215" t="s">
        <v>142</v>
      </c>
      <c r="C46" s="174"/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35.500600429999999</v>
      </c>
      <c r="R46" s="167">
        <v>35.500600439999999</v>
      </c>
      <c r="S46" s="167">
        <v>34.497048540000002</v>
      </c>
      <c r="T46" s="167">
        <v>36.243477859999999</v>
      </c>
      <c r="U46" s="167">
        <v>36.930909299999996</v>
      </c>
      <c r="V46" s="168">
        <v>37.852831989999999</v>
      </c>
      <c r="W46" s="167">
        <v>38.985501859999999</v>
      </c>
      <c r="X46" s="167">
        <v>39.881241590000002</v>
      </c>
      <c r="Y46" s="167">
        <v>40.127541130000004</v>
      </c>
      <c r="Z46" s="168">
        <v>40.127541130000004</v>
      </c>
      <c r="AA46" s="167">
        <v>39.709640499999999</v>
      </c>
      <c r="AB46" s="167">
        <v>39.943875340000005</v>
      </c>
      <c r="AC46" s="167">
        <v>40.468689750000003</v>
      </c>
      <c r="AD46" s="167">
        <v>40.322501530000004</v>
      </c>
      <c r="AE46" s="167">
        <v>39.18700801</v>
      </c>
      <c r="AF46" s="167">
        <v>41.036607340000003</v>
      </c>
      <c r="AG46" s="167">
        <v>41.720979829999997</v>
      </c>
      <c r="AH46" s="169">
        <v>42.634431560000003</v>
      </c>
      <c r="AI46" s="206">
        <v>42.362458799999999</v>
      </c>
    </row>
    <row r="47" spans="2:35" ht="18" customHeight="1" outlineLevel="1">
      <c r="B47" s="215" t="s">
        <v>164</v>
      </c>
      <c r="C47" s="174"/>
      <c r="D47" s="167">
        <v>0</v>
      </c>
      <c r="E47" s="167">
        <v>0</v>
      </c>
      <c r="F47" s="167">
        <v>0</v>
      </c>
      <c r="G47" s="167">
        <v>0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0</v>
      </c>
      <c r="Q47" s="167">
        <v>0</v>
      </c>
      <c r="R47" s="167">
        <v>0</v>
      </c>
      <c r="S47" s="167">
        <v>24.981488420000002</v>
      </c>
      <c r="T47" s="167">
        <v>24.597590649999997</v>
      </c>
      <c r="U47" s="167">
        <v>25.71201125</v>
      </c>
      <c r="V47" s="168">
        <v>29.11005072</v>
      </c>
      <c r="W47" s="167">
        <v>31.41228714</v>
      </c>
      <c r="X47" s="167">
        <v>31.545066690000002</v>
      </c>
      <c r="Y47" s="169">
        <v>0</v>
      </c>
      <c r="Z47" s="167">
        <v>0</v>
      </c>
      <c r="AA47" s="167">
        <v>0</v>
      </c>
      <c r="AB47" s="169">
        <v>0</v>
      </c>
      <c r="AC47" s="168">
        <v>0</v>
      </c>
      <c r="AD47" s="169">
        <v>0</v>
      </c>
      <c r="AE47" s="169">
        <v>0</v>
      </c>
      <c r="AF47" s="169">
        <v>0</v>
      </c>
      <c r="AG47" s="169">
        <v>0</v>
      </c>
      <c r="AH47" s="169">
        <v>0</v>
      </c>
      <c r="AI47" s="206">
        <v>0</v>
      </c>
    </row>
    <row r="48" spans="2:35" ht="18" customHeight="1" outlineLevel="1">
      <c r="B48" s="215" t="s">
        <v>146</v>
      </c>
      <c r="C48" s="174"/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0</v>
      </c>
      <c r="P48" s="167">
        <v>0</v>
      </c>
      <c r="Q48" s="167">
        <v>19.991025199999999</v>
      </c>
      <c r="R48" s="167">
        <v>20.0323852</v>
      </c>
      <c r="S48" s="167">
        <v>17.857566670000001</v>
      </c>
      <c r="T48" s="167">
        <v>17.845906670000002</v>
      </c>
      <c r="U48" s="167">
        <v>17.91476668</v>
      </c>
      <c r="V48" s="168">
        <v>17.91476668</v>
      </c>
      <c r="W48" s="167">
        <v>17.751306660000001</v>
      </c>
      <c r="X48" s="167">
        <v>17.512386629999998</v>
      </c>
      <c r="Y48" s="167">
        <v>17.231446600000002</v>
      </c>
      <c r="Z48" s="168">
        <v>17.289526609999999</v>
      </c>
      <c r="AA48" s="167">
        <v>17.89980667</v>
      </c>
      <c r="AB48" s="167">
        <v>17.929066679999998</v>
      </c>
      <c r="AC48" s="167">
        <v>17.649446649999998</v>
      </c>
      <c r="AD48" s="167">
        <v>18.059086690000001</v>
      </c>
      <c r="AE48" s="167">
        <v>16.760426550000002</v>
      </c>
      <c r="AF48" s="167">
        <v>18.08968175</v>
      </c>
      <c r="AG48" s="167">
        <v>18.66010417</v>
      </c>
      <c r="AH48" s="169">
        <v>17.33290706</v>
      </c>
      <c r="AI48" s="206">
        <v>16.76698798</v>
      </c>
    </row>
    <row r="49" spans="2:35" ht="18" customHeight="1" outlineLevel="1">
      <c r="B49" s="215" t="s">
        <v>147</v>
      </c>
      <c r="C49" s="174"/>
      <c r="D49" s="167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7">
        <v>0</v>
      </c>
      <c r="L49" s="167">
        <v>0</v>
      </c>
      <c r="M49" s="167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7.4503831399999996</v>
      </c>
      <c r="T49" s="167">
        <v>7.2645283200000002</v>
      </c>
      <c r="U49" s="167">
        <v>8.2835072899999993</v>
      </c>
      <c r="V49" s="168">
        <v>11.258430600000001</v>
      </c>
      <c r="W49" s="167">
        <v>11.43181221</v>
      </c>
      <c r="X49" s="167">
        <v>11.43181221</v>
      </c>
      <c r="Y49" s="167">
        <v>11.43181221</v>
      </c>
      <c r="Z49" s="168">
        <v>14.763728840000001</v>
      </c>
      <c r="AA49" s="167">
        <v>14.543819769999999</v>
      </c>
      <c r="AB49" s="167">
        <v>15.18597778</v>
      </c>
      <c r="AC49" s="167">
        <v>15.24990771</v>
      </c>
      <c r="AD49" s="167">
        <v>15.18935619</v>
      </c>
      <c r="AE49" s="167">
        <v>14.44532609</v>
      </c>
      <c r="AF49" s="167">
        <v>14.53316478</v>
      </c>
      <c r="AG49" s="167">
        <v>14.47417252</v>
      </c>
      <c r="AH49" s="169">
        <v>15.197412400000001</v>
      </c>
      <c r="AI49" s="206">
        <v>15.33306861</v>
      </c>
    </row>
    <row r="50" spans="2:35" ht="18" customHeight="1" outlineLevel="1">
      <c r="B50" s="215" t="s">
        <v>166</v>
      </c>
      <c r="C50" s="174"/>
      <c r="D50" s="167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7">
        <v>0</v>
      </c>
      <c r="L50" s="167">
        <v>0</v>
      </c>
      <c r="M50" s="167">
        <v>0</v>
      </c>
      <c r="N50" s="167">
        <v>0</v>
      </c>
      <c r="O50" s="167"/>
      <c r="P50" s="167">
        <v>2E-8</v>
      </c>
      <c r="Q50" s="167">
        <v>2.73821E-3</v>
      </c>
      <c r="R50" s="167">
        <v>2.1411500000000001E-3</v>
      </c>
      <c r="S50" s="167">
        <v>7.46621E-3</v>
      </c>
      <c r="T50" s="167">
        <v>3.5748400000000001E-3</v>
      </c>
      <c r="U50" s="167">
        <v>3.5748500000000001E-3</v>
      </c>
      <c r="V50" s="168">
        <v>3.5748500000000001E-3</v>
      </c>
      <c r="W50" s="167">
        <v>9.921699999999999E-4</v>
      </c>
      <c r="X50" s="167">
        <v>0</v>
      </c>
      <c r="Y50" s="167">
        <v>0</v>
      </c>
      <c r="Z50" s="168">
        <v>0</v>
      </c>
      <c r="AA50" s="167">
        <v>0</v>
      </c>
      <c r="AB50" s="167">
        <v>0</v>
      </c>
      <c r="AC50" s="168">
        <v>0</v>
      </c>
      <c r="AD50" s="167">
        <v>0</v>
      </c>
      <c r="AE50" s="167">
        <v>0</v>
      </c>
      <c r="AF50" s="167">
        <v>0</v>
      </c>
      <c r="AG50" s="167">
        <v>0</v>
      </c>
      <c r="AH50" s="167">
        <v>0</v>
      </c>
      <c r="AI50" s="206">
        <v>0</v>
      </c>
    </row>
    <row r="51" spans="2:35" ht="18" customHeight="1" outlineLevel="1">
      <c r="B51" s="215" t="s">
        <v>139</v>
      </c>
      <c r="C51" s="174"/>
      <c r="D51" s="167">
        <v>0</v>
      </c>
      <c r="E51" s="167">
        <v>0</v>
      </c>
      <c r="F51" s="167">
        <v>0</v>
      </c>
      <c r="G51" s="167">
        <v>0</v>
      </c>
      <c r="H51" s="167">
        <v>0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52.898475609999998</v>
      </c>
      <c r="V51" s="168">
        <v>52.69834066</v>
      </c>
      <c r="W51" s="167">
        <v>47.500000010000001</v>
      </c>
      <c r="X51" s="167">
        <v>47.500000010000001</v>
      </c>
      <c r="Y51" s="167">
        <v>47.660383689999996</v>
      </c>
      <c r="Z51" s="168">
        <v>44.67077879</v>
      </c>
      <c r="AA51" s="167">
        <v>43.853203219999997</v>
      </c>
      <c r="AB51" s="167">
        <v>43.609957819999998</v>
      </c>
      <c r="AC51" s="167">
        <v>44.503850479999997</v>
      </c>
      <c r="AD51" s="167">
        <v>44.491878719999995</v>
      </c>
      <c r="AE51" s="167">
        <v>49.078250189999999</v>
      </c>
      <c r="AF51" s="167">
        <v>51.716693920000004</v>
      </c>
      <c r="AG51" s="167">
        <v>53.663740490000002</v>
      </c>
      <c r="AH51" s="169">
        <v>51.065386830000001</v>
      </c>
      <c r="AI51" s="206">
        <v>52.005357459999999</v>
      </c>
    </row>
    <row r="52" spans="2:35" ht="18" customHeight="1" outlineLevel="1">
      <c r="B52" s="215" t="s">
        <v>143</v>
      </c>
      <c r="C52" s="174"/>
      <c r="D52" s="167">
        <v>0</v>
      </c>
      <c r="E52" s="167">
        <v>0</v>
      </c>
      <c r="F52" s="167">
        <v>0</v>
      </c>
      <c r="G52" s="167">
        <v>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55.318171210000003</v>
      </c>
      <c r="V52" s="168">
        <v>58.203209030000004</v>
      </c>
      <c r="W52" s="167">
        <v>55.536751509999995</v>
      </c>
      <c r="X52" s="167">
        <v>53.987202930000002</v>
      </c>
      <c r="Y52" s="167">
        <v>52.235855749999999</v>
      </c>
      <c r="Z52" s="168">
        <v>45.489903659999996</v>
      </c>
      <c r="AA52" s="167">
        <v>50.405314859999997</v>
      </c>
      <c r="AB52" s="167">
        <v>47.234391009999996</v>
      </c>
      <c r="AC52" s="167">
        <v>43.419607620000001</v>
      </c>
      <c r="AD52" s="167">
        <v>40.768849969999998</v>
      </c>
      <c r="AE52" s="167">
        <v>43.030749610000001</v>
      </c>
      <c r="AF52" s="167">
        <v>42.161183080000001</v>
      </c>
      <c r="AG52" s="167">
        <v>39.86332093</v>
      </c>
      <c r="AH52" s="169">
        <v>38.28499025</v>
      </c>
      <c r="AI52" s="206">
        <v>55.44785486</v>
      </c>
    </row>
    <row r="53" spans="2:35" ht="18" customHeight="1" outlineLevel="1">
      <c r="B53" s="215" t="s">
        <v>144</v>
      </c>
      <c r="C53" s="174"/>
      <c r="D53" s="167">
        <v>0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0</v>
      </c>
      <c r="K53" s="167">
        <v>0</v>
      </c>
      <c r="L53" s="167">
        <v>0</v>
      </c>
      <c r="M53" s="167">
        <v>0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311.59489825999998</v>
      </c>
      <c r="V53" s="168">
        <v>311.59489825999998</v>
      </c>
      <c r="W53" s="167">
        <v>315.93247436000001</v>
      </c>
      <c r="X53" s="167">
        <v>315.93247436000001</v>
      </c>
      <c r="Y53" s="167">
        <v>14.77742552</v>
      </c>
      <c r="Z53" s="168">
        <v>83.790809170000003</v>
      </c>
      <c r="AA53" s="167">
        <v>81.995886120000009</v>
      </c>
      <c r="AB53" s="167">
        <v>81.961270739999989</v>
      </c>
      <c r="AC53" s="167">
        <v>82.309270730000009</v>
      </c>
      <c r="AD53" s="167">
        <v>71.513424720000003</v>
      </c>
      <c r="AE53" s="167">
        <v>69.404655519999991</v>
      </c>
      <c r="AF53" s="167">
        <v>61.50265563</v>
      </c>
      <c r="AG53" s="167">
        <v>56.1261942</v>
      </c>
      <c r="AH53" s="169">
        <v>32.582656069999999</v>
      </c>
      <c r="AI53" s="206">
        <v>26.985579219999998</v>
      </c>
    </row>
    <row r="54" spans="2:35" ht="18" customHeight="1" outlineLevel="1">
      <c r="B54" s="215" t="s">
        <v>148</v>
      </c>
      <c r="C54" s="174"/>
      <c r="D54" s="167">
        <v>0</v>
      </c>
      <c r="E54" s="167">
        <v>0</v>
      </c>
      <c r="F54" s="167">
        <v>0</v>
      </c>
      <c r="G54" s="167">
        <v>0</v>
      </c>
      <c r="H54" s="167">
        <v>0</v>
      </c>
      <c r="I54" s="167">
        <v>0</v>
      </c>
      <c r="J54" s="167">
        <v>0</v>
      </c>
      <c r="K54" s="167">
        <v>0</v>
      </c>
      <c r="L54" s="167">
        <v>0</v>
      </c>
      <c r="M54" s="167">
        <v>0</v>
      </c>
      <c r="N54" s="167">
        <v>0</v>
      </c>
      <c r="O54" s="167">
        <v>0</v>
      </c>
      <c r="P54" s="167">
        <v>0</v>
      </c>
      <c r="Q54" s="167">
        <v>0</v>
      </c>
      <c r="R54" s="167">
        <v>0</v>
      </c>
      <c r="S54" s="167">
        <v>0</v>
      </c>
      <c r="T54" s="167">
        <v>0</v>
      </c>
      <c r="U54" s="167">
        <v>0</v>
      </c>
      <c r="V54" s="167">
        <v>0</v>
      </c>
      <c r="W54" s="167">
        <v>0</v>
      </c>
      <c r="X54" s="167">
        <v>0</v>
      </c>
      <c r="Y54" s="169">
        <v>0</v>
      </c>
      <c r="Z54" s="167">
        <v>0</v>
      </c>
      <c r="AA54" s="167">
        <v>0</v>
      </c>
      <c r="AB54" s="167">
        <v>0</v>
      </c>
      <c r="AC54" s="168">
        <v>0</v>
      </c>
      <c r="AD54" s="167"/>
      <c r="AE54" s="167">
        <v>8.4053009000000003</v>
      </c>
      <c r="AF54" s="167">
        <v>8.475396439999999</v>
      </c>
      <c r="AG54" s="167">
        <v>8.4289452799999989</v>
      </c>
      <c r="AH54" s="169">
        <v>8.5923268100000012</v>
      </c>
      <c r="AI54" s="206">
        <v>8.2590381399999995</v>
      </c>
    </row>
    <row r="55" spans="2:35" ht="18" customHeight="1" outlineLevel="1">
      <c r="B55" s="215" t="s">
        <v>149</v>
      </c>
      <c r="C55" s="174"/>
      <c r="D55" s="167">
        <v>0</v>
      </c>
      <c r="E55" s="167">
        <v>0</v>
      </c>
      <c r="F55" s="167">
        <v>0</v>
      </c>
      <c r="G55" s="167">
        <v>0</v>
      </c>
      <c r="H55" s="167">
        <v>0</v>
      </c>
      <c r="I55" s="167">
        <v>0</v>
      </c>
      <c r="J55" s="167">
        <v>0</v>
      </c>
      <c r="K55" s="167">
        <v>0</v>
      </c>
      <c r="L55" s="167">
        <v>0</v>
      </c>
      <c r="M55" s="167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167">
        <v>0</v>
      </c>
      <c r="Y55" s="169">
        <v>0</v>
      </c>
      <c r="Z55" s="167">
        <v>0</v>
      </c>
      <c r="AA55" s="167">
        <v>0</v>
      </c>
      <c r="AB55" s="167">
        <v>0</v>
      </c>
      <c r="AC55" s="168">
        <v>0</v>
      </c>
      <c r="AD55" s="167">
        <v>0</v>
      </c>
      <c r="AE55" s="167">
        <v>0</v>
      </c>
      <c r="AF55" s="167">
        <v>0</v>
      </c>
      <c r="AG55" s="167">
        <v>0</v>
      </c>
      <c r="AH55" s="169">
        <v>6.7677153499999996</v>
      </c>
      <c r="AI55" s="206">
        <v>6.6134039400000004</v>
      </c>
    </row>
    <row r="56" spans="2:35" ht="18" customHeight="1" outlineLevel="1">
      <c r="B56" s="215" t="s">
        <v>150</v>
      </c>
      <c r="C56" s="174"/>
      <c r="D56" s="167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67">
        <v>0</v>
      </c>
      <c r="L56" s="167">
        <v>0</v>
      </c>
      <c r="M56" s="167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51.932483859999998</v>
      </c>
      <c r="V56" s="168">
        <v>51.932483820000002</v>
      </c>
      <c r="W56" s="167">
        <v>52.65541322</v>
      </c>
      <c r="X56" s="167">
        <v>52.65541322</v>
      </c>
      <c r="Y56" s="167">
        <v>2.46290429</v>
      </c>
      <c r="Z56" s="168">
        <v>13.96513508</v>
      </c>
      <c r="AA56" s="167">
        <v>13.66598123</v>
      </c>
      <c r="AB56" s="167">
        <v>13.660212</v>
      </c>
      <c r="AC56" s="167">
        <v>13.718211999999999</v>
      </c>
      <c r="AD56" s="167">
        <v>11.91890431</v>
      </c>
      <c r="AE56" s="167">
        <v>11.56744277</v>
      </c>
      <c r="AF56" s="167">
        <v>10.250442769999999</v>
      </c>
      <c r="AG56" s="167">
        <v>9.3543658399999998</v>
      </c>
      <c r="AH56" s="169">
        <v>5.43044276</v>
      </c>
      <c r="AI56" s="206">
        <v>4.4975965999999996</v>
      </c>
    </row>
    <row r="57" spans="2:35" ht="18" customHeight="1" outlineLevel="1">
      <c r="B57" s="215" t="s">
        <v>153</v>
      </c>
      <c r="C57" s="174"/>
      <c r="D57" s="167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67">
        <v>0</v>
      </c>
      <c r="L57" s="167">
        <v>0</v>
      </c>
      <c r="M57" s="167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7">
        <v>0</v>
      </c>
      <c r="W57" s="167">
        <v>24.950230989999998</v>
      </c>
      <c r="X57" s="167">
        <v>24.690934039999998</v>
      </c>
      <c r="Y57" s="167">
        <v>24.5345288</v>
      </c>
      <c r="Z57" s="168">
        <v>18.190131999999998</v>
      </c>
      <c r="AA57" s="167">
        <v>18.190131999999998</v>
      </c>
      <c r="AB57" s="167">
        <v>17.98691328</v>
      </c>
      <c r="AC57" s="167">
        <v>3.08060745</v>
      </c>
      <c r="AD57" s="167">
        <v>3.13065807</v>
      </c>
      <c r="AE57" s="167">
        <v>2.93092635</v>
      </c>
      <c r="AF57" s="167">
        <v>2.6972229300000001</v>
      </c>
      <c r="AG57" s="167">
        <v>2.5555582700000001</v>
      </c>
      <c r="AH57" s="169">
        <v>2.39816911</v>
      </c>
      <c r="AI57" s="206">
        <v>2.3192581400000001</v>
      </c>
    </row>
    <row r="58" spans="2:35" ht="18" customHeight="1" outlineLevel="1">
      <c r="B58" s="215" t="s">
        <v>155</v>
      </c>
      <c r="C58" s="174"/>
      <c r="D58" s="167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67">
        <v>0</v>
      </c>
      <c r="L58" s="167">
        <v>0</v>
      </c>
      <c r="M58" s="167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17.302530090000001</v>
      </c>
      <c r="U58" s="167">
        <v>16.740113749999999</v>
      </c>
      <c r="V58" s="168">
        <v>17.40577652</v>
      </c>
      <c r="W58" s="167">
        <v>16.824834460000002</v>
      </c>
      <c r="X58" s="167">
        <v>16.733131270000001</v>
      </c>
      <c r="Y58" s="167">
        <v>16.743837729999999</v>
      </c>
      <c r="Z58" s="168">
        <v>16.497589059999999</v>
      </c>
      <c r="AA58" s="167">
        <v>16.896986719999997</v>
      </c>
      <c r="AB58" s="167">
        <v>17.068988399999999</v>
      </c>
      <c r="AC58" s="167">
        <v>17.418344980000001</v>
      </c>
      <c r="AD58" s="167">
        <v>17.780502769999998</v>
      </c>
      <c r="AE58" s="167">
        <v>16.924916629999998</v>
      </c>
      <c r="AF58" s="167">
        <v>16.305747189999998</v>
      </c>
      <c r="AG58" s="167">
        <v>15.760298580000001</v>
      </c>
      <c r="AH58" s="169">
        <v>0</v>
      </c>
      <c r="AI58" s="206">
        <v>0</v>
      </c>
    </row>
    <row r="59" spans="2:35" ht="18" customHeight="1" outlineLevel="1">
      <c r="B59" s="215" t="s">
        <v>160</v>
      </c>
      <c r="C59" s="174"/>
      <c r="D59" s="167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67">
        <v>0</v>
      </c>
      <c r="M59" s="167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62.582110270000001</v>
      </c>
      <c r="V59" s="168">
        <v>47.681075440000001</v>
      </c>
      <c r="W59" s="167">
        <v>63.231327139999998</v>
      </c>
      <c r="X59" s="167">
        <v>69.26933326000001</v>
      </c>
      <c r="Y59" s="167">
        <v>69.238671730000007</v>
      </c>
      <c r="Z59" s="168">
        <v>73.017818840000004</v>
      </c>
      <c r="AA59" s="167">
        <v>71.000305499999996</v>
      </c>
      <c r="AB59" s="167">
        <v>72.476195090000004</v>
      </c>
      <c r="AC59" s="167">
        <v>67.721495319999988</v>
      </c>
      <c r="AD59" s="167">
        <v>72.095126959999988</v>
      </c>
      <c r="AE59" s="169">
        <v>0</v>
      </c>
      <c r="AF59" s="169">
        <v>0</v>
      </c>
      <c r="AG59" s="169">
        <v>0</v>
      </c>
      <c r="AH59" s="169">
        <v>0</v>
      </c>
      <c r="AI59" s="206">
        <v>0</v>
      </c>
    </row>
    <row r="60" spans="2:35" ht="18" customHeight="1" outlineLevel="1">
      <c r="B60" s="215" t="s">
        <v>345</v>
      </c>
      <c r="C60" s="174"/>
      <c r="D60" s="168">
        <v>55.371164709999995</v>
      </c>
      <c r="E60" s="168">
        <v>63.768609040000001</v>
      </c>
      <c r="F60" s="168">
        <v>67.584252069999991</v>
      </c>
      <c r="G60" s="168">
        <v>67.865426999999997</v>
      </c>
      <c r="H60" s="168">
        <v>63.597462229999998</v>
      </c>
      <c r="I60" s="168">
        <v>58.153571030000002</v>
      </c>
      <c r="J60" s="168">
        <v>57.894474359999997</v>
      </c>
      <c r="K60" s="168">
        <v>49.924470130000003</v>
      </c>
      <c r="L60" s="168">
        <v>40.024824819999999</v>
      </c>
      <c r="M60" s="168">
        <v>26.018619000000001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7">
        <v>0</v>
      </c>
      <c r="W60" s="167">
        <v>0</v>
      </c>
      <c r="X60" s="167">
        <v>0</v>
      </c>
      <c r="Y60" s="167">
        <v>0</v>
      </c>
      <c r="Z60" s="167">
        <v>0</v>
      </c>
      <c r="AA60" s="167">
        <v>0</v>
      </c>
      <c r="AB60" s="167">
        <v>0</v>
      </c>
      <c r="AC60" s="168">
        <v>0</v>
      </c>
      <c r="AD60" s="167">
        <v>0</v>
      </c>
      <c r="AE60" s="167">
        <v>0</v>
      </c>
      <c r="AF60" s="167">
        <v>0</v>
      </c>
      <c r="AG60" s="167">
        <v>0</v>
      </c>
      <c r="AH60" s="167">
        <v>0</v>
      </c>
      <c r="AI60" s="206">
        <v>0</v>
      </c>
    </row>
    <row r="61" spans="2:35" ht="18" customHeight="1" outlineLevel="1">
      <c r="B61" s="215" t="s">
        <v>346</v>
      </c>
      <c r="C61" s="174"/>
      <c r="D61" s="167">
        <v>0</v>
      </c>
      <c r="E61" s="167">
        <v>0</v>
      </c>
      <c r="F61" s="167">
        <v>0</v>
      </c>
      <c r="G61" s="168">
        <v>374.49319776999999</v>
      </c>
      <c r="H61" s="168">
        <v>383.23743358999997</v>
      </c>
      <c r="I61" s="168">
        <v>384.64255525999999</v>
      </c>
      <c r="J61" s="168">
        <v>384.85648056000002</v>
      </c>
      <c r="K61" s="168">
        <v>382.45775283999996</v>
      </c>
      <c r="L61" s="168">
        <v>415.40601830999998</v>
      </c>
      <c r="M61" s="168">
        <v>417.14663517000002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7">
        <v>0</v>
      </c>
      <c r="W61" s="167">
        <v>0</v>
      </c>
      <c r="X61" s="167">
        <v>0</v>
      </c>
      <c r="Y61" s="167">
        <v>0</v>
      </c>
      <c r="Z61" s="167">
        <v>0</v>
      </c>
      <c r="AA61" s="167">
        <v>0</v>
      </c>
      <c r="AB61" s="167">
        <v>0</v>
      </c>
      <c r="AC61" s="168">
        <v>0</v>
      </c>
      <c r="AD61" s="167">
        <v>0</v>
      </c>
      <c r="AE61" s="167">
        <v>0</v>
      </c>
      <c r="AF61" s="167">
        <v>0</v>
      </c>
      <c r="AG61" s="167">
        <v>0</v>
      </c>
      <c r="AH61" s="167">
        <v>0</v>
      </c>
      <c r="AI61" s="206">
        <v>0</v>
      </c>
    </row>
    <row r="62" spans="2:35" ht="18" customHeight="1" outlineLevel="1">
      <c r="B62" s="215" t="s">
        <v>347</v>
      </c>
      <c r="C62" s="174"/>
      <c r="D62" s="167">
        <v>0</v>
      </c>
      <c r="E62" s="167">
        <v>0</v>
      </c>
      <c r="F62" s="167">
        <v>0</v>
      </c>
      <c r="G62" s="168"/>
      <c r="H62" s="168">
        <v>8.0709999999999997</v>
      </c>
      <c r="I62" s="168">
        <v>8.6477073299999994</v>
      </c>
      <c r="J62" s="168">
        <v>8.6289201599999998</v>
      </c>
      <c r="K62" s="167">
        <v>0</v>
      </c>
      <c r="L62" s="167">
        <v>0</v>
      </c>
      <c r="M62" s="167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167">
        <v>0</v>
      </c>
      <c r="Y62" s="167">
        <v>0</v>
      </c>
      <c r="Z62" s="167">
        <v>0</v>
      </c>
      <c r="AA62" s="167">
        <v>0</v>
      </c>
      <c r="AB62" s="167">
        <v>0</v>
      </c>
      <c r="AC62" s="168">
        <v>0</v>
      </c>
      <c r="AD62" s="167">
        <v>0</v>
      </c>
      <c r="AE62" s="167">
        <v>0</v>
      </c>
      <c r="AF62" s="167">
        <v>0</v>
      </c>
      <c r="AG62" s="167">
        <v>0</v>
      </c>
      <c r="AH62" s="167">
        <v>0</v>
      </c>
      <c r="AI62" s="206">
        <v>0</v>
      </c>
    </row>
    <row r="63" spans="2:35" ht="18" customHeight="1" outlineLevel="1">
      <c r="B63" s="215" t="s">
        <v>348</v>
      </c>
      <c r="C63" s="174"/>
      <c r="D63" s="168">
        <v>5.5129999999999999</v>
      </c>
      <c r="E63" s="168">
        <v>7.1887162699999996</v>
      </c>
      <c r="F63" s="168">
        <v>7.4957148</v>
      </c>
      <c r="G63" s="168">
        <v>6.2249999999999996</v>
      </c>
      <c r="H63" s="168">
        <v>6.2249999999999996</v>
      </c>
      <c r="I63" s="168">
        <v>6.2249999999999996</v>
      </c>
      <c r="J63" s="168">
        <v>7.9157999999999999</v>
      </c>
      <c r="K63" s="167">
        <v>0</v>
      </c>
      <c r="L63" s="167">
        <v>0</v>
      </c>
      <c r="M63" s="167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7">
        <v>0</v>
      </c>
      <c r="W63" s="167">
        <v>0</v>
      </c>
      <c r="X63" s="167">
        <v>0</v>
      </c>
      <c r="Y63" s="167">
        <v>0</v>
      </c>
      <c r="Z63" s="167">
        <v>0</v>
      </c>
      <c r="AA63" s="167">
        <v>0</v>
      </c>
      <c r="AB63" s="167">
        <v>0</v>
      </c>
      <c r="AC63" s="168">
        <v>0</v>
      </c>
      <c r="AD63" s="167">
        <v>0</v>
      </c>
      <c r="AE63" s="167">
        <v>0</v>
      </c>
      <c r="AF63" s="167">
        <v>0</v>
      </c>
      <c r="AG63" s="167">
        <v>0</v>
      </c>
      <c r="AH63" s="167">
        <v>0</v>
      </c>
      <c r="AI63" s="206">
        <v>0</v>
      </c>
    </row>
    <row r="64" spans="2:35" ht="18" customHeight="1" outlineLevel="1">
      <c r="B64" s="215" t="s">
        <v>349</v>
      </c>
      <c r="C64" s="174"/>
      <c r="D64" s="167">
        <v>0</v>
      </c>
      <c r="E64" s="168">
        <v>858.24240249000002</v>
      </c>
      <c r="F64" s="168">
        <v>819.09947062000003</v>
      </c>
      <c r="G64" s="168">
        <v>793.2437099199999</v>
      </c>
      <c r="H64" s="168">
        <v>767.77948752999998</v>
      </c>
      <c r="I64" s="168">
        <v>48.732851279999998</v>
      </c>
      <c r="J64" s="167">
        <v>0</v>
      </c>
      <c r="K64" s="167">
        <v>0</v>
      </c>
      <c r="L64" s="167">
        <v>0</v>
      </c>
      <c r="M64" s="167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7">
        <v>0</v>
      </c>
      <c r="W64" s="167">
        <v>0</v>
      </c>
      <c r="X64" s="167">
        <v>0</v>
      </c>
      <c r="Y64" s="167">
        <v>0</v>
      </c>
      <c r="Z64" s="167">
        <v>0</v>
      </c>
      <c r="AA64" s="167">
        <v>0</v>
      </c>
      <c r="AB64" s="167">
        <v>0</v>
      </c>
      <c r="AC64" s="168">
        <v>0</v>
      </c>
      <c r="AD64" s="167">
        <v>0</v>
      </c>
      <c r="AE64" s="167">
        <v>0</v>
      </c>
      <c r="AF64" s="167">
        <v>0</v>
      </c>
      <c r="AG64" s="167">
        <v>0</v>
      </c>
      <c r="AH64" s="167">
        <v>0</v>
      </c>
      <c r="AI64" s="206">
        <v>0</v>
      </c>
    </row>
    <row r="65" spans="2:35" ht="18" customHeight="1" outlineLevel="1">
      <c r="B65" s="215" t="s">
        <v>258</v>
      </c>
      <c r="C65" s="174"/>
      <c r="D65" s="167">
        <v>0</v>
      </c>
      <c r="E65" s="167">
        <v>0</v>
      </c>
      <c r="F65" s="167">
        <v>0</v>
      </c>
      <c r="G65" s="168"/>
      <c r="H65" s="168">
        <v>5.9647525999999997</v>
      </c>
      <c r="I65" s="168">
        <v>6.4833223799999997</v>
      </c>
      <c r="J65" s="167">
        <v>0</v>
      </c>
      <c r="K65" s="167">
        <v>0</v>
      </c>
      <c r="L65" s="167">
        <v>0</v>
      </c>
      <c r="M65" s="167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7">
        <v>0</v>
      </c>
      <c r="W65" s="167">
        <v>0</v>
      </c>
      <c r="X65" s="167">
        <v>0</v>
      </c>
      <c r="Y65" s="167">
        <v>0</v>
      </c>
      <c r="Z65" s="167">
        <v>0</v>
      </c>
      <c r="AA65" s="167">
        <v>0</v>
      </c>
      <c r="AB65" s="167">
        <v>0</v>
      </c>
      <c r="AC65" s="168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206">
        <v>0</v>
      </c>
    </row>
    <row r="66" spans="2:35" ht="18" customHeight="1" outlineLevel="1">
      <c r="B66" s="215" t="s">
        <v>350</v>
      </c>
      <c r="C66" s="174"/>
      <c r="D66" s="168">
        <v>53.970099519999998</v>
      </c>
      <c r="E66" s="168">
        <v>90.108694150000005</v>
      </c>
      <c r="F66" s="168">
        <v>91.504011669999997</v>
      </c>
      <c r="G66" s="168">
        <v>88.519376359999995</v>
      </c>
      <c r="H66" s="168">
        <v>88.125084930000014</v>
      </c>
      <c r="I66" s="168">
        <v>87.253173560000008</v>
      </c>
      <c r="J66" s="167">
        <v>0</v>
      </c>
      <c r="K66" s="167">
        <v>0</v>
      </c>
      <c r="L66" s="167">
        <v>0</v>
      </c>
      <c r="M66" s="167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7">
        <v>0</v>
      </c>
      <c r="W66" s="167">
        <v>0</v>
      </c>
      <c r="X66" s="167">
        <v>0</v>
      </c>
      <c r="Y66" s="167">
        <v>0</v>
      </c>
      <c r="Z66" s="167">
        <v>0</v>
      </c>
      <c r="AA66" s="167">
        <v>0</v>
      </c>
      <c r="AB66" s="167">
        <v>0</v>
      </c>
      <c r="AC66" s="168">
        <v>0</v>
      </c>
      <c r="AD66" s="167">
        <v>0</v>
      </c>
      <c r="AE66" s="167">
        <v>0</v>
      </c>
      <c r="AF66" s="167">
        <v>0</v>
      </c>
      <c r="AG66" s="167">
        <v>0</v>
      </c>
      <c r="AH66" s="167">
        <v>0</v>
      </c>
      <c r="AI66" s="206">
        <v>0</v>
      </c>
    </row>
    <row r="67" spans="2:35" ht="18" customHeight="1" outlineLevel="1">
      <c r="B67" s="215" t="s">
        <v>351</v>
      </c>
      <c r="C67" s="174"/>
      <c r="D67" s="167">
        <v>0</v>
      </c>
      <c r="E67" s="168">
        <v>1.7986158799999998</v>
      </c>
      <c r="F67" s="168">
        <v>2.1469999999999998</v>
      </c>
      <c r="G67" s="168">
        <v>5.7205049500000005</v>
      </c>
      <c r="H67" s="167">
        <v>0</v>
      </c>
      <c r="I67" s="167">
        <v>0</v>
      </c>
      <c r="J67" s="167">
        <v>0</v>
      </c>
      <c r="K67" s="167">
        <v>0</v>
      </c>
      <c r="L67" s="167">
        <v>0</v>
      </c>
      <c r="M67" s="167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167">
        <v>0</v>
      </c>
      <c r="Y67" s="167">
        <v>0</v>
      </c>
      <c r="Z67" s="167">
        <v>0</v>
      </c>
      <c r="AA67" s="167">
        <v>0</v>
      </c>
      <c r="AB67" s="167">
        <v>0</v>
      </c>
      <c r="AC67" s="168">
        <v>0</v>
      </c>
      <c r="AD67" s="167">
        <v>0</v>
      </c>
      <c r="AE67" s="167">
        <v>0</v>
      </c>
      <c r="AF67" s="167">
        <v>0</v>
      </c>
      <c r="AG67" s="167">
        <v>0</v>
      </c>
      <c r="AH67" s="167">
        <v>0</v>
      </c>
      <c r="AI67" s="206">
        <v>0</v>
      </c>
    </row>
    <row r="68" spans="2:35" ht="18" customHeight="1" outlineLevel="1">
      <c r="B68" s="215" t="s">
        <v>352</v>
      </c>
      <c r="C68" s="174"/>
      <c r="D68" s="168">
        <v>-4.6566128730773924E-16</v>
      </c>
      <c r="E68" s="168">
        <v>0</v>
      </c>
      <c r="F68" s="168">
        <v>0</v>
      </c>
      <c r="G68" s="168">
        <v>3.0686697400000003</v>
      </c>
      <c r="H68" s="167">
        <v>0</v>
      </c>
      <c r="I68" s="167">
        <v>0</v>
      </c>
      <c r="J68" s="167">
        <v>0</v>
      </c>
      <c r="K68" s="167">
        <v>0</v>
      </c>
      <c r="L68" s="167">
        <v>0</v>
      </c>
      <c r="M68" s="167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7">
        <v>0</v>
      </c>
      <c r="W68" s="167">
        <v>0</v>
      </c>
      <c r="X68" s="167">
        <v>0</v>
      </c>
      <c r="Y68" s="167">
        <v>0</v>
      </c>
      <c r="Z68" s="167">
        <v>0</v>
      </c>
      <c r="AA68" s="167">
        <v>0</v>
      </c>
      <c r="AB68" s="167">
        <v>0</v>
      </c>
      <c r="AC68" s="168">
        <v>0</v>
      </c>
      <c r="AD68" s="167">
        <v>0</v>
      </c>
      <c r="AE68" s="167">
        <v>0</v>
      </c>
      <c r="AF68" s="167">
        <v>0</v>
      </c>
      <c r="AG68" s="167">
        <v>0</v>
      </c>
      <c r="AH68" s="167">
        <v>0</v>
      </c>
      <c r="AI68" s="206">
        <v>0</v>
      </c>
    </row>
    <row r="69" spans="2:35" ht="18" customHeight="1" outlineLevel="1">
      <c r="B69" s="215" t="s">
        <v>353</v>
      </c>
      <c r="C69" s="174"/>
      <c r="D69" s="168">
        <v>7.3157356</v>
      </c>
      <c r="E69" s="168">
        <v>4.6814770499999998</v>
      </c>
      <c r="F69" s="168">
        <v>4.7210000000000001</v>
      </c>
      <c r="G69" s="168">
        <v>7.4106815099999999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0</v>
      </c>
      <c r="AB69" s="167">
        <v>0</v>
      </c>
      <c r="AC69" s="168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206">
        <v>0</v>
      </c>
    </row>
    <row r="70" spans="2:35" ht="18" customHeight="1" outlineLevel="1">
      <c r="B70" s="215" t="s">
        <v>354</v>
      </c>
      <c r="C70" s="174"/>
      <c r="D70" s="168">
        <v>8.9000549999999998E-2</v>
      </c>
      <c r="E70" s="168">
        <v>6.000055E-2</v>
      </c>
      <c r="F70" s="168">
        <v>5.9394490000000001E-2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0</v>
      </c>
      <c r="X70" s="167">
        <v>0</v>
      </c>
      <c r="Y70" s="167">
        <v>0</v>
      </c>
      <c r="Z70" s="167">
        <v>0</v>
      </c>
      <c r="AA70" s="167">
        <v>0</v>
      </c>
      <c r="AB70" s="167">
        <v>0</v>
      </c>
      <c r="AC70" s="168">
        <v>0</v>
      </c>
      <c r="AD70" s="167">
        <v>0</v>
      </c>
      <c r="AE70" s="167">
        <v>0</v>
      </c>
      <c r="AF70" s="167">
        <v>0</v>
      </c>
      <c r="AG70" s="167">
        <v>0</v>
      </c>
      <c r="AH70" s="167">
        <v>0</v>
      </c>
      <c r="AI70" s="206">
        <v>0</v>
      </c>
    </row>
    <row r="71" spans="2:35" ht="18" customHeight="1" outlineLevel="1">
      <c r="B71" s="215" t="s">
        <v>355</v>
      </c>
      <c r="C71" s="168"/>
      <c r="D71" s="235">
        <v>0</v>
      </c>
      <c r="E71" s="168">
        <v>0.96994792000000007</v>
      </c>
      <c r="F71" s="168">
        <v>1.0449393600000001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7">
        <v>0</v>
      </c>
      <c r="W71" s="167">
        <v>0</v>
      </c>
      <c r="X71" s="167">
        <v>0</v>
      </c>
      <c r="Y71" s="167">
        <v>0</v>
      </c>
      <c r="Z71" s="167">
        <v>0</v>
      </c>
      <c r="AA71" s="167">
        <v>0</v>
      </c>
      <c r="AB71" s="167">
        <v>0</v>
      </c>
      <c r="AC71" s="168">
        <v>0</v>
      </c>
      <c r="AD71" s="167">
        <v>0</v>
      </c>
      <c r="AE71" s="167">
        <v>0</v>
      </c>
      <c r="AF71" s="167">
        <v>0</v>
      </c>
      <c r="AG71" s="167">
        <v>0</v>
      </c>
      <c r="AH71" s="167">
        <v>0</v>
      </c>
      <c r="AI71" s="206">
        <v>0</v>
      </c>
    </row>
    <row r="72" spans="2:35" ht="18" customHeight="1" outlineLevel="1">
      <c r="B72" s="215" t="s">
        <v>421</v>
      </c>
      <c r="C72" s="174"/>
      <c r="D72" s="168">
        <v>3.7731980200000002</v>
      </c>
      <c r="E72" s="168">
        <v>4.2298803400000002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8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206">
        <v>0</v>
      </c>
    </row>
    <row r="73" spans="2:35" ht="18" customHeight="1" outlineLevel="1">
      <c r="B73" s="215" t="s">
        <v>288</v>
      </c>
      <c r="C73" s="174"/>
      <c r="D73" s="168">
        <v>1.591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7">
        <v>0</v>
      </c>
      <c r="W73" s="167">
        <v>0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8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206">
        <v>0</v>
      </c>
    </row>
    <row r="74" spans="2:35" ht="18" customHeight="1" outlineLevel="1">
      <c r="B74" s="215" t="s">
        <v>422</v>
      </c>
      <c r="C74" s="174"/>
      <c r="D74" s="168">
        <v>0.442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7">
        <v>0</v>
      </c>
      <c r="W74" s="167">
        <v>0</v>
      </c>
      <c r="X74" s="167">
        <v>0</v>
      </c>
      <c r="Y74" s="167">
        <v>0</v>
      </c>
      <c r="Z74" s="167">
        <v>0</v>
      </c>
      <c r="AA74" s="167">
        <v>0</v>
      </c>
      <c r="AB74" s="167">
        <v>0</v>
      </c>
      <c r="AC74" s="168">
        <v>0</v>
      </c>
      <c r="AD74" s="167">
        <v>0</v>
      </c>
      <c r="AE74" s="167">
        <v>0</v>
      </c>
      <c r="AF74" s="167">
        <v>0</v>
      </c>
      <c r="AG74" s="167">
        <v>0</v>
      </c>
      <c r="AH74" s="167">
        <v>0</v>
      </c>
      <c r="AI74" s="206">
        <v>0</v>
      </c>
    </row>
    <row r="75" spans="2:35" ht="18" customHeight="1" outlineLevel="1">
      <c r="B75" s="215" t="s">
        <v>423</v>
      </c>
      <c r="C75" s="174"/>
      <c r="D75" s="168">
        <v>0.309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8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206">
        <v>0</v>
      </c>
    </row>
    <row r="76" spans="2:35" ht="18" customHeight="1" outlineLevel="1">
      <c r="B76" s="215" t="s">
        <v>424</v>
      </c>
      <c r="C76" s="174"/>
      <c r="D76" s="168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67">
        <v>0</v>
      </c>
      <c r="L76" s="167">
        <v>0</v>
      </c>
      <c r="M76" s="167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8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206">
        <v>0</v>
      </c>
    </row>
    <row r="77" spans="2:35" ht="18" customHeight="1" outlineLevel="1">
      <c r="B77" s="215" t="s">
        <v>425</v>
      </c>
      <c r="C77" s="174"/>
      <c r="D77" s="167">
        <v>0</v>
      </c>
      <c r="E77" s="167">
        <v>0</v>
      </c>
      <c r="F77" s="167">
        <v>0</v>
      </c>
      <c r="G77" s="167">
        <v>0</v>
      </c>
      <c r="H77" s="167">
        <v>0</v>
      </c>
      <c r="I77" s="167">
        <v>0</v>
      </c>
      <c r="J77" s="167">
        <v>0</v>
      </c>
      <c r="K77" s="167">
        <v>0</v>
      </c>
      <c r="L77" s="167">
        <v>0</v>
      </c>
      <c r="M77" s="167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8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206">
        <v>0</v>
      </c>
    </row>
    <row r="78" spans="2:35" ht="18" customHeight="1" outlineLevel="1">
      <c r="B78" s="215" t="s">
        <v>426</v>
      </c>
      <c r="C78" s="174"/>
      <c r="D78" s="167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67">
        <v>0</v>
      </c>
      <c r="L78" s="167">
        <v>0</v>
      </c>
      <c r="M78" s="167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7">
        <v>0</v>
      </c>
      <c r="W78" s="167">
        <v>0</v>
      </c>
      <c r="X78" s="167">
        <v>0</v>
      </c>
      <c r="Y78" s="167">
        <v>0</v>
      </c>
      <c r="Z78" s="167">
        <v>0</v>
      </c>
      <c r="AA78" s="167">
        <v>0</v>
      </c>
      <c r="AB78" s="167">
        <v>0</v>
      </c>
      <c r="AC78" s="168">
        <v>0</v>
      </c>
      <c r="AD78" s="167">
        <v>0</v>
      </c>
      <c r="AE78" s="167">
        <v>0</v>
      </c>
      <c r="AF78" s="167">
        <v>0</v>
      </c>
      <c r="AG78" s="167">
        <v>0</v>
      </c>
      <c r="AH78" s="167">
        <v>0</v>
      </c>
      <c r="AI78" s="206">
        <v>0</v>
      </c>
    </row>
    <row r="79" spans="2:35" ht="18" customHeight="1" outlineLevel="1">
      <c r="B79" s="215" t="s">
        <v>427</v>
      </c>
      <c r="C79" s="174"/>
      <c r="D79" s="167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67">
        <v>0</v>
      </c>
      <c r="L79" s="167">
        <v>0</v>
      </c>
      <c r="M79" s="167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7">
        <v>0</v>
      </c>
      <c r="W79" s="167">
        <v>0</v>
      </c>
      <c r="X79" s="167">
        <v>0</v>
      </c>
      <c r="Y79" s="167">
        <v>0</v>
      </c>
      <c r="Z79" s="167">
        <v>0</v>
      </c>
      <c r="AA79" s="167">
        <v>0</v>
      </c>
      <c r="AB79" s="167">
        <v>0</v>
      </c>
      <c r="AC79" s="168">
        <v>0</v>
      </c>
      <c r="AD79" s="167">
        <v>0</v>
      </c>
      <c r="AE79" s="167">
        <v>0</v>
      </c>
      <c r="AF79" s="167">
        <v>0</v>
      </c>
      <c r="AG79" s="167">
        <v>0</v>
      </c>
      <c r="AH79" s="167">
        <v>0</v>
      </c>
      <c r="AI79" s="206">
        <v>0</v>
      </c>
    </row>
    <row r="80" spans="2:35" ht="18" customHeight="1" outlineLevel="1">
      <c r="B80" s="215" t="s">
        <v>428</v>
      </c>
      <c r="C80" s="174"/>
      <c r="D80" s="168">
        <v>1646.78927421</v>
      </c>
      <c r="E80" s="167">
        <v>0</v>
      </c>
      <c r="F80" s="167">
        <v>0</v>
      </c>
      <c r="G80" s="167">
        <v>0</v>
      </c>
      <c r="H80" s="167">
        <v>0</v>
      </c>
      <c r="I80" s="167">
        <v>0</v>
      </c>
      <c r="J80" s="167">
        <v>0</v>
      </c>
      <c r="K80" s="167">
        <v>0</v>
      </c>
      <c r="L80" s="167">
        <v>0</v>
      </c>
      <c r="M80" s="167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7">
        <v>0</v>
      </c>
      <c r="W80" s="167">
        <v>0</v>
      </c>
      <c r="X80" s="167">
        <v>0</v>
      </c>
      <c r="Y80" s="167">
        <v>0</v>
      </c>
      <c r="Z80" s="167">
        <v>0</v>
      </c>
      <c r="AA80" s="167">
        <v>0</v>
      </c>
      <c r="AB80" s="167">
        <v>0</v>
      </c>
      <c r="AC80" s="168">
        <v>0</v>
      </c>
      <c r="AD80" s="167">
        <v>0</v>
      </c>
      <c r="AE80" s="167">
        <v>0</v>
      </c>
      <c r="AF80" s="167">
        <v>0</v>
      </c>
      <c r="AG80" s="167">
        <v>0</v>
      </c>
      <c r="AH80" s="167">
        <v>0</v>
      </c>
      <c r="AI80" s="206">
        <v>0</v>
      </c>
    </row>
    <row r="81" spans="2:35" ht="18" customHeight="1" outlineLevel="1">
      <c r="B81" s="215" t="s">
        <v>429</v>
      </c>
      <c r="C81" s="174"/>
      <c r="D81" s="168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67">
        <v>0</v>
      </c>
      <c r="L81" s="167">
        <v>0</v>
      </c>
      <c r="M81" s="167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7">
        <v>0</v>
      </c>
      <c r="W81" s="167">
        <v>0</v>
      </c>
      <c r="X81" s="167">
        <v>0</v>
      </c>
      <c r="Y81" s="167">
        <v>0</v>
      </c>
      <c r="Z81" s="167">
        <v>0</v>
      </c>
      <c r="AA81" s="167">
        <v>0</v>
      </c>
      <c r="AB81" s="167">
        <v>0</v>
      </c>
      <c r="AC81" s="168">
        <v>0</v>
      </c>
      <c r="AD81" s="167">
        <v>0</v>
      </c>
      <c r="AE81" s="167">
        <v>0</v>
      </c>
      <c r="AF81" s="167">
        <v>0</v>
      </c>
      <c r="AG81" s="167">
        <v>0</v>
      </c>
      <c r="AH81" s="167">
        <v>0</v>
      </c>
      <c r="AI81" s="206">
        <v>0</v>
      </c>
    </row>
    <row r="82" spans="2:35" ht="18" customHeight="1" outlineLevel="1">
      <c r="B82" s="215" t="s">
        <v>430</v>
      </c>
      <c r="C82" s="174"/>
      <c r="D82" s="168">
        <v>0.59681384999999998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67">
        <v>0</v>
      </c>
      <c r="L82" s="167">
        <v>0</v>
      </c>
      <c r="M82" s="167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7">
        <v>0</v>
      </c>
      <c r="W82" s="167">
        <v>0</v>
      </c>
      <c r="X82" s="167">
        <v>0</v>
      </c>
      <c r="Y82" s="167">
        <v>0</v>
      </c>
      <c r="Z82" s="167">
        <v>0</v>
      </c>
      <c r="AA82" s="167">
        <v>0</v>
      </c>
      <c r="AB82" s="167">
        <v>0</v>
      </c>
      <c r="AC82" s="168">
        <v>0</v>
      </c>
      <c r="AD82" s="167">
        <v>0</v>
      </c>
      <c r="AE82" s="167">
        <v>0</v>
      </c>
      <c r="AF82" s="167">
        <v>0</v>
      </c>
      <c r="AG82" s="167">
        <v>0</v>
      </c>
      <c r="AH82" s="167">
        <v>0</v>
      </c>
      <c r="AI82" s="206">
        <v>0</v>
      </c>
    </row>
    <row r="83" spans="2:35" ht="18" customHeight="1" outlineLevel="1">
      <c r="B83" s="215" t="s">
        <v>431</v>
      </c>
      <c r="C83" s="174"/>
      <c r="D83" s="168">
        <v>1E-8</v>
      </c>
      <c r="E83" s="167">
        <v>0</v>
      </c>
      <c r="F83" s="167">
        <v>0</v>
      </c>
      <c r="G83" s="167">
        <v>0</v>
      </c>
      <c r="H83" s="167">
        <v>0</v>
      </c>
      <c r="I83" s="167">
        <v>0</v>
      </c>
      <c r="J83" s="167">
        <v>0</v>
      </c>
      <c r="K83" s="167">
        <v>0</v>
      </c>
      <c r="L83" s="167">
        <v>0</v>
      </c>
      <c r="M83" s="167">
        <v>0</v>
      </c>
      <c r="N83" s="167">
        <v>0</v>
      </c>
      <c r="O83" s="167">
        <v>0</v>
      </c>
      <c r="P83" s="167">
        <v>0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67">
        <v>0</v>
      </c>
      <c r="W83" s="167">
        <v>0</v>
      </c>
      <c r="X83" s="167">
        <v>0</v>
      </c>
      <c r="Y83" s="167">
        <v>0</v>
      </c>
      <c r="Z83" s="167">
        <v>0</v>
      </c>
      <c r="AA83" s="167">
        <v>0</v>
      </c>
      <c r="AB83" s="167">
        <v>0</v>
      </c>
      <c r="AC83" s="168">
        <v>0</v>
      </c>
      <c r="AD83" s="167">
        <v>0</v>
      </c>
      <c r="AE83" s="167">
        <v>0</v>
      </c>
      <c r="AF83" s="167">
        <v>0</v>
      </c>
      <c r="AG83" s="167">
        <v>0</v>
      </c>
      <c r="AH83" s="167">
        <v>0</v>
      </c>
      <c r="AI83" s="206">
        <v>0</v>
      </c>
    </row>
    <row r="84" spans="2:35" ht="18" customHeight="1" outlineLevel="1">
      <c r="B84" s="215" t="s">
        <v>432</v>
      </c>
      <c r="C84" s="174"/>
      <c r="D84" s="168">
        <v>1E-8</v>
      </c>
      <c r="E84" s="167">
        <v>0</v>
      </c>
      <c r="F84" s="167">
        <v>0</v>
      </c>
      <c r="G84" s="167">
        <v>0</v>
      </c>
      <c r="H84" s="167">
        <v>0</v>
      </c>
      <c r="I84" s="167">
        <v>0</v>
      </c>
      <c r="J84" s="167">
        <v>0</v>
      </c>
      <c r="K84" s="167">
        <v>0</v>
      </c>
      <c r="L84" s="167">
        <v>0</v>
      </c>
      <c r="M84" s="167">
        <v>0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67">
        <v>0</v>
      </c>
      <c r="W84" s="167">
        <v>0</v>
      </c>
      <c r="X84" s="167">
        <v>0</v>
      </c>
      <c r="Y84" s="167">
        <v>0</v>
      </c>
      <c r="Z84" s="167">
        <v>0</v>
      </c>
      <c r="AA84" s="167">
        <v>0</v>
      </c>
      <c r="AB84" s="167">
        <v>0</v>
      </c>
      <c r="AC84" s="168">
        <v>0</v>
      </c>
      <c r="AD84" s="167">
        <v>0</v>
      </c>
      <c r="AE84" s="167">
        <v>0</v>
      </c>
      <c r="AF84" s="167">
        <v>0</v>
      </c>
      <c r="AG84" s="167">
        <v>0</v>
      </c>
      <c r="AH84" s="167">
        <v>0</v>
      </c>
      <c r="AI84" s="206">
        <v>0</v>
      </c>
    </row>
    <row r="85" spans="2:35" ht="18" customHeight="1" outlineLevel="1">
      <c r="B85" s="215" t="s">
        <v>433</v>
      </c>
      <c r="C85" s="174"/>
      <c r="D85" s="168">
        <v>108.12768906000001</v>
      </c>
      <c r="E85" s="167">
        <v>0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7">
        <v>0</v>
      </c>
      <c r="L85" s="167">
        <v>0</v>
      </c>
      <c r="M85" s="167">
        <v>0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67">
        <v>0</v>
      </c>
      <c r="W85" s="167">
        <v>0</v>
      </c>
      <c r="X85" s="167">
        <v>0</v>
      </c>
      <c r="Y85" s="167">
        <v>0</v>
      </c>
      <c r="Z85" s="167">
        <v>0</v>
      </c>
      <c r="AA85" s="167">
        <v>0</v>
      </c>
      <c r="AB85" s="167">
        <v>0</v>
      </c>
      <c r="AC85" s="168">
        <v>0</v>
      </c>
      <c r="AD85" s="167">
        <v>0</v>
      </c>
      <c r="AE85" s="167">
        <v>0</v>
      </c>
      <c r="AF85" s="167">
        <v>0</v>
      </c>
      <c r="AG85" s="167">
        <v>0</v>
      </c>
      <c r="AH85" s="167">
        <v>0</v>
      </c>
      <c r="AI85" s="206">
        <v>0</v>
      </c>
    </row>
    <row r="86" spans="2:35" ht="18" customHeight="1" outlineLevel="1">
      <c r="B86" s="215" t="s">
        <v>434</v>
      </c>
      <c r="C86" s="174"/>
      <c r="D86" s="168">
        <v>11.26394144</v>
      </c>
      <c r="E86" s="167">
        <v>0</v>
      </c>
      <c r="F86" s="167">
        <v>0</v>
      </c>
      <c r="G86" s="167">
        <v>0</v>
      </c>
      <c r="H86" s="167">
        <v>0</v>
      </c>
      <c r="I86" s="167">
        <v>0</v>
      </c>
      <c r="J86" s="167">
        <v>0</v>
      </c>
      <c r="K86" s="167">
        <v>0</v>
      </c>
      <c r="L86" s="167">
        <v>0</v>
      </c>
      <c r="M86" s="167">
        <v>0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67">
        <v>0</v>
      </c>
      <c r="W86" s="167">
        <v>0</v>
      </c>
      <c r="X86" s="167">
        <v>0</v>
      </c>
      <c r="Y86" s="167">
        <v>0</v>
      </c>
      <c r="Z86" s="167">
        <v>0</v>
      </c>
      <c r="AA86" s="167">
        <v>0</v>
      </c>
      <c r="AB86" s="167">
        <v>0</v>
      </c>
      <c r="AC86" s="168">
        <v>0</v>
      </c>
      <c r="AD86" s="167">
        <v>0</v>
      </c>
      <c r="AE86" s="167">
        <v>0</v>
      </c>
      <c r="AF86" s="167">
        <v>0</v>
      </c>
      <c r="AG86" s="167">
        <v>0</v>
      </c>
      <c r="AH86" s="167">
        <v>0</v>
      </c>
      <c r="AI86" s="206">
        <v>0</v>
      </c>
    </row>
    <row r="87" spans="2:35" ht="18" customHeight="1" outlineLevel="1">
      <c r="B87" s="215" t="s">
        <v>435</v>
      </c>
      <c r="C87" s="174"/>
      <c r="D87" s="168">
        <v>4.5444039399999996</v>
      </c>
      <c r="E87" s="167">
        <v>0</v>
      </c>
      <c r="F87" s="167">
        <v>0</v>
      </c>
      <c r="G87" s="167">
        <v>0</v>
      </c>
      <c r="H87" s="167">
        <v>0</v>
      </c>
      <c r="I87" s="167">
        <v>0</v>
      </c>
      <c r="J87" s="167">
        <v>0</v>
      </c>
      <c r="K87" s="167">
        <v>0</v>
      </c>
      <c r="L87" s="167">
        <v>0</v>
      </c>
      <c r="M87" s="167">
        <v>0</v>
      </c>
      <c r="N87" s="167">
        <v>0</v>
      </c>
      <c r="O87" s="167">
        <v>0</v>
      </c>
      <c r="P87" s="167">
        <v>0</v>
      </c>
      <c r="Q87" s="167">
        <v>0</v>
      </c>
      <c r="R87" s="167">
        <v>0</v>
      </c>
      <c r="S87" s="167">
        <v>0</v>
      </c>
      <c r="T87" s="167">
        <v>0</v>
      </c>
      <c r="U87" s="167">
        <v>0</v>
      </c>
      <c r="V87" s="167">
        <v>0</v>
      </c>
      <c r="W87" s="167">
        <v>0</v>
      </c>
      <c r="X87" s="167">
        <v>0</v>
      </c>
      <c r="Y87" s="167">
        <v>0</v>
      </c>
      <c r="Z87" s="167">
        <v>0</v>
      </c>
      <c r="AA87" s="167">
        <v>0</v>
      </c>
      <c r="AB87" s="167">
        <v>0</v>
      </c>
      <c r="AC87" s="168">
        <v>0</v>
      </c>
      <c r="AD87" s="167">
        <v>0</v>
      </c>
      <c r="AE87" s="167">
        <v>0</v>
      </c>
      <c r="AF87" s="167">
        <v>0</v>
      </c>
      <c r="AG87" s="167">
        <v>0</v>
      </c>
      <c r="AH87" s="167">
        <v>0</v>
      </c>
      <c r="AI87" s="167">
        <v>0</v>
      </c>
    </row>
    <row r="88" spans="2:35" ht="18" customHeight="1">
      <c r="B88" s="15" t="s">
        <v>154</v>
      </c>
      <c r="C88" s="175"/>
      <c r="D88" s="134">
        <f>SUM(D3:D17)</f>
        <v>13641.37384135</v>
      </c>
      <c r="E88" s="134">
        <f>SUM(E3:E17)</f>
        <v>19332.192179310001</v>
      </c>
      <c r="F88" s="156">
        <f t="shared" ref="F88:I88" si="3">SUM(F3:F17)</f>
        <v>19473.391304609999</v>
      </c>
      <c r="G88" s="16">
        <f t="shared" si="3"/>
        <v>19567.738891720001</v>
      </c>
      <c r="H88" s="16">
        <f t="shared" si="3"/>
        <v>19686.433171430002</v>
      </c>
      <c r="I88" s="134">
        <f t="shared" si="3"/>
        <v>16667.572861190001</v>
      </c>
      <c r="J88" s="156">
        <f t="shared" ref="J88:M88" si="4">SUM(J3:J17)</f>
        <v>16232.47713211</v>
      </c>
      <c r="K88" s="16">
        <f t="shared" si="4"/>
        <v>16906.679319989998</v>
      </c>
      <c r="L88" s="16">
        <f t="shared" si="4"/>
        <v>17814.349317729997</v>
      </c>
      <c r="M88" s="134">
        <f t="shared" si="4"/>
        <v>18117.983047919999</v>
      </c>
      <c r="N88" s="156">
        <f t="shared" ref="N88:U88" si="5">SUM(N3:N17)</f>
        <v>18069.141915980003</v>
      </c>
      <c r="O88" s="16">
        <f t="shared" si="5"/>
        <v>18180.389897519995</v>
      </c>
      <c r="P88" s="16">
        <f t="shared" si="5"/>
        <v>18391.591998349999</v>
      </c>
      <c r="Q88" s="134">
        <f t="shared" si="5"/>
        <v>18544.628150990004</v>
      </c>
      <c r="R88" s="16">
        <f t="shared" si="5"/>
        <v>18388.171854190001</v>
      </c>
      <c r="S88" s="16">
        <f t="shared" si="5"/>
        <v>18125.094883679994</v>
      </c>
      <c r="T88" s="16">
        <f t="shared" si="5"/>
        <v>18275.978233169997</v>
      </c>
      <c r="U88" s="134">
        <f t="shared" si="5"/>
        <v>16405.547700880001</v>
      </c>
      <c r="V88" s="16">
        <f t="shared" ref="V88:AH88" si="6">SUM(V3:V17)</f>
        <v>16100.00253863</v>
      </c>
      <c r="W88" s="16">
        <f t="shared" si="6"/>
        <v>14970.025163789998</v>
      </c>
      <c r="X88" s="16">
        <f t="shared" si="6"/>
        <v>15072.381112670004</v>
      </c>
      <c r="Y88" s="134">
        <f t="shared" si="6"/>
        <v>14609.242794740003</v>
      </c>
      <c r="Z88" s="16">
        <f t="shared" si="6"/>
        <v>15682.531676690001</v>
      </c>
      <c r="AA88" s="16">
        <f t="shared" si="6"/>
        <v>14959.604657479998</v>
      </c>
      <c r="AB88" s="16">
        <f t="shared" si="6"/>
        <v>15599.91415762</v>
      </c>
      <c r="AC88" s="134">
        <f t="shared" si="6"/>
        <v>15152.490133469999</v>
      </c>
      <c r="AD88" s="16">
        <f t="shared" si="6"/>
        <v>15391.07816712</v>
      </c>
      <c r="AE88" s="16">
        <f t="shared" si="6"/>
        <v>15399.388988260001</v>
      </c>
      <c r="AF88" s="16">
        <f t="shared" si="6"/>
        <v>15922.416773250001</v>
      </c>
      <c r="AG88" s="134">
        <f t="shared" si="6"/>
        <v>9121.4416515199991</v>
      </c>
      <c r="AH88" s="16">
        <f t="shared" si="6"/>
        <v>9109.410582569999</v>
      </c>
      <c r="AI88" s="16">
        <f>SUM(AI3:AI17)</f>
        <v>9159.7477698099992</v>
      </c>
    </row>
    <row r="89" spans="2:35" ht="1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4"/>
      <c r="AB89" s="64"/>
      <c r="AC89" s="64"/>
      <c r="AD89" s="6"/>
      <c r="AE89" s="6"/>
      <c r="AF89" s="6"/>
      <c r="AG89" s="6"/>
      <c r="AH89" s="6"/>
    </row>
    <row r="90" spans="2:35" ht="15" customHeight="1">
      <c r="S90" s="6"/>
      <c r="T90" s="6"/>
      <c r="U90" s="6"/>
      <c r="AC90" s="64"/>
      <c r="AD90" s="6"/>
      <c r="AE90" s="6"/>
      <c r="AF90" s="6"/>
      <c r="AG90" s="6"/>
      <c r="AH90" s="6"/>
    </row>
    <row r="91" spans="2:35" ht="15" hidden="1" customHeight="1">
      <c r="S91" s="6"/>
      <c r="T91" s="6"/>
      <c r="U91" s="6"/>
      <c r="AC91" s="64"/>
      <c r="AD91" s="6"/>
      <c r="AE91" s="6"/>
      <c r="AF91" s="6"/>
      <c r="AG91" s="6"/>
      <c r="AH91" s="6"/>
    </row>
    <row r="92" spans="2:35" ht="12.5" hidden="1"/>
    <row r="93" spans="2:35" ht="12.5" hidden="1"/>
    <row r="94" spans="2:35" ht="12.5" hidden="1"/>
    <row r="95" spans="2:35" ht="12.5" hidden="1"/>
    <row r="96" spans="2:35" ht="12.5" hidden="1"/>
    <row r="97" spans="2:18" ht="12.5" hidden="1"/>
    <row r="98" spans="2:18" ht="12.5" hidden="1"/>
    <row r="99" spans="2:18" ht="12.5" hidden="1"/>
    <row r="100" spans="2:18" ht="12.5" hidden="1"/>
    <row r="101" spans="2:18" ht="12.5" hidden="1"/>
    <row r="102" spans="2:18" ht="12.5" hidden="1"/>
    <row r="103" spans="2:18" ht="12.5" hidden="1"/>
    <row r="104" spans="2:18" ht="12.5" hidden="1"/>
    <row r="105" spans="2:18" ht="12.5" hidden="1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2:18" ht="12.5" hidden="1"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8" ht="12.5" hidden="1"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8" ht="12.5" hidden="1"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8" ht="12.5" hidden="1"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8" ht="15" customHeight="1"/>
    <row r="111" spans="2:18" ht="15" customHeight="1"/>
    <row r="112" spans="2:18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sortState xmlns:xlrd2="http://schemas.microsoft.com/office/spreadsheetml/2017/richdata2" ref="B3:AN16">
    <sortCondition descending="1" ref="N3:N16"/>
  </sortState>
  <pageMargins left="0.78740157499999996" right="0.78740157499999996" top="0.984251969" bottom="0.984251969" header="0.49212598499999999" footer="0.49212598499999999"/>
  <pageSetup paperSize="9" scale="22" orientation="portrait" r:id="rId1"/>
  <headerFooter alignWithMargins="0"/>
  <customProperties>
    <customPr name="_pios_id" r:id="rId2"/>
  </customProperties>
  <ignoredErrors>
    <ignoredError sqref="F17:Z17 AB17:AH17" formulaRange="1"/>
  </ignoredError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4"/>
  <dimension ref="A1:AI318"/>
  <sheetViews>
    <sheetView showGridLines="0" zoomScale="90" zoomScaleNormal="90" workbookViewId="0">
      <pane xSplit="2" ySplit="2" topLeftCell="S3" activePane="bottomRight" state="frozen"/>
      <selection activeCell="AJ23" sqref="AJ23"/>
      <selection pane="topRight" activeCell="AJ23" sqref="AJ23"/>
      <selection pane="bottomLeft" activeCell="AJ23" sqref="AJ23"/>
      <selection pane="bottomRight" activeCell="AJ23" sqref="AJ23"/>
    </sheetView>
  </sheetViews>
  <sheetFormatPr defaultColWidth="9.26953125" defaultRowHeight="12.5" outlineLevelRow="1"/>
  <cols>
    <col min="1" max="1" width="1.453125" style="95" customWidth="1"/>
    <col min="2" max="2" width="64.54296875" style="95" customWidth="1"/>
    <col min="3" max="3" width="43.7265625" style="95" customWidth="1"/>
    <col min="4" max="5" width="10.54296875" style="95" customWidth="1"/>
    <col min="6" max="10" width="8.54296875" style="95" customWidth="1"/>
    <col min="11" max="25" width="8.453125" style="95" bestFit="1" customWidth="1"/>
    <col min="26" max="26" width="10.453125" style="95" bestFit="1" customWidth="1"/>
    <col min="27" max="27" width="2.453125" style="95" customWidth="1"/>
    <col min="28" max="28" width="9.26953125" style="95"/>
    <col min="29" max="29" width="9.26953125" style="136"/>
    <col min="30" max="16384" width="9.26953125" style="95"/>
  </cols>
  <sheetData>
    <row r="1" spans="1:35" ht="43.5" customHeight="1">
      <c r="Y1" s="136"/>
      <c r="Z1" s="67" t="s">
        <v>18</v>
      </c>
      <c r="AC1" s="95"/>
    </row>
    <row r="2" spans="1:35">
      <c r="A2" s="44"/>
      <c r="B2" s="133" t="s">
        <v>301</v>
      </c>
      <c r="C2" s="160" t="s">
        <v>302</v>
      </c>
      <c r="D2" s="236" t="s">
        <v>420</v>
      </c>
      <c r="E2" s="71" t="s">
        <v>410</v>
      </c>
      <c r="F2" s="70" t="s">
        <v>341</v>
      </c>
      <c r="G2" s="71" t="s">
        <v>342</v>
      </c>
      <c r="H2" s="71" t="s">
        <v>343</v>
      </c>
      <c r="I2" s="71" t="s">
        <v>344</v>
      </c>
      <c r="J2" s="70" t="s">
        <v>337</v>
      </c>
      <c r="K2" s="71" t="s">
        <v>338</v>
      </c>
      <c r="L2" s="71" t="s">
        <v>339</v>
      </c>
      <c r="M2" s="71" t="s">
        <v>340</v>
      </c>
      <c r="N2" s="70" t="s">
        <v>63</v>
      </c>
      <c r="O2" s="71" t="s">
        <v>76</v>
      </c>
      <c r="P2" s="71" t="s">
        <v>77</v>
      </c>
      <c r="Q2" s="71" t="s">
        <v>78</v>
      </c>
      <c r="R2" s="70" t="s">
        <v>62</v>
      </c>
      <c r="S2" s="71" t="s">
        <v>79</v>
      </c>
      <c r="T2" s="71" t="s">
        <v>80</v>
      </c>
      <c r="U2" s="71" t="s">
        <v>81</v>
      </c>
      <c r="V2" s="70" t="s">
        <v>64</v>
      </c>
      <c r="W2" s="71" t="s">
        <v>82</v>
      </c>
      <c r="X2" s="71" t="s">
        <v>83</v>
      </c>
      <c r="Y2" s="71" t="s">
        <v>84</v>
      </c>
      <c r="Z2" s="70" t="s">
        <v>61</v>
      </c>
      <c r="AA2" s="71" t="s">
        <v>85</v>
      </c>
      <c r="AB2" s="71" t="s">
        <v>86</v>
      </c>
      <c r="AC2" s="71" t="s">
        <v>87</v>
      </c>
      <c r="AD2" s="70" t="s">
        <v>68</v>
      </c>
      <c r="AE2" s="71" t="s">
        <v>88</v>
      </c>
      <c r="AF2" s="71" t="s">
        <v>89</v>
      </c>
      <c r="AG2" s="137" t="s">
        <v>90</v>
      </c>
      <c r="AH2" s="70" t="s">
        <v>188</v>
      </c>
      <c r="AI2" s="70" t="s">
        <v>463</v>
      </c>
    </row>
    <row r="3" spans="1:35">
      <c r="B3" s="166" t="s">
        <v>245</v>
      </c>
      <c r="C3" s="176" t="s">
        <v>309</v>
      </c>
      <c r="D3" s="237">
        <v>41865.558800899998</v>
      </c>
      <c r="E3" s="237">
        <v>28678.036617080001</v>
      </c>
      <c r="F3" s="171">
        <v>31226.599272479998</v>
      </c>
      <c r="G3" s="171">
        <v>24358.893590559997</v>
      </c>
      <c r="H3" s="171">
        <v>30059.625846059997</v>
      </c>
      <c r="I3" s="171">
        <v>26156.300937</v>
      </c>
      <c r="J3" s="171">
        <v>24613.749856100003</v>
      </c>
      <c r="K3" s="171">
        <v>21689.609546220003</v>
      </c>
      <c r="L3" s="171">
        <v>25056.394948880003</v>
      </c>
      <c r="M3" s="171">
        <v>22950.477386259998</v>
      </c>
      <c r="N3" s="171">
        <v>21018.935163220001</v>
      </c>
      <c r="O3" s="171">
        <v>23151.679701159999</v>
      </c>
      <c r="P3" s="171">
        <v>24452.788004180002</v>
      </c>
      <c r="Q3" s="171">
        <v>13601.27648724</v>
      </c>
      <c r="R3" s="171">
        <v>13051.32349318</v>
      </c>
      <c r="S3" s="171">
        <v>17142.437229480001</v>
      </c>
      <c r="T3" s="171">
        <v>9577.2301892399992</v>
      </c>
      <c r="U3" s="171">
        <v>8893.1423185799995</v>
      </c>
      <c r="V3" s="171">
        <v>11253.916146739999</v>
      </c>
      <c r="W3" s="171">
        <v>12595.26491274</v>
      </c>
      <c r="X3" s="171">
        <v>18282.583680580003</v>
      </c>
      <c r="Y3" s="171">
        <v>19561.041789179995</v>
      </c>
      <c r="Z3" s="171">
        <v>18236.11592384</v>
      </c>
      <c r="AA3" s="171">
        <v>15400.659070720001</v>
      </c>
      <c r="AB3" s="171">
        <v>19238.323303440004</v>
      </c>
      <c r="AC3" s="171">
        <v>20100.860215680001</v>
      </c>
      <c r="AD3" s="171">
        <v>25204.28845032</v>
      </c>
      <c r="AE3" s="171">
        <v>18371.709966959999</v>
      </c>
      <c r="AF3" s="171">
        <v>23199.549094080001</v>
      </c>
      <c r="AG3" s="171">
        <v>23471.85744648</v>
      </c>
      <c r="AH3" s="171">
        <v>25558.656347119999</v>
      </c>
      <c r="AI3" s="171">
        <v>24770.703440599998</v>
      </c>
    </row>
    <row r="4" spans="1:35">
      <c r="B4" s="166" t="s">
        <v>229</v>
      </c>
      <c r="C4" s="176" t="s">
        <v>310</v>
      </c>
      <c r="D4" s="237">
        <v>15434.023089239998</v>
      </c>
      <c r="E4" s="237">
        <v>8665.5756057600011</v>
      </c>
      <c r="F4" s="171">
        <v>9309.8157276599995</v>
      </c>
      <c r="G4" s="171">
        <v>8683.494857640002</v>
      </c>
      <c r="H4" s="171">
        <v>7904.5406712600006</v>
      </c>
      <c r="I4" s="171">
        <v>8713.3163980399986</v>
      </c>
      <c r="J4" s="171">
        <v>7200.5591929800003</v>
      </c>
      <c r="K4" s="171">
        <v>5964.3496897999994</v>
      </c>
      <c r="L4" s="171">
        <v>7130.3903731</v>
      </c>
      <c r="M4" s="171">
        <v>7394.555342059999</v>
      </c>
      <c r="N4" s="171">
        <v>6517.4450935599998</v>
      </c>
      <c r="O4" s="171">
        <v>6001.4978885599994</v>
      </c>
      <c r="P4" s="171">
        <v>5510.3161493999996</v>
      </c>
      <c r="Q4" s="171">
        <v>4554.7819257399997</v>
      </c>
      <c r="R4" s="171">
        <v>3712.7560871799997</v>
      </c>
      <c r="S4" s="171">
        <v>3805.6265840799997</v>
      </c>
      <c r="T4" s="171">
        <v>3430.0170188399998</v>
      </c>
      <c r="U4" s="171">
        <v>2684.98925482</v>
      </c>
      <c r="V4" s="171">
        <v>3120.4486958399998</v>
      </c>
      <c r="W4" s="171">
        <v>3324.7637890199999</v>
      </c>
      <c r="X4" s="171">
        <v>3692.1181989800002</v>
      </c>
      <c r="Y4" s="171">
        <v>5339.0216773399998</v>
      </c>
      <c r="Z4" s="171">
        <v>6183.1113047200006</v>
      </c>
      <c r="AA4" s="171">
        <v>5972.6048450799999</v>
      </c>
      <c r="AB4" s="171">
        <v>13951.4664202</v>
      </c>
      <c r="AC4" s="171">
        <v>16114.51436598</v>
      </c>
      <c r="AD4" s="171">
        <v>17025.823474369998</v>
      </c>
      <c r="AE4" s="171">
        <v>19884.202704209998</v>
      </c>
      <c r="AF4" s="171">
        <v>23201.838520040001</v>
      </c>
      <c r="AG4" s="171">
        <v>17217.869342959999</v>
      </c>
      <c r="AH4" s="171">
        <v>16530.659703600002</v>
      </c>
      <c r="AI4" s="171">
        <v>16779.751836120002</v>
      </c>
    </row>
    <row r="5" spans="1:35">
      <c r="B5" s="166" t="s">
        <v>224</v>
      </c>
      <c r="C5" s="176" t="s">
        <v>303</v>
      </c>
      <c r="D5" s="237">
        <v>260.87273827999996</v>
      </c>
      <c r="E5" s="171">
        <v>0</v>
      </c>
      <c r="F5" s="171">
        <v>0</v>
      </c>
      <c r="G5" s="171">
        <v>0</v>
      </c>
      <c r="H5" s="171">
        <v>0</v>
      </c>
      <c r="I5" s="171">
        <v>0</v>
      </c>
      <c r="J5" s="171">
        <v>0</v>
      </c>
      <c r="K5" s="171">
        <v>0</v>
      </c>
      <c r="L5" s="171">
        <v>0</v>
      </c>
      <c r="M5" s="171">
        <v>0</v>
      </c>
      <c r="N5" s="171">
        <v>0</v>
      </c>
      <c r="O5" s="171">
        <v>0</v>
      </c>
      <c r="P5" s="171">
        <v>0</v>
      </c>
      <c r="Q5" s="171">
        <v>0</v>
      </c>
      <c r="R5" s="171">
        <v>0</v>
      </c>
      <c r="S5" s="171">
        <v>0</v>
      </c>
      <c r="T5" s="171">
        <v>0</v>
      </c>
      <c r="U5" s="171">
        <v>0</v>
      </c>
      <c r="V5" s="171">
        <v>0</v>
      </c>
      <c r="W5" s="171">
        <v>0</v>
      </c>
      <c r="X5" s="171">
        <v>0</v>
      </c>
      <c r="Y5" s="171">
        <v>0</v>
      </c>
      <c r="Z5" s="171">
        <v>0</v>
      </c>
      <c r="AA5" s="171">
        <v>0</v>
      </c>
      <c r="AB5" s="171">
        <v>0</v>
      </c>
      <c r="AC5" s="171">
        <v>1403.57562265</v>
      </c>
      <c r="AD5" s="171">
        <v>2524.7661011</v>
      </c>
      <c r="AE5" s="171">
        <v>3374.9579331</v>
      </c>
      <c r="AF5" s="171">
        <v>3637.6064812000004</v>
      </c>
      <c r="AG5" s="171">
        <v>2842.8289382500002</v>
      </c>
      <c r="AH5" s="171">
        <v>6961.0754745000004</v>
      </c>
      <c r="AI5" s="171">
        <v>4918.1184945000005</v>
      </c>
    </row>
    <row r="6" spans="1:35">
      <c r="B6" s="166" t="s">
        <v>194</v>
      </c>
      <c r="C6" s="176" t="s">
        <v>311</v>
      </c>
      <c r="D6" s="237">
        <v>4742.6307197599999</v>
      </c>
      <c r="E6" s="237">
        <v>3213.8763687799997</v>
      </c>
      <c r="F6" s="171">
        <v>3081.9230645500002</v>
      </c>
      <c r="G6" s="171">
        <v>2566.7629041999999</v>
      </c>
      <c r="H6" s="171">
        <v>2194.4015251400006</v>
      </c>
      <c r="I6" s="171">
        <v>904.41572738000002</v>
      </c>
      <c r="J6" s="171">
        <v>963.95406680000008</v>
      </c>
      <c r="K6" s="171">
        <v>654.92173362000005</v>
      </c>
      <c r="L6" s="171">
        <v>885.98719374999996</v>
      </c>
      <c r="M6" s="171">
        <v>844.87738796000008</v>
      </c>
      <c r="N6" s="171">
        <v>925.67942003000007</v>
      </c>
      <c r="O6" s="171">
        <v>905.83330689000002</v>
      </c>
      <c r="P6" s="171">
        <v>941.27279464000003</v>
      </c>
      <c r="Q6" s="171">
        <v>837.7894904100001</v>
      </c>
      <c r="R6" s="171">
        <v>816.52579776000005</v>
      </c>
      <c r="S6" s="171">
        <v>837.7894904100001</v>
      </c>
      <c r="T6" s="171">
        <v>748.48198128000013</v>
      </c>
      <c r="U6" s="171">
        <v>812.27305923000006</v>
      </c>
      <c r="V6" s="171">
        <v>934.18489708999994</v>
      </c>
      <c r="W6" s="171">
        <v>1834.3478859399997</v>
      </c>
      <c r="X6" s="171">
        <v>2717.4999206699999</v>
      </c>
      <c r="Y6" s="171">
        <v>3229.2461237800003</v>
      </c>
      <c r="Z6" s="171">
        <v>2448.1598137699998</v>
      </c>
      <c r="AA6" s="171">
        <v>1750.7106948500002</v>
      </c>
      <c r="AB6" s="171">
        <v>2771.3679420500002</v>
      </c>
      <c r="AC6" s="171">
        <v>2663.6318992900001</v>
      </c>
      <c r="AD6" s="171">
        <v>2989.6751865900001</v>
      </c>
      <c r="AE6" s="171">
        <v>1749.2931153400002</v>
      </c>
      <c r="AF6" s="171">
        <v>2229.85256923</v>
      </c>
      <c r="AG6" s="171">
        <v>3441.8830502799997</v>
      </c>
      <c r="AH6" s="171">
        <v>5186.9234270900006</v>
      </c>
      <c r="AI6" s="171">
        <v>4972.8689210800003</v>
      </c>
    </row>
    <row r="7" spans="1:35">
      <c r="B7" s="166" t="s">
        <v>252</v>
      </c>
      <c r="C7" s="176" t="s">
        <v>311</v>
      </c>
      <c r="D7" s="237">
        <v>0</v>
      </c>
      <c r="E7" s="171">
        <v>0</v>
      </c>
      <c r="F7" s="171">
        <v>0</v>
      </c>
      <c r="G7" s="171">
        <v>0</v>
      </c>
      <c r="H7" s="171">
        <v>0</v>
      </c>
      <c r="I7" s="171">
        <v>0</v>
      </c>
      <c r="J7" s="171">
        <v>0</v>
      </c>
      <c r="K7" s="171">
        <v>0</v>
      </c>
      <c r="L7" s="171">
        <v>0</v>
      </c>
      <c r="M7" s="171">
        <v>0</v>
      </c>
      <c r="N7" s="171">
        <v>0</v>
      </c>
      <c r="O7" s="171">
        <v>0</v>
      </c>
      <c r="P7" s="171">
        <v>0</v>
      </c>
      <c r="Q7" s="171">
        <v>0</v>
      </c>
      <c r="R7" s="171">
        <v>0</v>
      </c>
      <c r="S7" s="171">
        <v>0</v>
      </c>
      <c r="T7" s="171">
        <v>0</v>
      </c>
      <c r="U7" s="171">
        <v>0</v>
      </c>
      <c r="V7" s="171">
        <v>1675.2212552999999</v>
      </c>
      <c r="W7" s="171">
        <v>1579.2169464000001</v>
      </c>
      <c r="X7" s="171">
        <v>1744.2580617000001</v>
      </c>
      <c r="Y7" s="171">
        <v>1561.8011759999999</v>
      </c>
      <c r="Z7" s="171">
        <v>1530.587448</v>
      </c>
      <c r="AA7" s="171">
        <v>1526.128344</v>
      </c>
      <c r="AB7" s="171">
        <v>1593.0149039999999</v>
      </c>
      <c r="AC7" s="171">
        <v>1430.2576079999999</v>
      </c>
      <c r="AD7" s="171">
        <v>1353.338064</v>
      </c>
      <c r="AE7" s="171">
        <v>1083.5622719999999</v>
      </c>
      <c r="AF7" s="171">
        <v>1066.8406319999999</v>
      </c>
      <c r="AG7" s="171">
        <v>1117.0055520000001</v>
      </c>
      <c r="AH7" s="171">
        <v>1239.6309120000001</v>
      </c>
      <c r="AI7" s="171">
        <v>1318.780008</v>
      </c>
    </row>
    <row r="8" spans="1:35">
      <c r="B8" s="166" t="s">
        <v>157</v>
      </c>
      <c r="C8" s="176" t="s">
        <v>311</v>
      </c>
      <c r="D8" s="237">
        <v>0</v>
      </c>
      <c r="E8" s="171">
        <v>0</v>
      </c>
      <c r="F8" s="171">
        <v>0</v>
      </c>
      <c r="G8" s="171">
        <v>0</v>
      </c>
      <c r="H8" s="171">
        <v>0</v>
      </c>
      <c r="I8" s="171">
        <v>0</v>
      </c>
      <c r="J8" s="171">
        <v>0</v>
      </c>
      <c r="K8" s="171">
        <v>0</v>
      </c>
      <c r="L8" s="171">
        <v>0</v>
      </c>
      <c r="M8" s="171">
        <v>0</v>
      </c>
      <c r="N8" s="171">
        <v>0</v>
      </c>
      <c r="O8" s="171">
        <v>0</v>
      </c>
      <c r="P8" s="171">
        <v>0</v>
      </c>
      <c r="Q8" s="171">
        <v>0</v>
      </c>
      <c r="R8" s="171">
        <v>0</v>
      </c>
      <c r="S8" s="171">
        <v>0</v>
      </c>
      <c r="T8" s="171">
        <v>0</v>
      </c>
      <c r="U8" s="171">
        <v>0</v>
      </c>
      <c r="V8" s="171">
        <v>0</v>
      </c>
      <c r="W8" s="171">
        <v>0</v>
      </c>
      <c r="X8" s="171">
        <v>0</v>
      </c>
      <c r="Y8" s="171">
        <v>0</v>
      </c>
      <c r="Z8" s="171">
        <v>0</v>
      </c>
      <c r="AA8" s="171">
        <v>0</v>
      </c>
      <c r="AB8" s="171">
        <v>0</v>
      </c>
      <c r="AC8" s="171">
        <v>0</v>
      </c>
      <c r="AD8" s="171">
        <v>0</v>
      </c>
      <c r="AE8" s="171">
        <v>0</v>
      </c>
      <c r="AF8" s="171">
        <v>0</v>
      </c>
      <c r="AG8" s="171">
        <v>1136.7076420000001</v>
      </c>
      <c r="AH8" s="171">
        <v>1232.8375672499999</v>
      </c>
      <c r="AI8" s="171">
        <v>1791.99968225</v>
      </c>
    </row>
    <row r="9" spans="1:35">
      <c r="B9" s="166" t="s">
        <v>199</v>
      </c>
      <c r="C9" s="176" t="s">
        <v>332</v>
      </c>
      <c r="D9" s="237">
        <v>789.57117544999994</v>
      </c>
      <c r="E9" s="237">
        <v>717.79197768000006</v>
      </c>
      <c r="F9" s="171">
        <v>807.51597488999994</v>
      </c>
      <c r="G9" s="171">
        <v>807.51597488999994</v>
      </c>
      <c r="H9" s="171">
        <v>807.51597488999994</v>
      </c>
      <c r="I9" s="171">
        <v>807.51597488999994</v>
      </c>
      <c r="J9" s="171">
        <v>1678.1976438199999</v>
      </c>
      <c r="K9" s="171">
        <v>1702.6025710599999</v>
      </c>
      <c r="L9" s="171">
        <v>1435.4045073699999</v>
      </c>
      <c r="M9" s="171">
        <v>1435.4045073699999</v>
      </c>
      <c r="N9" s="171">
        <v>1217.8102658099999</v>
      </c>
      <c r="O9" s="171">
        <v>1185.0545287499999</v>
      </c>
      <c r="P9" s="171">
        <v>1078.6961510799999</v>
      </c>
      <c r="Q9" s="171">
        <v>973.58917194000003</v>
      </c>
      <c r="R9" s="171">
        <v>962.46120701999996</v>
      </c>
      <c r="S9" s="171">
        <v>1025.80667206</v>
      </c>
      <c r="T9" s="171">
        <v>782.00385352000001</v>
      </c>
      <c r="U9" s="171">
        <v>647.49200561999999</v>
      </c>
      <c r="V9" s="171">
        <v>555.39748245999999</v>
      </c>
      <c r="W9" s="171">
        <v>659.36463616999993</v>
      </c>
      <c r="X9" s="171">
        <v>635.05030160000001</v>
      </c>
      <c r="Y9" s="171">
        <v>519.95466852999994</v>
      </c>
      <c r="Z9" s="171">
        <v>480.92781186000002</v>
      </c>
      <c r="AA9" s="171">
        <v>634.80363597999997</v>
      </c>
      <c r="AB9" s="171">
        <v>1026.0970503799999</v>
      </c>
      <c r="AC9" s="171">
        <v>1141.44520994</v>
      </c>
      <c r="AD9" s="171">
        <v>1352.90036027</v>
      </c>
      <c r="AE9" s="171">
        <v>1218.2875583099999</v>
      </c>
      <c r="AF9" s="171">
        <v>1201.47750584</v>
      </c>
      <c r="AG9" s="171">
        <v>1476.7159925399999</v>
      </c>
      <c r="AH9" s="171">
        <v>1219.9567990999999</v>
      </c>
      <c r="AI9" s="171">
        <v>1249.1838992200001</v>
      </c>
    </row>
    <row r="10" spans="1:35">
      <c r="B10" s="166" t="s">
        <v>158</v>
      </c>
      <c r="C10" s="176" t="s">
        <v>311</v>
      </c>
      <c r="D10" s="237">
        <v>0</v>
      </c>
      <c r="E10" s="171">
        <v>0</v>
      </c>
      <c r="F10" s="171">
        <v>0</v>
      </c>
      <c r="G10" s="171">
        <v>0</v>
      </c>
      <c r="H10" s="171">
        <v>0</v>
      </c>
      <c r="I10" s="171">
        <v>0</v>
      </c>
      <c r="J10" s="171">
        <v>0</v>
      </c>
      <c r="K10" s="171">
        <v>0</v>
      </c>
      <c r="L10" s="171">
        <v>0</v>
      </c>
      <c r="M10" s="171">
        <v>0</v>
      </c>
      <c r="N10" s="171">
        <v>0</v>
      </c>
      <c r="O10" s="171">
        <v>0</v>
      </c>
      <c r="P10" s="171">
        <v>0</v>
      </c>
      <c r="Q10" s="171">
        <v>0</v>
      </c>
      <c r="R10" s="171">
        <v>0</v>
      </c>
      <c r="S10" s="171">
        <v>0</v>
      </c>
      <c r="T10" s="171">
        <v>0</v>
      </c>
      <c r="U10" s="171">
        <v>0</v>
      </c>
      <c r="V10" s="171">
        <v>0</v>
      </c>
      <c r="W10" s="171">
        <v>0</v>
      </c>
      <c r="X10" s="171">
        <v>0</v>
      </c>
      <c r="Y10" s="171">
        <v>0</v>
      </c>
      <c r="Z10" s="171">
        <v>0</v>
      </c>
      <c r="AA10" s="171">
        <v>0</v>
      </c>
      <c r="AB10" s="171">
        <v>0</v>
      </c>
      <c r="AC10" s="171">
        <v>0</v>
      </c>
      <c r="AD10" s="171">
        <v>0</v>
      </c>
      <c r="AE10" s="171">
        <v>0</v>
      </c>
      <c r="AF10" s="171">
        <v>0</v>
      </c>
      <c r="AG10" s="171">
        <v>828.28170216000001</v>
      </c>
      <c r="AH10" s="171">
        <v>1000.15833996</v>
      </c>
      <c r="AI10" s="171">
        <v>1326.7239517799999</v>
      </c>
    </row>
    <row r="11" spans="1:35">
      <c r="B11" s="166" t="s">
        <v>253</v>
      </c>
      <c r="C11" s="176" t="s">
        <v>303</v>
      </c>
      <c r="D11" s="237">
        <v>0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0</v>
      </c>
      <c r="M11" s="171">
        <v>0</v>
      </c>
      <c r="N11" s="171">
        <v>919.12684160000003</v>
      </c>
      <c r="O11" s="171">
        <v>881.69273279999993</v>
      </c>
      <c r="P11" s="171">
        <v>878.07161039999994</v>
      </c>
      <c r="Q11" s="171">
        <v>959.72265600000003</v>
      </c>
      <c r="R11" s="171">
        <v>1072.3927272000001</v>
      </c>
      <c r="S11" s="171">
        <v>937.60985415999994</v>
      </c>
      <c r="T11" s="171">
        <v>1079.9565267999999</v>
      </c>
      <c r="U11" s="171">
        <v>1148.65856672</v>
      </c>
      <c r="V11" s="171">
        <v>829.75026472000002</v>
      </c>
      <c r="W11" s="171">
        <v>653.92324608000001</v>
      </c>
      <c r="X11" s="171">
        <v>728.42622008000001</v>
      </c>
      <c r="Y11" s="171">
        <v>746.30693384000006</v>
      </c>
      <c r="Z11" s="171">
        <v>647.1115456</v>
      </c>
      <c r="AA11" s="171">
        <v>690.53613615999996</v>
      </c>
      <c r="AB11" s="171">
        <v>781.64263008</v>
      </c>
      <c r="AC11" s="171">
        <v>750.56424663999996</v>
      </c>
      <c r="AD11" s="171">
        <v>1150.5138915999999</v>
      </c>
      <c r="AE11" s="171">
        <v>1097.0670359999999</v>
      </c>
      <c r="AF11" s="171">
        <v>1116.1953843199999</v>
      </c>
      <c r="AG11" s="171">
        <v>886.65520448000007</v>
      </c>
      <c r="AH11" s="171">
        <v>961.48080232000007</v>
      </c>
      <c r="AI11" s="171">
        <v>920.97371176000001</v>
      </c>
    </row>
    <row r="12" spans="1:35">
      <c r="B12" s="166" t="s">
        <v>201</v>
      </c>
      <c r="C12" s="176" t="s">
        <v>311</v>
      </c>
      <c r="D12" s="237">
        <v>310.60081736000001</v>
      </c>
      <c r="E12" s="237">
        <v>13.210410400000001</v>
      </c>
      <c r="F12" s="171">
        <v>18.1412616</v>
      </c>
      <c r="G12" s="171">
        <v>19.206538999999999</v>
      </c>
      <c r="H12" s="171">
        <v>13.3402335</v>
      </c>
      <c r="I12" s="171">
        <v>13.255302500000001</v>
      </c>
      <c r="J12" s="171">
        <v>14.2623415</v>
      </c>
      <c r="K12" s="171">
        <v>13.542040740000001</v>
      </c>
      <c r="L12" s="171">
        <v>0</v>
      </c>
      <c r="M12" s="171">
        <v>0</v>
      </c>
      <c r="N12" s="171">
        <v>0</v>
      </c>
      <c r="O12" s="171">
        <v>0</v>
      </c>
      <c r="P12" s="171">
        <v>0</v>
      </c>
      <c r="Q12" s="171">
        <v>0</v>
      </c>
      <c r="R12" s="171">
        <v>0</v>
      </c>
      <c r="S12" s="171">
        <v>0</v>
      </c>
      <c r="T12" s="171">
        <v>0</v>
      </c>
      <c r="U12" s="171">
        <v>0</v>
      </c>
      <c r="V12" s="171">
        <v>430.93992656</v>
      </c>
      <c r="W12" s="171">
        <v>388.00896288000001</v>
      </c>
      <c r="X12" s="171">
        <v>475.50117999999998</v>
      </c>
      <c r="Y12" s="171">
        <v>429.30963680000002</v>
      </c>
      <c r="Z12" s="171">
        <v>644.50788511999997</v>
      </c>
      <c r="AA12" s="171">
        <v>447.78625407999999</v>
      </c>
      <c r="AB12" s="171">
        <v>434.20050607999997</v>
      </c>
      <c r="AC12" s="171">
        <v>349.42543855999998</v>
      </c>
      <c r="AD12" s="171">
        <v>420.07132816000001</v>
      </c>
      <c r="AE12" s="171">
        <v>352.68601808</v>
      </c>
      <c r="AF12" s="171">
        <v>353.77287792000004</v>
      </c>
      <c r="AG12" s="171">
        <v>806.99343120000003</v>
      </c>
      <c r="AH12" s="171">
        <v>903.18052704000002</v>
      </c>
      <c r="AI12" s="171">
        <v>1008.0625016</v>
      </c>
    </row>
    <row r="13" spans="1:35">
      <c r="B13" s="166" t="s">
        <v>204</v>
      </c>
      <c r="C13" s="176" t="s">
        <v>412</v>
      </c>
      <c r="D13" s="237">
        <v>470.39024487</v>
      </c>
      <c r="E13" s="237">
        <v>462.83537195999997</v>
      </c>
      <c r="F13" s="171">
        <v>578.14659005999999</v>
      </c>
      <c r="G13" s="171">
        <v>527.25060413999995</v>
      </c>
      <c r="H13" s="171">
        <v>537.98647616999995</v>
      </c>
      <c r="I13" s="171">
        <v>572.97746648999998</v>
      </c>
      <c r="J13" s="171">
        <v>707.77230420000001</v>
      </c>
      <c r="K13" s="171">
        <v>815.52864938999994</v>
      </c>
      <c r="L13" s="171">
        <v>714.13430244000006</v>
      </c>
      <c r="M13" s="171">
        <v>753.89679144000002</v>
      </c>
      <c r="N13" s="171">
        <v>802.80465290999996</v>
      </c>
      <c r="O13" s="171">
        <v>796.04502977999994</v>
      </c>
      <c r="P13" s="171">
        <v>952.70923644000004</v>
      </c>
      <c r="Q13" s="171">
        <v>974.97623027999998</v>
      </c>
      <c r="R13" s="171">
        <v>981.33822852000003</v>
      </c>
      <c r="S13" s="171">
        <v>934.41849149999996</v>
      </c>
      <c r="T13" s="171">
        <v>1012.7505948300001</v>
      </c>
      <c r="U13" s="171">
        <v>1193.27229489</v>
      </c>
      <c r="V13" s="171">
        <v>941.97336440999993</v>
      </c>
      <c r="W13" s="171">
        <v>693.45780816000001</v>
      </c>
      <c r="X13" s="171">
        <v>559.45822023000005</v>
      </c>
      <c r="Y13" s="171">
        <v>630.63307553999994</v>
      </c>
      <c r="Z13" s="171">
        <v>693.85543304999999</v>
      </c>
      <c r="AA13" s="171">
        <v>600.01595900999996</v>
      </c>
      <c r="AB13" s="171">
        <v>709.76042864999999</v>
      </c>
      <c r="AC13" s="171">
        <v>802.80465290999996</v>
      </c>
      <c r="AD13" s="171">
        <v>854.09826371999998</v>
      </c>
      <c r="AE13" s="171">
        <v>963.04748358000006</v>
      </c>
      <c r="AF13" s="171">
        <v>790.08065642999998</v>
      </c>
      <c r="AG13" s="171">
        <v>849.32676503999994</v>
      </c>
      <c r="AH13" s="171">
        <v>736.00367139000002</v>
      </c>
      <c r="AI13" s="171">
        <v>764.23503858000004</v>
      </c>
    </row>
    <row r="14" spans="1:35">
      <c r="B14" s="166" t="s">
        <v>250</v>
      </c>
      <c r="C14" s="176" t="s">
        <v>311</v>
      </c>
      <c r="D14" s="237">
        <v>0</v>
      </c>
      <c r="E14" s="237">
        <v>498.1178683</v>
      </c>
      <c r="F14" s="171">
        <v>440.92309618000002</v>
      </c>
      <c r="G14" s="171">
        <v>363.72884492000003</v>
      </c>
      <c r="H14" s="171">
        <v>344.10318782000002</v>
      </c>
      <c r="I14" s="171">
        <v>197.19112609999999</v>
      </c>
      <c r="J14" s="171">
        <v>231.20893174</v>
      </c>
      <c r="K14" s="171">
        <v>162.05185434000001</v>
      </c>
      <c r="L14" s="171">
        <v>192.89217263999998</v>
      </c>
      <c r="M14" s="171">
        <v>188.03248612000002</v>
      </c>
      <c r="N14" s="171">
        <v>204.48065588</v>
      </c>
      <c r="O14" s="171">
        <v>195.13510488</v>
      </c>
      <c r="P14" s="171">
        <v>188.7801302</v>
      </c>
      <c r="Q14" s="171">
        <v>153.45394741999999</v>
      </c>
      <c r="R14" s="171">
        <v>130.27698093999999</v>
      </c>
      <c r="S14" s="171">
        <v>159.80892209999999</v>
      </c>
      <c r="T14" s="171">
        <v>164.48169759999999</v>
      </c>
      <c r="U14" s="171">
        <v>194.57437181999998</v>
      </c>
      <c r="V14" s="171">
        <v>197.56494813999998</v>
      </c>
      <c r="W14" s="171">
        <v>335.5052809</v>
      </c>
      <c r="X14" s="171">
        <v>447.83880392000003</v>
      </c>
      <c r="Y14" s="171">
        <v>483.91263077999997</v>
      </c>
      <c r="Z14" s="171">
        <v>413.07335419999998</v>
      </c>
      <c r="AA14" s="171">
        <v>304.10422954000001</v>
      </c>
      <c r="AB14" s="171">
        <v>419.80215092000003</v>
      </c>
      <c r="AC14" s="171">
        <v>413.82099827999997</v>
      </c>
      <c r="AD14" s="171">
        <v>453.81995655999998</v>
      </c>
      <c r="AE14" s="171">
        <v>257.75029658</v>
      </c>
      <c r="AF14" s="171">
        <v>349.33669637999998</v>
      </c>
      <c r="AG14" s="171">
        <v>525.78069926000001</v>
      </c>
      <c r="AH14" s="171">
        <v>708.39276580000001</v>
      </c>
      <c r="AI14" s="171">
        <v>668.95454058000007</v>
      </c>
    </row>
    <row r="15" spans="1:35">
      <c r="B15" s="166" t="s">
        <v>210</v>
      </c>
      <c r="C15" s="176" t="s">
        <v>311</v>
      </c>
      <c r="D15" s="237">
        <v>780.19151303000001</v>
      </c>
      <c r="E15" s="237">
        <v>885.25852869999994</v>
      </c>
      <c r="F15" s="171">
        <v>769.80495800000006</v>
      </c>
      <c r="G15" s="171">
        <v>680.85877840000001</v>
      </c>
      <c r="H15" s="171">
        <v>651.20847675999994</v>
      </c>
      <c r="I15" s="171">
        <v>608.92934294000008</v>
      </c>
      <c r="J15" s="171">
        <v>545.51064221000001</v>
      </c>
      <c r="K15" s="171">
        <v>428.00759497000001</v>
      </c>
      <c r="L15" s="171">
        <v>439.43970304000004</v>
      </c>
      <c r="M15" s="171">
        <v>465.26535719999998</v>
      </c>
      <c r="N15" s="171">
        <v>390.90692087999997</v>
      </c>
      <c r="O15" s="171">
        <v>456.02306568</v>
      </c>
      <c r="P15" s="171">
        <v>429.10702560000004</v>
      </c>
      <c r="Q15" s="171">
        <v>328.26485719999999</v>
      </c>
      <c r="R15" s="171">
        <v>274.86200287999998</v>
      </c>
      <c r="S15" s="171">
        <v>325.96796024000002</v>
      </c>
      <c r="T15" s="171">
        <v>222.22478088</v>
      </c>
      <c r="U15" s="171">
        <v>181.26345175999998</v>
      </c>
      <c r="V15" s="171">
        <v>188.34555072000001</v>
      </c>
      <c r="W15" s="171">
        <v>212.84578496</v>
      </c>
      <c r="X15" s="171">
        <v>301.08490983999997</v>
      </c>
      <c r="Y15" s="171">
        <v>330.17893800000002</v>
      </c>
      <c r="Z15" s="171">
        <v>378.22236607999997</v>
      </c>
      <c r="AA15" s="171">
        <v>427.60565072000003</v>
      </c>
      <c r="AB15" s="171">
        <v>377.83954992000002</v>
      </c>
      <c r="AC15" s="171">
        <v>317.54600472000004</v>
      </c>
      <c r="AD15" s="171">
        <v>262.03766152000003</v>
      </c>
      <c r="AE15" s="171">
        <v>215.14268191999997</v>
      </c>
      <c r="AF15" s="171">
        <v>244.23671008000002</v>
      </c>
      <c r="AG15" s="171">
        <v>314.10065927999995</v>
      </c>
      <c r="AH15" s="171">
        <v>388.17558624000003</v>
      </c>
      <c r="AI15" s="171">
        <v>371.52308327999998</v>
      </c>
    </row>
    <row r="16" spans="1:35">
      <c r="B16" s="166" t="s">
        <v>241</v>
      </c>
      <c r="C16" s="176" t="s">
        <v>312</v>
      </c>
      <c r="D16" s="237">
        <v>923.97480375999999</v>
      </c>
      <c r="E16" s="237">
        <v>305.96462707999996</v>
      </c>
      <c r="F16" s="171">
        <v>373.01374092000003</v>
      </c>
      <c r="G16" s="171">
        <v>369.61884907999996</v>
      </c>
      <c r="H16" s="171">
        <v>410.56973189999997</v>
      </c>
      <c r="I16" s="171">
        <v>381.28878977999995</v>
      </c>
      <c r="J16" s="171">
        <v>328.03142404000005</v>
      </c>
      <c r="K16" s="171">
        <v>268.19645536000002</v>
      </c>
      <c r="L16" s="171">
        <v>352.00784766000004</v>
      </c>
      <c r="M16" s="171">
        <v>389.77601937999998</v>
      </c>
      <c r="N16" s="171">
        <v>307.02553078</v>
      </c>
      <c r="O16" s="171">
        <v>273.50097385999999</v>
      </c>
      <c r="P16" s="171">
        <v>248.67582727999999</v>
      </c>
      <c r="Q16" s="171">
        <v>204.11787188</v>
      </c>
      <c r="R16" s="171">
        <v>215.99999331999999</v>
      </c>
      <c r="S16" s="171">
        <v>159.77209722000001</v>
      </c>
      <c r="T16" s="171">
        <v>116.27504551999999</v>
      </c>
      <c r="U16" s="171">
        <v>99.300586319999994</v>
      </c>
      <c r="V16" s="171">
        <v>140.0392884</v>
      </c>
      <c r="W16" s="171">
        <v>123.48919068000001</v>
      </c>
      <c r="X16" s="171">
        <v>190.75048525999998</v>
      </c>
      <c r="Y16" s="171">
        <v>227.45775327999999</v>
      </c>
      <c r="Z16" s="171">
        <v>231.06482586000001</v>
      </c>
      <c r="AA16" s="171">
        <v>217.48525849999999</v>
      </c>
      <c r="AB16" s="171">
        <v>274.183514</v>
      </c>
      <c r="AC16" s="171">
        <v>307.33479342000004</v>
      </c>
      <c r="AD16" s="171">
        <v>384.85395055999999</v>
      </c>
      <c r="AE16" s="171">
        <v>346.46825860000001</v>
      </c>
      <c r="AF16" s="171">
        <v>426.47999313999998</v>
      </c>
      <c r="AG16" s="171">
        <v>365.41184683999995</v>
      </c>
      <c r="AH16" s="171">
        <v>378.87176479999999</v>
      </c>
      <c r="AI16" s="171">
        <v>377.37621836</v>
      </c>
    </row>
    <row r="17" spans="2:35">
      <c r="B17" s="166" t="s">
        <v>217</v>
      </c>
      <c r="C17" s="176" t="s">
        <v>309</v>
      </c>
      <c r="D17" s="237">
        <v>0</v>
      </c>
      <c r="E17" s="237">
        <v>3963.9329611200001</v>
      </c>
      <c r="F17" s="171">
        <v>4194.5554824800001</v>
      </c>
      <c r="G17" s="171">
        <v>3259.9273696</v>
      </c>
      <c r="H17" s="171">
        <v>4033.29311792</v>
      </c>
      <c r="I17" s="171">
        <v>228.74266359999999</v>
      </c>
      <c r="J17" s="171">
        <v>196.44958167999999</v>
      </c>
      <c r="K17" s="171">
        <v>172.46377808000003</v>
      </c>
      <c r="L17" s="171">
        <v>202.76779336000001</v>
      </c>
      <c r="M17" s="171">
        <v>188.37631119999998</v>
      </c>
      <c r="N17" s="171">
        <v>174.45284472</v>
      </c>
      <c r="O17" s="171">
        <v>188.84432687999998</v>
      </c>
      <c r="P17" s="171">
        <v>202.53378552000001</v>
      </c>
      <c r="Q17" s="171">
        <v>113.61080631999999</v>
      </c>
      <c r="R17" s="171">
        <v>112.20675928</v>
      </c>
      <c r="S17" s="171">
        <v>164.62451544000001</v>
      </c>
      <c r="T17" s="171">
        <v>98.868312400000008</v>
      </c>
      <c r="U17" s="171">
        <v>99.804343760000009</v>
      </c>
      <c r="V17" s="171">
        <v>124.37516695999999</v>
      </c>
      <c r="W17" s="171">
        <v>133.96948840000002</v>
      </c>
      <c r="X17" s="171">
        <v>178.78198975999999</v>
      </c>
      <c r="Y17" s="171">
        <v>197.38561303999998</v>
      </c>
      <c r="Z17" s="171">
        <v>177.72895448</v>
      </c>
      <c r="AA17" s="171">
        <v>154.32817047999998</v>
      </c>
      <c r="AB17" s="171">
        <v>186.15323672</v>
      </c>
      <c r="AC17" s="171">
        <v>197.38561303999998</v>
      </c>
      <c r="AD17" s="171">
        <v>273.32115712000001</v>
      </c>
      <c r="AE17" s="171">
        <v>226.16857736</v>
      </c>
      <c r="AF17" s="171">
        <v>286.30859224</v>
      </c>
      <c r="AG17" s="171">
        <v>295.90291367999998</v>
      </c>
      <c r="AH17" s="171">
        <v>365.05223039999998</v>
      </c>
      <c r="AI17" s="171">
        <v>351.24576783999998</v>
      </c>
    </row>
    <row r="18" spans="2:35">
      <c r="B18" s="166" t="s">
        <v>238</v>
      </c>
      <c r="C18" s="176" t="s">
        <v>311</v>
      </c>
      <c r="D18" s="237">
        <v>0</v>
      </c>
      <c r="E18" s="237">
        <v>369.17973072000001</v>
      </c>
      <c r="F18" s="171">
        <v>485.32866774000001</v>
      </c>
      <c r="G18" s="171">
        <v>482.39912898</v>
      </c>
      <c r="H18" s="171">
        <v>319.49605952999997</v>
      </c>
      <c r="I18" s="171">
        <v>290.00609675999999</v>
      </c>
      <c r="J18" s="171">
        <v>301.85359272000005</v>
      </c>
      <c r="K18" s="171">
        <v>288.48247169999996</v>
      </c>
      <c r="L18" s="171">
        <v>138.93664631999999</v>
      </c>
      <c r="M18" s="171">
        <v>134.26525233000001</v>
      </c>
      <c r="N18" s="171">
        <v>145.66782153</v>
      </c>
      <c r="O18" s="171">
        <v>153.93468419999999</v>
      </c>
      <c r="P18" s="171">
        <v>143.29228628000001</v>
      </c>
      <c r="Q18" s="171">
        <v>126.28345389</v>
      </c>
      <c r="R18" s="171">
        <v>122.95770454000001</v>
      </c>
      <c r="S18" s="171">
        <v>111.55513534000001</v>
      </c>
      <c r="T18" s="171">
        <v>66.324944180000003</v>
      </c>
      <c r="U18" s="171">
        <v>58.533188559999999</v>
      </c>
      <c r="V18" s="171">
        <v>216.06052912000001</v>
      </c>
      <c r="W18" s="171">
        <v>187.74191608000001</v>
      </c>
      <c r="X18" s="171">
        <v>227.59774184</v>
      </c>
      <c r="Y18" s="171">
        <v>200.85238508</v>
      </c>
      <c r="Z18" s="171">
        <v>271.38670830000001</v>
      </c>
      <c r="AA18" s="171">
        <v>211.86517903999999</v>
      </c>
      <c r="AB18" s="171">
        <v>209.767504</v>
      </c>
      <c r="AC18" s="171">
        <v>179.35121591999999</v>
      </c>
      <c r="AD18" s="171">
        <v>222.35355424000002</v>
      </c>
      <c r="AE18" s="171">
        <v>189.57738174000002</v>
      </c>
      <c r="AF18" s="171">
        <v>186.95528794000001</v>
      </c>
      <c r="AG18" s="171">
        <v>358.96464122000003</v>
      </c>
      <c r="AH18" s="171">
        <v>363.42220068</v>
      </c>
      <c r="AI18" s="171">
        <v>388.59430116000004</v>
      </c>
    </row>
    <row r="19" spans="2:35">
      <c r="B19" s="166" t="s">
        <v>211</v>
      </c>
      <c r="C19" s="176" t="s">
        <v>313</v>
      </c>
      <c r="D19" s="237">
        <v>0</v>
      </c>
      <c r="E19" s="171">
        <v>0</v>
      </c>
      <c r="F19" s="171">
        <v>0</v>
      </c>
      <c r="G19" s="171">
        <v>0</v>
      </c>
      <c r="H19" s="171">
        <v>0</v>
      </c>
      <c r="I19" s="171">
        <v>0</v>
      </c>
      <c r="J19" s="171">
        <v>153.58427499999999</v>
      </c>
      <c r="K19" s="171">
        <v>176.99680699999999</v>
      </c>
      <c r="L19" s="171">
        <v>157.77013409</v>
      </c>
      <c r="M19" s="171">
        <v>155.7610761</v>
      </c>
      <c r="N19" s="171">
        <v>144.79652830000001</v>
      </c>
      <c r="O19" s="171">
        <v>168.3380574</v>
      </c>
      <c r="P19" s="171">
        <v>164.01673561999999</v>
      </c>
      <c r="Q19" s="171">
        <v>167.37059730000001</v>
      </c>
      <c r="R19" s="171">
        <v>150.53679156000001</v>
      </c>
      <c r="S19" s="171">
        <v>156.11581147000001</v>
      </c>
      <c r="T19" s="171">
        <v>136.92785282</v>
      </c>
      <c r="U19" s="171">
        <v>143.37758682</v>
      </c>
      <c r="V19" s="171">
        <v>156.59954152</v>
      </c>
      <c r="W19" s="171">
        <v>154.89036200999999</v>
      </c>
      <c r="X19" s="171">
        <v>187.49376738000001</v>
      </c>
      <c r="Y19" s="171">
        <v>166.79012124000002</v>
      </c>
      <c r="Z19" s="171">
        <v>159.72766250999999</v>
      </c>
      <c r="AA19" s="171">
        <v>170.27297759999999</v>
      </c>
      <c r="AB19" s="171">
        <v>190.29940166999998</v>
      </c>
      <c r="AC19" s="171">
        <v>208.48765155000001</v>
      </c>
      <c r="AD19" s="171">
        <v>194.45948010000001</v>
      </c>
      <c r="AE19" s="171">
        <v>172.30464381000002</v>
      </c>
      <c r="AF19" s="171">
        <v>158.08298034000001</v>
      </c>
      <c r="AG19" s="171">
        <v>313.84405643999997</v>
      </c>
      <c r="AH19" s="171">
        <v>358.54071306000003</v>
      </c>
      <c r="AI19" s="171">
        <v>0</v>
      </c>
    </row>
    <row r="20" spans="2:35">
      <c r="B20" s="166" t="s">
        <v>205</v>
      </c>
      <c r="C20" s="176" t="s">
        <v>311</v>
      </c>
      <c r="D20" s="237">
        <v>169.75989504</v>
      </c>
      <c r="E20" s="237">
        <v>187.19032063999998</v>
      </c>
      <c r="F20" s="171">
        <v>204.06048256</v>
      </c>
      <c r="G20" s="171">
        <v>232.13591808000001</v>
      </c>
      <c r="H20" s="171">
        <v>198.89360640000001</v>
      </c>
      <c r="I20" s="171">
        <v>206.48829184000002</v>
      </c>
      <c r="J20" s="171">
        <v>215.45251071999999</v>
      </c>
      <c r="K20" s="171">
        <v>214.70549247999998</v>
      </c>
      <c r="L20" s="171">
        <v>230.26837247999998</v>
      </c>
      <c r="M20" s="171">
        <v>224.7279872</v>
      </c>
      <c r="N20" s="171">
        <v>219.24985344000001</v>
      </c>
      <c r="O20" s="171">
        <v>206.23928576</v>
      </c>
      <c r="P20" s="171">
        <v>214.70549247999998</v>
      </c>
      <c r="Q20" s="171">
        <v>211.09490431999998</v>
      </c>
      <c r="R20" s="171">
        <v>221.67766272</v>
      </c>
      <c r="S20" s="171">
        <v>212.09092863999999</v>
      </c>
      <c r="T20" s="171">
        <v>208.35583743999999</v>
      </c>
      <c r="U20" s="171">
        <v>209.04060415999999</v>
      </c>
      <c r="V20" s="171">
        <v>229.95711488000001</v>
      </c>
      <c r="W20" s="171">
        <v>238.112064</v>
      </c>
      <c r="X20" s="171">
        <v>242.09616127999999</v>
      </c>
      <c r="Y20" s="171">
        <v>217.38230784000001</v>
      </c>
      <c r="Z20" s="171">
        <v>221.49090816</v>
      </c>
      <c r="AA20" s="171">
        <v>211.96642560000001</v>
      </c>
      <c r="AB20" s="171">
        <v>226.84453887999999</v>
      </c>
      <c r="AC20" s="171">
        <v>222.36242944</v>
      </c>
      <c r="AD20" s="171">
        <v>243.90145536000003</v>
      </c>
      <c r="AE20" s="171">
        <v>213.33595903999998</v>
      </c>
      <c r="AF20" s="171">
        <v>220.93064447999998</v>
      </c>
      <c r="AG20" s="171">
        <v>258.2659936</v>
      </c>
      <c r="AH20" s="171">
        <v>334.99099200000001</v>
      </c>
      <c r="AI20" s="171">
        <v>336.85853760000003</v>
      </c>
    </row>
    <row r="21" spans="2:35">
      <c r="B21" s="166" t="s">
        <v>226</v>
      </c>
      <c r="C21" s="176" t="s">
        <v>313</v>
      </c>
      <c r="D21" s="237">
        <v>281.73003415999995</v>
      </c>
      <c r="E21" s="237">
        <v>276.86878464</v>
      </c>
      <c r="F21" s="171">
        <v>169.61227065</v>
      </c>
      <c r="G21" s="171">
        <v>195.48652949000001</v>
      </c>
      <c r="H21" s="171">
        <v>264.45215880000001</v>
      </c>
      <c r="I21" s="171">
        <v>257.94353935999999</v>
      </c>
      <c r="J21" s="171">
        <v>262.05092056000001</v>
      </c>
      <c r="K21" s="171">
        <v>220.15563232</v>
      </c>
      <c r="L21" s="171">
        <v>277.62334149000003</v>
      </c>
      <c r="M21" s="171">
        <v>273.82640118</v>
      </c>
      <c r="N21" s="171">
        <v>261.76553196000003</v>
      </c>
      <c r="O21" s="171">
        <v>285.29167192</v>
      </c>
      <c r="P21" s="171">
        <v>276.95329319999996</v>
      </c>
      <c r="Q21" s="171">
        <v>262.13778100999997</v>
      </c>
      <c r="R21" s="171">
        <v>268.54046467000001</v>
      </c>
      <c r="S21" s="171">
        <v>289.75866051999998</v>
      </c>
      <c r="T21" s="171">
        <v>221.04148588999999</v>
      </c>
      <c r="U21" s="171">
        <v>232.58136263999998</v>
      </c>
      <c r="V21" s="171">
        <v>204.21596597999999</v>
      </c>
      <c r="W21" s="171">
        <v>225.88087524000002</v>
      </c>
      <c r="X21" s="171">
        <v>228.11437103999998</v>
      </c>
      <c r="Y21" s="171">
        <v>178.97746344000001</v>
      </c>
      <c r="Z21" s="171">
        <v>207.49175982</v>
      </c>
      <c r="AA21" s="171">
        <v>224.16852846</v>
      </c>
      <c r="AB21" s="171">
        <v>231.61351446</v>
      </c>
      <c r="AC21" s="171">
        <v>223.20068028</v>
      </c>
      <c r="AD21" s="171">
        <v>213.00104946000002</v>
      </c>
      <c r="AE21" s="171">
        <v>204.43931556000001</v>
      </c>
      <c r="AF21" s="171">
        <v>186.86914859999999</v>
      </c>
      <c r="AG21" s="171">
        <v>201.90802031999999</v>
      </c>
      <c r="AH21" s="171">
        <v>292.81129937999998</v>
      </c>
      <c r="AI21" s="171">
        <v>325.94148708</v>
      </c>
    </row>
    <row r="22" spans="2:35">
      <c r="B22" s="166" t="s">
        <v>218</v>
      </c>
      <c r="C22" s="176" t="s">
        <v>315</v>
      </c>
      <c r="D22" s="237">
        <v>0</v>
      </c>
      <c r="E22" s="171">
        <v>0</v>
      </c>
      <c r="F22" s="171">
        <v>0</v>
      </c>
      <c r="G22" s="171">
        <v>0</v>
      </c>
      <c r="H22" s="171">
        <v>0</v>
      </c>
      <c r="I22" s="171">
        <v>0</v>
      </c>
      <c r="J22" s="171">
        <v>0</v>
      </c>
      <c r="K22" s="171">
        <v>0</v>
      </c>
      <c r="L22" s="171">
        <v>0</v>
      </c>
      <c r="M22" s="171">
        <v>0</v>
      </c>
      <c r="N22" s="171">
        <v>0</v>
      </c>
      <c r="O22" s="171">
        <v>0</v>
      </c>
      <c r="P22" s="171">
        <v>0</v>
      </c>
      <c r="Q22" s="171">
        <v>0</v>
      </c>
      <c r="R22" s="171">
        <v>0</v>
      </c>
      <c r="S22" s="171">
        <v>200.0000024</v>
      </c>
      <c r="T22" s="171">
        <v>200.0000024</v>
      </c>
      <c r="U22" s="171">
        <v>200.0000024</v>
      </c>
      <c r="V22" s="171">
        <v>200.0000024</v>
      </c>
      <c r="W22" s="171">
        <v>200.0000024</v>
      </c>
      <c r="X22" s="171">
        <v>200.0000024</v>
      </c>
      <c r="Y22" s="171">
        <v>200.0000024</v>
      </c>
      <c r="Z22" s="171">
        <v>213.05254336000002</v>
      </c>
      <c r="AA22" s="171">
        <v>213.05254336000002</v>
      </c>
      <c r="AB22" s="171">
        <v>213.05254336000002</v>
      </c>
      <c r="AC22" s="171">
        <v>213.05254336000002</v>
      </c>
      <c r="AD22" s="171">
        <v>213.05254336000002</v>
      </c>
      <c r="AE22" s="171">
        <v>274.61393620000001</v>
      </c>
      <c r="AF22" s="171">
        <v>274.61393620000001</v>
      </c>
      <c r="AG22" s="171">
        <v>274.61393620000001</v>
      </c>
      <c r="AH22" s="171">
        <v>274.61393620000001</v>
      </c>
      <c r="AI22" s="171">
        <v>274.61393620000001</v>
      </c>
    </row>
    <row r="23" spans="2:35">
      <c r="B23" s="166" t="s">
        <v>198</v>
      </c>
      <c r="C23" s="176" t="s">
        <v>314</v>
      </c>
      <c r="D23" s="237">
        <v>0</v>
      </c>
      <c r="E23" s="171">
        <v>0</v>
      </c>
      <c r="F23" s="171">
        <v>0.12311544000000001</v>
      </c>
      <c r="G23" s="171">
        <v>189.76068215999999</v>
      </c>
      <c r="H23" s="171">
        <v>201.42881471999999</v>
      </c>
      <c r="I23" s="171">
        <v>192.69964787999999</v>
      </c>
      <c r="J23" s="171">
        <v>215.15860980000002</v>
      </c>
      <c r="K23" s="171">
        <v>157.78298052000002</v>
      </c>
      <c r="L23" s="171">
        <v>153.48419484000001</v>
      </c>
      <c r="M23" s="171">
        <v>164.18729388</v>
      </c>
      <c r="N23" s="171">
        <v>160.50262043999999</v>
      </c>
      <c r="O23" s="171">
        <v>175.15358387999999</v>
      </c>
      <c r="P23" s="171">
        <v>138.92096172000001</v>
      </c>
      <c r="Q23" s="171">
        <v>109.92609096</v>
      </c>
      <c r="R23" s="171">
        <v>80.360973120000011</v>
      </c>
      <c r="S23" s="171">
        <v>60.13913436</v>
      </c>
      <c r="T23" s="171">
        <v>54.041877119999995</v>
      </c>
      <c r="U23" s="171">
        <v>66.587312879999999</v>
      </c>
      <c r="V23" s="171">
        <v>82.203309840000003</v>
      </c>
      <c r="W23" s="171">
        <v>128.52491879999999</v>
      </c>
      <c r="X23" s="171">
        <v>142.56177</v>
      </c>
      <c r="Y23" s="171">
        <v>158.66028372</v>
      </c>
      <c r="Z23" s="171">
        <v>192.26099628</v>
      </c>
      <c r="AA23" s="171">
        <v>178.00481927999999</v>
      </c>
      <c r="AB23" s="171">
        <v>186.95331191999998</v>
      </c>
      <c r="AC23" s="171">
        <v>189.71681699999999</v>
      </c>
      <c r="AD23" s="171">
        <v>209.41227384000001</v>
      </c>
      <c r="AE23" s="171">
        <v>180.19807728000001</v>
      </c>
      <c r="AF23" s="171">
        <v>170.89866336</v>
      </c>
      <c r="AG23" s="171">
        <v>262.66457808000001</v>
      </c>
      <c r="AH23" s="171">
        <v>269.41981272000004</v>
      </c>
      <c r="AI23" s="171">
        <v>291.61558367999999</v>
      </c>
    </row>
    <row r="24" spans="2:35">
      <c r="B24" s="166" t="s">
        <v>172</v>
      </c>
      <c r="C24" s="176" t="s">
        <v>416</v>
      </c>
      <c r="D24" s="237">
        <v>0</v>
      </c>
      <c r="E24" s="171">
        <v>0</v>
      </c>
      <c r="F24" s="171">
        <v>0</v>
      </c>
      <c r="G24" s="171">
        <v>0</v>
      </c>
      <c r="H24" s="171">
        <v>0</v>
      </c>
      <c r="I24" s="171">
        <v>0</v>
      </c>
      <c r="J24" s="171">
        <v>0</v>
      </c>
      <c r="K24" s="171">
        <v>0</v>
      </c>
      <c r="L24" s="171">
        <v>0</v>
      </c>
      <c r="M24" s="171">
        <v>0</v>
      </c>
      <c r="N24" s="171">
        <v>0</v>
      </c>
      <c r="O24" s="171">
        <v>0</v>
      </c>
      <c r="P24" s="171">
        <v>0</v>
      </c>
      <c r="Q24" s="171">
        <v>0</v>
      </c>
      <c r="R24" s="171">
        <v>0</v>
      </c>
      <c r="S24" s="171">
        <v>0</v>
      </c>
      <c r="T24" s="171">
        <v>0</v>
      </c>
      <c r="U24" s="171">
        <v>231.3375436</v>
      </c>
      <c r="V24" s="171">
        <v>289.93861012000002</v>
      </c>
      <c r="W24" s="171">
        <v>285.20519064000001</v>
      </c>
      <c r="X24" s="171">
        <v>265.20482663999996</v>
      </c>
      <c r="Y24" s="171">
        <v>186.670064</v>
      </c>
      <c r="Z24" s="171">
        <v>166.66970000000001</v>
      </c>
      <c r="AA24" s="171">
        <v>208.13712136000001</v>
      </c>
      <c r="AB24" s="171">
        <v>173.40315587999999</v>
      </c>
      <c r="AC24" s="171">
        <v>158.6401228</v>
      </c>
      <c r="AD24" s="171">
        <v>174.60854399999999</v>
      </c>
      <c r="AE24" s="171">
        <v>131.68394359999999</v>
      </c>
      <c r="AF24" s="171">
        <v>144.97800319999999</v>
      </c>
      <c r="AG24" s="171">
        <v>220.04644919999998</v>
      </c>
      <c r="AH24" s="171">
        <v>205.62801640000001</v>
      </c>
      <c r="AI24" s="171">
        <v>232.6129732</v>
      </c>
    </row>
    <row r="25" spans="2:35">
      <c r="B25" s="166" t="s">
        <v>271</v>
      </c>
      <c r="C25" s="176" t="s">
        <v>310</v>
      </c>
      <c r="D25" s="237">
        <v>9557.5035140100008</v>
      </c>
      <c r="E25" s="237">
        <v>6018.4893299899995</v>
      </c>
      <c r="F25" s="171">
        <v>6302.9451299399998</v>
      </c>
      <c r="G25" s="171">
        <v>5747.1021899899997</v>
      </c>
      <c r="H25" s="171">
        <v>5311.7758699899996</v>
      </c>
      <c r="I25" s="171">
        <v>6304.02910006</v>
      </c>
      <c r="J25" s="171">
        <v>5500.1904800600005</v>
      </c>
      <c r="K25" s="171">
        <v>4448.46872996</v>
      </c>
      <c r="L25" s="171">
        <v>5681.4410400500001</v>
      </c>
      <c r="M25" s="171">
        <v>5301.2364600600004</v>
      </c>
      <c r="N25" s="171">
        <v>4882.5505799700004</v>
      </c>
      <c r="O25" s="171">
        <v>4395.0467899300002</v>
      </c>
      <c r="P25" s="171">
        <v>3992.38993007</v>
      </c>
      <c r="Q25" s="171">
        <v>3121.3650899899999</v>
      </c>
      <c r="R25" s="171">
        <v>2649.6098707199999</v>
      </c>
      <c r="S25" s="171">
        <v>2712.5097997100002</v>
      </c>
      <c r="T25" s="171">
        <v>2405.5498900100001</v>
      </c>
      <c r="U25" s="171">
        <v>1890.5879999900001</v>
      </c>
      <c r="V25" s="171">
        <v>2536.20616058</v>
      </c>
      <c r="W25" s="171">
        <v>2700.9226000500003</v>
      </c>
      <c r="X25" s="171">
        <v>2995.67265008</v>
      </c>
      <c r="Y25" s="171">
        <v>4308.6278600200003</v>
      </c>
      <c r="Z25" s="171">
        <v>5063.8015699999996</v>
      </c>
      <c r="AA25" s="171">
        <v>4895.8147100600008</v>
      </c>
      <c r="AB25" s="171">
        <v>0</v>
      </c>
      <c r="AC25" s="171">
        <v>0</v>
      </c>
      <c r="AD25" s="171">
        <v>0</v>
      </c>
      <c r="AE25" s="171">
        <v>0</v>
      </c>
      <c r="AF25" s="171">
        <v>0</v>
      </c>
      <c r="AG25" s="171">
        <v>0</v>
      </c>
      <c r="AH25" s="171">
        <v>0</v>
      </c>
      <c r="AI25" s="171">
        <v>0</v>
      </c>
    </row>
    <row r="26" spans="2:35">
      <c r="B26" s="166" t="s">
        <v>274</v>
      </c>
      <c r="C26" s="176" t="s">
        <v>310</v>
      </c>
      <c r="D26" s="237">
        <v>0</v>
      </c>
      <c r="E26" s="237">
        <v>2584.92829992</v>
      </c>
      <c r="F26" s="171">
        <v>2819.7976436000004</v>
      </c>
      <c r="G26" s="171">
        <v>2589.82969336</v>
      </c>
      <c r="H26" s="171">
        <v>2338.3256597599998</v>
      </c>
      <c r="I26" s="171">
        <v>2698.3735394400001</v>
      </c>
      <c r="J26" s="171">
        <v>2207.9406739199999</v>
      </c>
      <c r="K26" s="171">
        <v>1775.7508477599999</v>
      </c>
      <c r="L26" s="171">
        <v>2094.7638588</v>
      </c>
      <c r="M26" s="171">
        <v>2172.8624797599996</v>
      </c>
      <c r="N26" s="171">
        <v>1873.7050503199998</v>
      </c>
      <c r="O26" s="171">
        <v>1732.0685682400001</v>
      </c>
      <c r="P26" s="171">
        <v>1556.0157447199999</v>
      </c>
      <c r="Q26" s="171">
        <v>1283.3324240800002</v>
      </c>
      <c r="R26" s="171">
        <v>1027.19542144</v>
      </c>
      <c r="S26" s="171">
        <v>1044.40359216</v>
      </c>
      <c r="T26" s="171">
        <v>881.5878230400001</v>
      </c>
      <c r="U26" s="171">
        <v>677.07533256000011</v>
      </c>
      <c r="V26" s="171">
        <v>754.51210079999998</v>
      </c>
      <c r="W26" s="171">
        <v>861.07038871999998</v>
      </c>
      <c r="X26" s="171">
        <v>1023.2243051200001</v>
      </c>
      <c r="Y26" s="171">
        <v>1555.3538920000001</v>
      </c>
      <c r="Z26" s="171">
        <v>1873.7050503199998</v>
      </c>
      <c r="AA26" s="171">
        <v>1781.04566952</v>
      </c>
      <c r="AB26" s="171">
        <v>0</v>
      </c>
      <c r="AC26" s="171">
        <v>0</v>
      </c>
      <c r="AD26" s="171">
        <v>0</v>
      </c>
      <c r="AE26" s="171">
        <v>0</v>
      </c>
      <c r="AF26" s="171">
        <v>0</v>
      </c>
      <c r="AG26" s="171">
        <v>0</v>
      </c>
      <c r="AH26" s="171">
        <v>0</v>
      </c>
      <c r="AI26" s="171">
        <v>0</v>
      </c>
    </row>
    <row r="27" spans="2:35">
      <c r="B27" s="166" t="s">
        <v>265</v>
      </c>
      <c r="C27" s="176" t="s">
        <v>311</v>
      </c>
      <c r="D27" s="237">
        <v>1686.31760979</v>
      </c>
      <c r="E27" s="237">
        <v>2113.8742367999998</v>
      </c>
      <c r="F27" s="171">
        <v>2227.3490808000001</v>
      </c>
      <c r="G27" s="171">
        <v>2044.1682612</v>
      </c>
      <c r="H27" s="171">
        <v>1818.8396424</v>
      </c>
      <c r="I27" s="171">
        <v>1728.0597672000001</v>
      </c>
      <c r="J27" s="171">
        <v>1708.6069367999999</v>
      </c>
      <c r="K27" s="171">
        <v>1655.1116532000001</v>
      </c>
      <c r="L27" s="171">
        <v>1467.8386487999999</v>
      </c>
      <c r="M27" s="171">
        <v>1232.012592</v>
      </c>
      <c r="N27" s="171">
        <v>1209.3176232000001</v>
      </c>
      <c r="O27" s="171">
        <v>1309.8239136</v>
      </c>
      <c r="P27" s="171">
        <v>1236.5515857600001</v>
      </c>
      <c r="Q27" s="171">
        <v>1212.5597616</v>
      </c>
      <c r="R27" s="171">
        <v>1313.0660519999999</v>
      </c>
      <c r="S27" s="171">
        <v>1278.0607807000001</v>
      </c>
      <c r="T27" s="171">
        <v>995.68295376000003</v>
      </c>
      <c r="U27" s="171">
        <v>1014.4189233200001</v>
      </c>
      <c r="V27" s="171">
        <v>1321.55499575</v>
      </c>
      <c r="W27" s="171">
        <v>1411.62535626</v>
      </c>
      <c r="X27" s="171">
        <v>1661.9865103099999</v>
      </c>
      <c r="Y27" s="171">
        <v>1731.2645282799999</v>
      </c>
      <c r="Z27" s="171">
        <v>1767.6183396900001</v>
      </c>
      <c r="AA27" s="171">
        <v>1818.37649147</v>
      </c>
      <c r="AB27" s="171">
        <v>1867.76280131</v>
      </c>
      <c r="AC27" s="171"/>
      <c r="AD27" s="171"/>
      <c r="AE27" s="171"/>
      <c r="AF27" s="171"/>
      <c r="AG27" s="171"/>
      <c r="AH27" s="171">
        <v>0</v>
      </c>
      <c r="AI27" s="171">
        <v>0</v>
      </c>
    </row>
    <row r="28" spans="2:35">
      <c r="B28" s="166" t="s">
        <v>267</v>
      </c>
      <c r="C28" s="176" t="s">
        <v>303</v>
      </c>
      <c r="D28" s="237">
        <v>0</v>
      </c>
      <c r="E28" s="237">
        <v>121.07490724000002</v>
      </c>
      <c r="F28" s="171">
        <v>138.54963612</v>
      </c>
      <c r="G28" s="171">
        <v>71.147110439999992</v>
      </c>
      <c r="H28" s="171">
        <v>1052.96003176</v>
      </c>
      <c r="I28" s="171">
        <v>1387.45297418</v>
      </c>
      <c r="J28" s="171">
        <v>1524.0210986</v>
      </c>
      <c r="K28" s="171">
        <v>1609.1287703399998</v>
      </c>
      <c r="L28" s="171">
        <v>1489.2088303599999</v>
      </c>
      <c r="M28" s="171">
        <v>1192.7858290199999</v>
      </c>
      <c r="N28" s="171">
        <v>1077.5220518399999</v>
      </c>
      <c r="O28" s="171">
        <v>1072.34165736</v>
      </c>
      <c r="P28" s="171">
        <v>1211.77814072</v>
      </c>
      <c r="Q28" s="171">
        <v>1092.7394549999999</v>
      </c>
      <c r="R28" s="171">
        <v>1385.68589292</v>
      </c>
      <c r="S28" s="171">
        <v>1247.9601534000001</v>
      </c>
      <c r="T28" s="171">
        <v>1443.0488148499999</v>
      </c>
      <c r="U28" s="171">
        <v>1410.4075212999999</v>
      </c>
      <c r="V28" s="171">
        <v>961.77950995000003</v>
      </c>
      <c r="W28" s="171">
        <v>863.09652945000005</v>
      </c>
      <c r="X28" s="171">
        <v>797.05484249999995</v>
      </c>
      <c r="Y28" s="171">
        <v>1060.4624904500001</v>
      </c>
      <c r="Z28" s="171">
        <v>995.17990335000002</v>
      </c>
      <c r="AA28" s="171">
        <v>1074.1262877500001</v>
      </c>
      <c r="AB28" s="171">
        <v>1404.3347225</v>
      </c>
      <c r="AC28" s="171">
        <v>0</v>
      </c>
      <c r="AD28" s="171">
        <v>0</v>
      </c>
      <c r="AE28" s="171">
        <v>0</v>
      </c>
      <c r="AF28" s="171">
        <v>0</v>
      </c>
      <c r="AG28" s="171">
        <v>0</v>
      </c>
      <c r="AH28" s="171">
        <v>0</v>
      </c>
      <c r="AI28" s="171">
        <v>0</v>
      </c>
    </row>
    <row r="29" spans="2:35">
      <c r="B29" s="166" t="s">
        <v>439</v>
      </c>
      <c r="C29" s="176" t="s">
        <v>316</v>
      </c>
      <c r="D29" s="171">
        <f>SUM(D30:D167)</f>
        <v>11960.938607899998</v>
      </c>
      <c r="E29" s="171">
        <v>11270.453199880001</v>
      </c>
      <c r="F29" s="171">
        <f>SUM(F30:F157)</f>
        <v>11538.606673689999</v>
      </c>
      <c r="G29" s="171">
        <f t="shared" ref="G29:AI29" si="0">SUM(G30:G157)</f>
        <v>10309.096905430002</v>
      </c>
      <c r="H29" s="171">
        <f t="shared" si="0"/>
        <v>10624.906725109999</v>
      </c>
      <c r="I29" s="171">
        <f t="shared" si="0"/>
        <v>9898.2350459400059</v>
      </c>
      <c r="J29" s="171">
        <f t="shared" si="0"/>
        <v>10004.690178540006</v>
      </c>
      <c r="K29" s="171">
        <f t="shared" si="0"/>
        <v>8899.7859196299996</v>
      </c>
      <c r="L29" s="171">
        <f t="shared" si="0"/>
        <v>8777.5002541500071</v>
      </c>
      <c r="M29" s="171">
        <f t="shared" si="0"/>
        <v>8968.2435141300029</v>
      </c>
      <c r="N29" s="171">
        <f t="shared" si="0"/>
        <v>7514.0066625800009</v>
      </c>
      <c r="O29" s="171">
        <f t="shared" si="0"/>
        <v>6988.1069624599977</v>
      </c>
      <c r="P29" s="171">
        <f t="shared" si="0"/>
        <v>6451.8611843299996</v>
      </c>
      <c r="Q29" s="171">
        <f t="shared" si="0"/>
        <v>5193.3074855999994</v>
      </c>
      <c r="R29" s="171">
        <f t="shared" si="0"/>
        <v>4288.859828409999</v>
      </c>
      <c r="S29" s="171">
        <f t="shared" si="0"/>
        <v>4464.6826178500005</v>
      </c>
      <c r="T29" s="171">
        <f t="shared" si="0"/>
        <v>4295.844745110001</v>
      </c>
      <c r="U29" s="171">
        <f t="shared" si="0"/>
        <v>5997.8683760300009</v>
      </c>
      <c r="V29" s="171">
        <f t="shared" si="0"/>
        <v>3712.5996619400003</v>
      </c>
      <c r="W29" s="171">
        <f t="shared" si="0"/>
        <v>3175.0214203199998</v>
      </c>
      <c r="X29" s="171">
        <f t="shared" si="0"/>
        <v>3413.0311240300007</v>
      </c>
      <c r="Y29" s="171">
        <f t="shared" si="0"/>
        <v>3807.3016143200007</v>
      </c>
      <c r="Z29" s="171">
        <f t="shared" si="0"/>
        <v>3176.9442741199996</v>
      </c>
      <c r="AA29" s="171">
        <f t="shared" si="0"/>
        <v>2993.3356358999995</v>
      </c>
      <c r="AB29" s="171">
        <f t="shared" si="0"/>
        <v>2405.6198843599996</v>
      </c>
      <c r="AC29" s="171">
        <f t="shared" si="0"/>
        <v>2309.5902763900003</v>
      </c>
      <c r="AD29" s="171">
        <f t="shared" si="0"/>
        <v>2301.8145763099997</v>
      </c>
      <c r="AE29" s="171">
        <f t="shared" si="0"/>
        <v>1462.3260970399999</v>
      </c>
      <c r="AF29" s="171">
        <f t="shared" si="0"/>
        <v>1272.7492469199999</v>
      </c>
      <c r="AG29" s="171">
        <f t="shared" si="0"/>
        <v>1204.0191099199999</v>
      </c>
      <c r="AH29" s="171">
        <f t="shared" si="0"/>
        <v>991.04759075000027</v>
      </c>
      <c r="AI29" s="171">
        <f t="shared" si="0"/>
        <v>1041.1504644299998</v>
      </c>
    </row>
    <row r="30" spans="2:35" outlineLevel="1">
      <c r="B30" s="222" t="s">
        <v>215</v>
      </c>
      <c r="C30" s="176"/>
      <c r="D30" s="237">
        <v>0</v>
      </c>
      <c r="E30" s="171">
        <v>0</v>
      </c>
      <c r="F30" s="171">
        <v>0</v>
      </c>
      <c r="G30" s="171">
        <v>0</v>
      </c>
      <c r="H30" s="171">
        <v>0</v>
      </c>
      <c r="I30" s="171">
        <v>0</v>
      </c>
      <c r="J30" s="171">
        <v>0</v>
      </c>
      <c r="K30" s="171">
        <v>0</v>
      </c>
      <c r="L30" s="171">
        <v>0</v>
      </c>
      <c r="M30" s="171">
        <v>1000.00001643</v>
      </c>
      <c r="N30" s="171">
        <v>1000.00001643</v>
      </c>
      <c r="O30" s="171">
        <v>1000.00001643</v>
      </c>
      <c r="P30" s="171">
        <v>1000.00001643</v>
      </c>
      <c r="Q30" s="171">
        <v>1000.00001643</v>
      </c>
      <c r="R30" s="171">
        <v>1000.00001643</v>
      </c>
      <c r="S30" s="171">
        <v>1000.00001643</v>
      </c>
      <c r="T30" s="171">
        <v>1000.00001643</v>
      </c>
      <c r="U30" s="171">
        <v>1000.00001643</v>
      </c>
      <c r="V30" s="171">
        <v>1000.00001643</v>
      </c>
      <c r="W30" s="171">
        <v>221.17484936000002</v>
      </c>
      <c r="X30" s="171">
        <v>221.17484936000002</v>
      </c>
      <c r="Y30" s="171">
        <v>221.17484936000002</v>
      </c>
      <c r="Z30" s="171">
        <v>221.17484936000002</v>
      </c>
      <c r="AA30" s="171">
        <v>221.17484936000002</v>
      </c>
      <c r="AB30" s="171">
        <v>221.17484936000002</v>
      </c>
      <c r="AC30" s="171">
        <v>221.17484936000002</v>
      </c>
      <c r="AD30" s="171">
        <v>221.17484936000002</v>
      </c>
      <c r="AE30" s="171">
        <v>70.076412829999995</v>
      </c>
      <c r="AF30" s="171">
        <v>70.076412829999995</v>
      </c>
      <c r="AG30" s="171">
        <v>0</v>
      </c>
      <c r="AH30" s="171">
        <v>0</v>
      </c>
      <c r="AI30" s="171">
        <v>0</v>
      </c>
    </row>
    <row r="31" spans="2:35" outlineLevel="1">
      <c r="B31" s="222" t="s">
        <v>273</v>
      </c>
      <c r="C31" s="176"/>
      <c r="D31" s="237">
        <v>903.63284628000008</v>
      </c>
      <c r="E31" s="237">
        <v>575.68370147999997</v>
      </c>
      <c r="F31" s="171">
        <v>641.27353044000006</v>
      </c>
      <c r="G31" s="171">
        <v>586.55908211999997</v>
      </c>
      <c r="H31" s="171">
        <v>634.59434879999992</v>
      </c>
      <c r="I31" s="171">
        <v>564.96524664000003</v>
      </c>
      <c r="J31" s="171">
        <v>598.01703564000002</v>
      </c>
      <c r="K31" s="171">
        <v>730.66488215999993</v>
      </c>
      <c r="L31" s="171">
        <v>729.17510304999996</v>
      </c>
      <c r="M31" s="171">
        <v>841.35752026</v>
      </c>
      <c r="N31" s="171">
        <v>712.22638512000003</v>
      </c>
      <c r="O31" s="171">
        <v>566.25205844000004</v>
      </c>
      <c r="P31" s="171">
        <v>641.64539200000002</v>
      </c>
      <c r="Q31" s="171">
        <v>700.99759075999998</v>
      </c>
      <c r="R31" s="171">
        <v>446.74560417999999</v>
      </c>
      <c r="S31" s="171">
        <v>541.38829950000002</v>
      </c>
      <c r="T31" s="171">
        <v>666.91017930999999</v>
      </c>
      <c r="U31" s="171">
        <v>1114.0568118599999</v>
      </c>
      <c r="V31" s="171">
        <v>417.87616700000001</v>
      </c>
      <c r="W31" s="171">
        <v>81.316782000000003</v>
      </c>
      <c r="X31" s="171">
        <v>103.916</v>
      </c>
      <c r="Y31" s="171">
        <v>141.7225</v>
      </c>
      <c r="Z31" s="171">
        <v>105.267803</v>
      </c>
      <c r="AA31" s="171">
        <v>113.754458</v>
      </c>
      <c r="AB31" s="171">
        <v>0</v>
      </c>
      <c r="AC31" s="171">
        <v>0</v>
      </c>
      <c r="AD31" s="171">
        <v>0</v>
      </c>
      <c r="AE31" s="171">
        <v>0</v>
      </c>
      <c r="AF31" s="171">
        <v>0</v>
      </c>
      <c r="AG31" s="171">
        <v>0</v>
      </c>
      <c r="AH31" s="171">
        <v>0</v>
      </c>
      <c r="AI31" s="171">
        <v>0</v>
      </c>
    </row>
    <row r="32" spans="2:35" outlineLevel="1">
      <c r="B32" s="222" t="s">
        <v>285</v>
      </c>
      <c r="C32" s="176"/>
      <c r="D32" s="237">
        <v>0</v>
      </c>
      <c r="E32" s="237">
        <v>904.74020199999995</v>
      </c>
      <c r="F32" s="171">
        <v>904.74020199999995</v>
      </c>
      <c r="G32" s="171">
        <v>840.068172</v>
      </c>
      <c r="H32" s="171">
        <v>840.068172</v>
      </c>
      <c r="I32" s="171">
        <v>775.39614200000005</v>
      </c>
      <c r="J32" s="171">
        <v>775.39614202999996</v>
      </c>
      <c r="K32" s="171">
        <v>700.70954200000006</v>
      </c>
      <c r="L32" s="171">
        <v>700.70954200000006</v>
      </c>
      <c r="M32" s="171">
        <v>626.02294199999994</v>
      </c>
      <c r="N32" s="171">
        <v>626.02294199999994</v>
      </c>
      <c r="O32" s="171">
        <v>429.36646000000002</v>
      </c>
      <c r="P32" s="171">
        <v>429.36646000000002</v>
      </c>
      <c r="Q32" s="171">
        <v>232.70997800000001</v>
      </c>
      <c r="R32" s="171">
        <v>232.70997800000001</v>
      </c>
      <c r="S32" s="171">
        <v>116.355018</v>
      </c>
      <c r="T32" s="171">
        <v>116.355018</v>
      </c>
      <c r="U32" s="171">
        <v>0</v>
      </c>
      <c r="V32" s="171">
        <v>0</v>
      </c>
      <c r="W32" s="171">
        <v>0</v>
      </c>
      <c r="X32" s="171">
        <v>0</v>
      </c>
      <c r="Y32" s="171">
        <v>0</v>
      </c>
      <c r="Z32" s="171">
        <v>0</v>
      </c>
      <c r="AA32" s="171">
        <v>0</v>
      </c>
      <c r="AB32" s="171">
        <v>0</v>
      </c>
      <c r="AC32" s="171">
        <v>0</v>
      </c>
      <c r="AD32" s="171">
        <v>0</v>
      </c>
      <c r="AE32" s="171">
        <v>0</v>
      </c>
      <c r="AF32" s="171">
        <v>0</v>
      </c>
      <c r="AG32" s="171">
        <v>0</v>
      </c>
      <c r="AH32" s="171">
        <v>0</v>
      </c>
      <c r="AI32" s="171">
        <v>0</v>
      </c>
    </row>
    <row r="33" spans="2:35" outlineLevel="1">
      <c r="B33" s="222" t="s">
        <v>287</v>
      </c>
      <c r="C33" s="176"/>
      <c r="D33" s="237">
        <v>0</v>
      </c>
      <c r="E33" s="237">
        <v>778.96130688000005</v>
      </c>
      <c r="F33" s="171">
        <v>770.56732727999997</v>
      </c>
      <c r="G33" s="171">
        <v>708.33832596000002</v>
      </c>
      <c r="H33" s="171">
        <v>696.68528651999998</v>
      </c>
      <c r="I33" s="171">
        <v>690.8587667999999</v>
      </c>
      <c r="J33" s="171">
        <v>834.85703988</v>
      </c>
      <c r="K33" s="171">
        <v>786.58016220000002</v>
      </c>
      <c r="L33" s="171">
        <v>736.63856459999988</v>
      </c>
      <c r="M33" s="171">
        <v>541.03397399999994</v>
      </c>
      <c r="N33" s="171">
        <v>621.77289012000006</v>
      </c>
      <c r="O33" s="171">
        <v>690.8587667999999</v>
      </c>
      <c r="P33" s="171">
        <v>528.54857459999994</v>
      </c>
      <c r="Q33" s="171">
        <v>419.50941984000002</v>
      </c>
      <c r="R33" s="171">
        <v>335.44106388</v>
      </c>
      <c r="S33" s="171">
        <v>0</v>
      </c>
      <c r="T33" s="171">
        <v>0</v>
      </c>
      <c r="U33" s="171">
        <v>0</v>
      </c>
      <c r="V33" s="171">
        <v>0</v>
      </c>
      <c r="W33" s="171">
        <v>0</v>
      </c>
      <c r="X33" s="171">
        <v>0</v>
      </c>
      <c r="Y33" s="171">
        <v>0</v>
      </c>
      <c r="Z33" s="171">
        <v>0</v>
      </c>
      <c r="AA33" s="171">
        <v>0</v>
      </c>
      <c r="AB33" s="171">
        <v>0</v>
      </c>
      <c r="AC33" s="171">
        <v>0</v>
      </c>
      <c r="AD33" s="171">
        <v>0</v>
      </c>
      <c r="AE33" s="171">
        <v>0</v>
      </c>
      <c r="AF33" s="171">
        <v>0</v>
      </c>
      <c r="AG33" s="171">
        <v>0</v>
      </c>
      <c r="AH33" s="171">
        <v>0</v>
      </c>
      <c r="AI33" s="171">
        <v>0</v>
      </c>
    </row>
    <row r="34" spans="2:35" outlineLevel="1">
      <c r="B34" s="222" t="s">
        <v>132</v>
      </c>
      <c r="C34" s="176"/>
      <c r="D34" s="237">
        <v>738.91867790999993</v>
      </c>
      <c r="E34" s="237">
        <v>405.85096333999996</v>
      </c>
      <c r="F34" s="171">
        <v>560.57561800999997</v>
      </c>
      <c r="G34" s="171">
        <v>439.24423131999998</v>
      </c>
      <c r="H34" s="171">
        <v>562.96149298</v>
      </c>
      <c r="I34" s="171">
        <v>498.01467804000004</v>
      </c>
      <c r="J34" s="171">
        <v>841.12597421000009</v>
      </c>
      <c r="K34" s="171">
        <v>760.38605687999996</v>
      </c>
      <c r="L34" s="171">
        <v>817.619416</v>
      </c>
      <c r="M34" s="171">
        <v>403.69958664999996</v>
      </c>
      <c r="N34" s="171">
        <v>449.6906788</v>
      </c>
      <c r="O34" s="171">
        <v>610.14848919000008</v>
      </c>
      <c r="P34" s="171">
        <v>678.62411527999996</v>
      </c>
      <c r="Q34" s="171">
        <v>632.63302312999997</v>
      </c>
      <c r="R34" s="171">
        <v>410.85375654000001</v>
      </c>
      <c r="S34" s="171">
        <v>582.55383389999997</v>
      </c>
      <c r="T34" s="171">
        <v>723.59318315999997</v>
      </c>
      <c r="U34" s="171">
        <v>646.94136290999995</v>
      </c>
      <c r="V34" s="171">
        <v>678.62411527999996</v>
      </c>
      <c r="W34" s="171">
        <v>573.35561546999998</v>
      </c>
      <c r="X34" s="171">
        <v>532.47464466999998</v>
      </c>
      <c r="Y34" s="171">
        <v>675.55804247000003</v>
      </c>
      <c r="Z34" s="171">
        <v>0</v>
      </c>
      <c r="AA34" s="171">
        <v>0</v>
      </c>
      <c r="AB34" s="171">
        <v>0</v>
      </c>
      <c r="AC34" s="171">
        <v>0</v>
      </c>
      <c r="AD34" s="171">
        <v>0</v>
      </c>
      <c r="AE34" s="171">
        <v>0</v>
      </c>
      <c r="AF34" s="171">
        <v>0</v>
      </c>
      <c r="AG34" s="171">
        <v>0</v>
      </c>
      <c r="AH34" s="171">
        <v>0</v>
      </c>
      <c r="AI34" s="171">
        <v>0</v>
      </c>
    </row>
    <row r="35" spans="2:35" outlineLevel="1">
      <c r="B35" s="222" t="s">
        <v>269</v>
      </c>
      <c r="C35" s="176"/>
      <c r="D35" s="237">
        <v>0</v>
      </c>
      <c r="E35" s="237">
        <v>461.83176395999999</v>
      </c>
      <c r="F35" s="171">
        <v>544.11213570000007</v>
      </c>
      <c r="G35" s="171">
        <v>539.94124127999999</v>
      </c>
      <c r="H35" s="171">
        <v>595.67955761999997</v>
      </c>
      <c r="I35" s="171">
        <v>585.06273546</v>
      </c>
      <c r="J35" s="171">
        <v>529.70359134</v>
      </c>
      <c r="K35" s="171">
        <v>429.60212525999998</v>
      </c>
      <c r="L35" s="171">
        <v>522.49931916000003</v>
      </c>
      <c r="M35" s="171">
        <v>570.65419110000005</v>
      </c>
      <c r="N35" s="171">
        <v>447.42321960000004</v>
      </c>
      <c r="O35" s="171">
        <v>395.09745323999999</v>
      </c>
      <c r="P35" s="171">
        <v>376.89718668</v>
      </c>
      <c r="Q35" s="171">
        <v>29.884062</v>
      </c>
      <c r="R35" s="171">
        <v>28.475135999999999</v>
      </c>
      <c r="S35" s="171">
        <v>22.542815999999998</v>
      </c>
      <c r="T35" s="171">
        <v>16.870035000000001</v>
      </c>
      <c r="U35" s="171">
        <v>12.754488</v>
      </c>
      <c r="V35" s="171">
        <v>17.722805999999999</v>
      </c>
      <c r="W35" s="171">
        <v>15.646494000000001</v>
      </c>
      <c r="X35" s="171">
        <v>24.137127</v>
      </c>
      <c r="Y35" s="171">
        <v>28.957136999999999</v>
      </c>
      <c r="Z35" s="171">
        <v>39.190389000000003</v>
      </c>
      <c r="AA35" s="171">
        <v>37.410693000000002</v>
      </c>
      <c r="AB35" s="171">
        <v>0</v>
      </c>
      <c r="AC35" s="171">
        <v>0</v>
      </c>
      <c r="AD35" s="171">
        <v>0</v>
      </c>
      <c r="AE35" s="171">
        <v>0</v>
      </c>
      <c r="AF35" s="171">
        <v>0</v>
      </c>
      <c r="AG35" s="171">
        <v>0</v>
      </c>
      <c r="AH35" s="171">
        <v>0</v>
      </c>
      <c r="AI35" s="171">
        <v>0</v>
      </c>
    </row>
    <row r="36" spans="2:35" outlineLevel="1">
      <c r="B36" s="222" t="s">
        <v>260</v>
      </c>
      <c r="C36" s="176"/>
      <c r="D36" s="237">
        <v>267.75</v>
      </c>
      <c r="E36" s="237">
        <v>287.7</v>
      </c>
      <c r="F36" s="171">
        <v>337.05</v>
      </c>
      <c r="G36" s="171">
        <v>336.84</v>
      </c>
      <c r="H36" s="171">
        <v>365.82</v>
      </c>
      <c r="I36" s="171">
        <v>363.72</v>
      </c>
      <c r="J36" s="171">
        <v>362.04</v>
      </c>
      <c r="K36" s="171">
        <v>326.55</v>
      </c>
      <c r="L36" s="171">
        <v>321.93</v>
      </c>
      <c r="M36" s="171">
        <v>310.38</v>
      </c>
      <c r="N36" s="171">
        <v>284.97000000000003</v>
      </c>
      <c r="O36" s="171">
        <v>317.73</v>
      </c>
      <c r="P36" s="171">
        <v>250.95</v>
      </c>
      <c r="Q36" s="171">
        <v>222.6</v>
      </c>
      <c r="R36" s="171">
        <v>189.21</v>
      </c>
      <c r="S36" s="171">
        <v>161.49</v>
      </c>
      <c r="T36" s="171">
        <v>128.31</v>
      </c>
      <c r="U36" s="171">
        <v>104.79</v>
      </c>
      <c r="V36" s="171">
        <v>126.21</v>
      </c>
      <c r="W36" s="171">
        <v>172.83</v>
      </c>
      <c r="X36" s="171">
        <v>187.32</v>
      </c>
      <c r="Y36" s="171">
        <v>171.36</v>
      </c>
      <c r="Z36" s="171">
        <v>187.32</v>
      </c>
      <c r="AA36" s="171">
        <v>218.19</v>
      </c>
      <c r="AB36" s="171">
        <v>238.98</v>
      </c>
      <c r="AC36" s="171">
        <v>259.77</v>
      </c>
      <c r="AD36" s="171">
        <v>183.54</v>
      </c>
      <c r="AE36" s="171">
        <v>95.794973999999996</v>
      </c>
      <c r="AF36" s="171">
        <v>0</v>
      </c>
      <c r="AG36" s="171">
        <v>0</v>
      </c>
      <c r="AH36" s="171">
        <v>0</v>
      </c>
      <c r="AI36" s="171">
        <v>0</v>
      </c>
    </row>
    <row r="37" spans="2:35" outlineLevel="1">
      <c r="B37" s="222" t="s">
        <v>300</v>
      </c>
      <c r="C37" s="176"/>
      <c r="D37" s="237">
        <v>0</v>
      </c>
      <c r="E37" s="237">
        <v>1311.9953527299999</v>
      </c>
      <c r="F37" s="171">
        <v>1332.56897508</v>
      </c>
      <c r="G37" s="171">
        <v>1242.27578799</v>
      </c>
      <c r="H37" s="171">
        <v>1256.4868798099999</v>
      </c>
      <c r="I37" s="171">
        <v>1173.8051125100001</v>
      </c>
      <c r="J37" s="171">
        <v>1198.7414412799999</v>
      </c>
      <c r="K37" s="171">
        <v>1103.5535450799998</v>
      </c>
      <c r="L37" s="171">
        <v>1110.84855621</v>
      </c>
      <c r="M37" s="171">
        <v>1017.05567414</v>
      </c>
      <c r="N37" s="171">
        <v>1038.2503871599999</v>
      </c>
      <c r="O37" s="171">
        <v>0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1">
        <v>0</v>
      </c>
      <c r="W37" s="171">
        <v>0</v>
      </c>
      <c r="X37" s="171">
        <v>0</v>
      </c>
      <c r="Y37" s="171">
        <v>0</v>
      </c>
      <c r="Z37" s="171">
        <v>0</v>
      </c>
      <c r="AA37" s="171">
        <v>0</v>
      </c>
      <c r="AB37" s="171">
        <v>0</v>
      </c>
      <c r="AC37" s="171">
        <v>0</v>
      </c>
      <c r="AD37" s="171">
        <v>0</v>
      </c>
      <c r="AE37" s="171">
        <v>0</v>
      </c>
      <c r="AF37" s="171">
        <v>0</v>
      </c>
      <c r="AG37" s="171">
        <v>0</v>
      </c>
      <c r="AH37" s="171">
        <v>0</v>
      </c>
      <c r="AI37" s="171">
        <v>0</v>
      </c>
    </row>
    <row r="38" spans="2:35" outlineLevel="1">
      <c r="B38" s="222" t="s">
        <v>359</v>
      </c>
      <c r="C38" s="176"/>
      <c r="D38" s="237">
        <v>634.26659401999996</v>
      </c>
      <c r="E38" s="237">
        <v>694.43638599999997</v>
      </c>
      <c r="F38" s="171">
        <v>690.8009022</v>
      </c>
      <c r="G38" s="171">
        <v>716.82335999999998</v>
      </c>
      <c r="H38" s="171">
        <v>839.47980159999997</v>
      </c>
      <c r="I38" s="171">
        <v>1013.1103488</v>
      </c>
      <c r="J38" s="171">
        <v>1103.111504</v>
      </c>
      <c r="K38" s="171">
        <v>876.11743999999999</v>
      </c>
      <c r="L38" s="171">
        <v>921.51625279999996</v>
      </c>
      <c r="M38" s="171">
        <v>975.67624000000001</v>
      </c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171"/>
      <c r="Z38" s="224"/>
      <c r="AA38" s="224"/>
      <c r="AB38" s="224"/>
      <c r="AC38" s="224"/>
      <c r="AD38" s="224"/>
      <c r="AE38" s="224"/>
      <c r="AF38" s="224"/>
      <c r="AG38" s="224"/>
      <c r="AH38" s="224"/>
      <c r="AI38" s="171">
        <v>0</v>
      </c>
    </row>
    <row r="39" spans="2:35" outlineLevel="1">
      <c r="B39" s="222" t="s">
        <v>208</v>
      </c>
      <c r="C39" s="176"/>
      <c r="D39" s="237">
        <v>153.1640208</v>
      </c>
      <c r="E39" s="237">
        <v>164.65453199999999</v>
      </c>
      <c r="F39" s="171">
        <v>232.1853576</v>
      </c>
      <c r="G39" s="171">
        <v>148.73471759999998</v>
      </c>
      <c r="H39" s="171">
        <v>169.98253440000002</v>
      </c>
      <c r="I39" s="171">
        <v>174.79699440000002</v>
      </c>
      <c r="J39" s="171">
        <v>169.46899199999999</v>
      </c>
      <c r="K39" s="171">
        <v>153.67756319999998</v>
      </c>
      <c r="L39" s="171">
        <v>175.8240792</v>
      </c>
      <c r="M39" s="171">
        <v>166.96547280000001</v>
      </c>
      <c r="N39" s="171">
        <v>144.30541440000002</v>
      </c>
      <c r="O39" s="171">
        <v>126.01046640000001</v>
      </c>
      <c r="P39" s="171">
        <v>107.58713279999999</v>
      </c>
      <c r="Q39" s="171">
        <v>77.544902400000012</v>
      </c>
      <c r="R39" s="171">
        <v>64.256992799999992</v>
      </c>
      <c r="S39" s="171">
        <v>82.230976799999993</v>
      </c>
      <c r="T39" s="171">
        <v>126.0101798</v>
      </c>
      <c r="U39" s="171">
        <v>100.90691079999999</v>
      </c>
      <c r="V39" s="171">
        <v>104.25155640000001</v>
      </c>
      <c r="W39" s="171">
        <v>117.7316088</v>
      </c>
      <c r="X39" s="171">
        <v>150.62089119999999</v>
      </c>
      <c r="Y39" s="171">
        <v>100.38530320000001</v>
      </c>
      <c r="Z39" s="171">
        <v>203.28026490000002</v>
      </c>
      <c r="AA39" s="171">
        <v>138.72063780000002</v>
      </c>
      <c r="AB39" s="171">
        <v>178.55707995</v>
      </c>
      <c r="AC39" s="171">
        <v>15.848388</v>
      </c>
      <c r="AD39" s="171">
        <v>94.985280000000003</v>
      </c>
      <c r="AE39" s="171">
        <v>72.192238000000003</v>
      </c>
      <c r="AF39" s="171">
        <v>58.758167999999998</v>
      </c>
      <c r="AG39" s="171">
        <v>71.877122999999997</v>
      </c>
      <c r="AH39" s="171">
        <v>64.967624999999998</v>
      </c>
      <c r="AI39" s="171">
        <v>67.841487000000001</v>
      </c>
    </row>
    <row r="40" spans="2:35" outlineLevel="1">
      <c r="B40" s="222" t="s">
        <v>279</v>
      </c>
      <c r="C40" s="222"/>
      <c r="D40" s="237">
        <v>0</v>
      </c>
      <c r="E40" s="171">
        <v>0</v>
      </c>
      <c r="F40" s="171">
        <v>0</v>
      </c>
      <c r="G40" s="171">
        <v>0</v>
      </c>
      <c r="H40" s="171">
        <v>187.434</v>
      </c>
      <c r="I40" s="171">
        <v>194.94</v>
      </c>
      <c r="J40" s="171">
        <v>202.95</v>
      </c>
      <c r="K40" s="171">
        <v>193.05</v>
      </c>
      <c r="L40" s="171">
        <v>195.03</v>
      </c>
      <c r="M40" s="171">
        <v>164.7</v>
      </c>
      <c r="N40" s="171">
        <v>170.91</v>
      </c>
      <c r="O40" s="171">
        <v>179.1</v>
      </c>
      <c r="P40" s="171">
        <v>174.78</v>
      </c>
      <c r="Q40" s="171">
        <v>170.01</v>
      </c>
      <c r="R40" s="171">
        <v>190.71</v>
      </c>
      <c r="S40" s="171">
        <v>186.57</v>
      </c>
      <c r="T40" s="171">
        <v>170.19</v>
      </c>
      <c r="U40" s="171">
        <v>149.94</v>
      </c>
      <c r="V40" s="171">
        <v>182.52</v>
      </c>
      <c r="W40" s="171">
        <v>174.06</v>
      </c>
      <c r="X40" s="171">
        <v>182.84081399999999</v>
      </c>
      <c r="Y40" s="171">
        <v>0</v>
      </c>
      <c r="Z40" s="171">
        <v>0</v>
      </c>
      <c r="AA40" s="171">
        <v>0</v>
      </c>
      <c r="AB40" s="171">
        <v>0</v>
      </c>
      <c r="AC40" s="171">
        <v>0</v>
      </c>
      <c r="AD40" s="171">
        <v>0</v>
      </c>
      <c r="AE40" s="171">
        <v>0</v>
      </c>
      <c r="AF40" s="171">
        <v>0</v>
      </c>
      <c r="AG40" s="171">
        <v>0</v>
      </c>
      <c r="AH40" s="171">
        <v>0</v>
      </c>
      <c r="AI40" s="171">
        <v>0</v>
      </c>
    </row>
    <row r="41" spans="2:35" outlineLevel="1">
      <c r="B41" s="222" t="s">
        <v>289</v>
      </c>
      <c r="C41" s="222"/>
      <c r="D41" s="237">
        <v>7.3521711300000003</v>
      </c>
      <c r="E41" s="237">
        <v>87.455593679999993</v>
      </c>
      <c r="F41" s="171">
        <v>96.659500199999997</v>
      </c>
      <c r="G41" s="171">
        <v>107.08414472</v>
      </c>
      <c r="H41" s="171">
        <v>135.52578191999999</v>
      </c>
      <c r="I41" s="171">
        <v>140.66184455999999</v>
      </c>
      <c r="J41" s="171">
        <v>150.98919631999999</v>
      </c>
      <c r="K41" s="171">
        <v>120.72508528</v>
      </c>
      <c r="L41" s="171">
        <v>143.31271559999999</v>
      </c>
      <c r="M41" s="171">
        <v>134.80783768000001</v>
      </c>
      <c r="N41" s="171">
        <v>125.0879772</v>
      </c>
      <c r="O41" s="171">
        <v>136.90644391999999</v>
      </c>
      <c r="P41" s="171">
        <v>33.752148159999997</v>
      </c>
      <c r="Q41" s="171">
        <v>0</v>
      </c>
      <c r="R41" s="171">
        <v>0</v>
      </c>
      <c r="S41" s="171">
        <v>0</v>
      </c>
      <c r="T41" s="171">
        <v>0</v>
      </c>
      <c r="U41" s="171">
        <v>0</v>
      </c>
      <c r="V41" s="171">
        <v>0</v>
      </c>
      <c r="W41" s="171">
        <v>0</v>
      </c>
      <c r="X41" s="171">
        <v>0</v>
      </c>
      <c r="Y41" s="171">
        <v>0</v>
      </c>
      <c r="Z41" s="171">
        <v>0</v>
      </c>
      <c r="AA41" s="171">
        <v>0</v>
      </c>
      <c r="AB41" s="171">
        <v>0</v>
      </c>
      <c r="AC41" s="171">
        <v>0</v>
      </c>
      <c r="AD41" s="171">
        <v>0</v>
      </c>
      <c r="AE41" s="171">
        <v>0</v>
      </c>
      <c r="AF41" s="171">
        <v>0</v>
      </c>
      <c r="AG41" s="171">
        <v>0</v>
      </c>
      <c r="AH41" s="171">
        <v>0</v>
      </c>
      <c r="AI41" s="171">
        <v>0</v>
      </c>
    </row>
    <row r="42" spans="2:35" outlineLevel="1">
      <c r="B42" s="222" t="s">
        <v>259</v>
      </c>
      <c r="C42" s="222"/>
      <c r="D42" s="237">
        <v>0</v>
      </c>
      <c r="E42" s="171">
        <v>0</v>
      </c>
      <c r="F42" s="171">
        <v>0</v>
      </c>
      <c r="G42" s="171">
        <v>0</v>
      </c>
      <c r="H42" s="171">
        <v>0</v>
      </c>
      <c r="I42" s="171">
        <v>0</v>
      </c>
      <c r="J42" s="171">
        <v>0</v>
      </c>
      <c r="K42" s="171">
        <v>120.00000046</v>
      </c>
      <c r="L42" s="171">
        <v>120.00000046</v>
      </c>
      <c r="M42" s="171">
        <v>120.00000046</v>
      </c>
      <c r="N42" s="171">
        <v>120.00000046</v>
      </c>
      <c r="O42" s="171">
        <v>135.67818718999999</v>
      </c>
      <c r="P42" s="171">
        <v>135.67818718999999</v>
      </c>
      <c r="Q42" s="171">
        <v>135.67818718999999</v>
      </c>
      <c r="R42" s="171">
        <v>135.67818718999999</v>
      </c>
      <c r="S42" s="171">
        <v>123.91031502</v>
      </c>
      <c r="T42" s="171">
        <v>123.91031502</v>
      </c>
      <c r="U42" s="171">
        <v>123.91031502</v>
      </c>
      <c r="V42" s="171">
        <v>123.91031502</v>
      </c>
      <c r="W42" s="171">
        <v>118.18955912</v>
      </c>
      <c r="X42" s="171">
        <v>128.83719911</v>
      </c>
      <c r="Y42" s="171">
        <v>128.83719911</v>
      </c>
      <c r="Z42" s="171">
        <v>128.83719911</v>
      </c>
      <c r="AA42" s="171">
        <v>107.23353395000001</v>
      </c>
      <c r="AB42" s="171">
        <v>107.23353395000001</v>
      </c>
      <c r="AC42" s="171">
        <v>115.9915589</v>
      </c>
      <c r="AD42" s="171">
        <v>115.9915589</v>
      </c>
      <c r="AE42" s="171">
        <v>135.21796516999999</v>
      </c>
      <c r="AF42" s="171">
        <v>107.93865864</v>
      </c>
      <c r="AG42" s="171">
        <v>0</v>
      </c>
      <c r="AH42" s="171">
        <v>0</v>
      </c>
      <c r="AI42" s="171">
        <v>0</v>
      </c>
    </row>
    <row r="43" spans="2:35" outlineLevel="1">
      <c r="B43" s="222" t="s">
        <v>292</v>
      </c>
      <c r="C43" s="222"/>
      <c r="D43" s="237">
        <v>93.307599999999994</v>
      </c>
      <c r="E43" s="237">
        <v>166.50120000000001</v>
      </c>
      <c r="F43" s="171">
        <v>168.3168</v>
      </c>
      <c r="G43" s="171">
        <v>616.38184289000003</v>
      </c>
      <c r="H43" s="171">
        <v>645.49596423000003</v>
      </c>
      <c r="I43" s="171">
        <v>661.05008385000008</v>
      </c>
      <c r="J43" s="171">
        <v>573.10948446000009</v>
      </c>
      <c r="K43" s="171">
        <v>450.47123361000001</v>
      </c>
      <c r="L43" s="171">
        <v>383.59310880000004</v>
      </c>
      <c r="M43" s="171">
        <v>220.1301363</v>
      </c>
      <c r="N43" s="171">
        <v>119.1463444</v>
      </c>
      <c r="O43" s="171">
        <v>87.906754100000001</v>
      </c>
      <c r="P43" s="171">
        <v>50.855147000000002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1">
        <v>0</v>
      </c>
      <c r="W43" s="171">
        <v>0</v>
      </c>
      <c r="X43" s="171">
        <v>0</v>
      </c>
      <c r="Y43" s="171">
        <v>0</v>
      </c>
      <c r="Z43" s="171">
        <v>0</v>
      </c>
      <c r="AA43" s="171">
        <v>0</v>
      </c>
      <c r="AB43" s="171">
        <v>0</v>
      </c>
      <c r="AC43" s="171">
        <v>0</v>
      </c>
      <c r="AD43" s="171">
        <v>0</v>
      </c>
      <c r="AE43" s="171">
        <v>0</v>
      </c>
      <c r="AF43" s="171">
        <v>0</v>
      </c>
      <c r="AG43" s="171">
        <v>0</v>
      </c>
      <c r="AH43" s="171">
        <v>0</v>
      </c>
      <c r="AI43" s="171">
        <v>0</v>
      </c>
    </row>
    <row r="44" spans="2:35" outlineLevel="1">
      <c r="B44" s="222" t="s">
        <v>207</v>
      </c>
      <c r="C44" s="222"/>
      <c r="D44" s="237">
        <v>0</v>
      </c>
      <c r="E44" s="171">
        <v>0</v>
      </c>
      <c r="F44" s="171">
        <v>0</v>
      </c>
      <c r="G44" s="171">
        <v>0</v>
      </c>
      <c r="H44" s="171">
        <v>0</v>
      </c>
      <c r="I44" s="171">
        <v>0</v>
      </c>
      <c r="J44" s="171">
        <v>0</v>
      </c>
      <c r="K44" s="171">
        <v>0</v>
      </c>
      <c r="L44" s="171">
        <v>0</v>
      </c>
      <c r="M44" s="171">
        <v>0</v>
      </c>
      <c r="N44" s="171">
        <v>0</v>
      </c>
      <c r="O44" s="171">
        <v>0</v>
      </c>
      <c r="P44" s="171">
        <v>0</v>
      </c>
      <c r="Q44" s="171">
        <v>0</v>
      </c>
      <c r="R44" s="171">
        <v>21.5866659</v>
      </c>
      <c r="S44" s="171">
        <v>21.5866659</v>
      </c>
      <c r="T44" s="171">
        <v>43.184124850000003</v>
      </c>
      <c r="U44" s="171">
        <v>42.930664869999994</v>
      </c>
      <c r="V44" s="171">
        <v>43.184124850000003</v>
      </c>
      <c r="W44" s="171">
        <v>42.930664869999994</v>
      </c>
      <c r="X44" s="171">
        <v>42.930664869999994</v>
      </c>
      <c r="Y44" s="171">
        <v>71.701398609999998</v>
      </c>
      <c r="Z44" s="171">
        <v>82.127338990000013</v>
      </c>
      <c r="AA44" s="171">
        <v>80.923293340000001</v>
      </c>
      <c r="AB44" s="171">
        <v>80.923293340000001</v>
      </c>
      <c r="AC44" s="171">
        <v>95.947231590000001</v>
      </c>
      <c r="AD44" s="171">
        <v>95.947231590000001</v>
      </c>
      <c r="AE44" s="171">
        <v>131.35486637</v>
      </c>
      <c r="AF44" s="171">
        <v>131.35486637</v>
      </c>
      <c r="AG44" s="171">
        <v>151.25962961000002</v>
      </c>
      <c r="AH44" s="171">
        <v>151.25962961000002</v>
      </c>
      <c r="AI44" s="171">
        <v>151.25962961000002</v>
      </c>
    </row>
    <row r="45" spans="2:35" outlineLevel="1">
      <c r="B45" s="222" t="s">
        <v>202</v>
      </c>
      <c r="C45" s="222"/>
      <c r="D45" s="237">
        <v>848.98834751999993</v>
      </c>
      <c r="E45" s="237">
        <v>474.69632903999997</v>
      </c>
      <c r="F45" s="171">
        <v>485.58730936000001</v>
      </c>
      <c r="G45" s="171">
        <v>309.75489815999998</v>
      </c>
      <c r="H45" s="171">
        <v>313.88129556000001</v>
      </c>
      <c r="I45" s="171">
        <v>324.88502196000002</v>
      </c>
      <c r="J45" s="171">
        <v>250.05968243999999</v>
      </c>
      <c r="K45" s="171">
        <v>168.08192076</v>
      </c>
      <c r="L45" s="171">
        <v>83.0237616</v>
      </c>
      <c r="M45" s="171">
        <v>127.17410940000001</v>
      </c>
      <c r="N45" s="171">
        <v>87.069411000000002</v>
      </c>
      <c r="O45" s="171">
        <v>81.968374799999992</v>
      </c>
      <c r="P45" s="171">
        <v>76.691440799999995</v>
      </c>
      <c r="Q45" s="171">
        <v>50.394719700000003</v>
      </c>
      <c r="R45" s="171">
        <v>48.899588399999999</v>
      </c>
      <c r="S45" s="171">
        <v>45.733428000000004</v>
      </c>
      <c r="T45" s="171">
        <v>35.091611100000001</v>
      </c>
      <c r="U45" s="171">
        <v>35.7952023</v>
      </c>
      <c r="V45" s="171">
        <v>63.1473102</v>
      </c>
      <c r="W45" s="171">
        <v>68.688090900000006</v>
      </c>
      <c r="X45" s="171">
        <v>79.945550099999991</v>
      </c>
      <c r="Y45" s="171">
        <v>94.105322999999999</v>
      </c>
      <c r="Z45" s="171">
        <v>81.000936899999999</v>
      </c>
      <c r="AA45" s="171">
        <v>62.1798723</v>
      </c>
      <c r="AB45" s="171">
        <v>83.551455000000004</v>
      </c>
      <c r="AC45" s="171">
        <v>73.437331499999999</v>
      </c>
      <c r="AD45" s="171">
        <v>76.867338599999997</v>
      </c>
      <c r="AE45" s="171">
        <v>68.776039799999992</v>
      </c>
      <c r="AF45" s="171">
        <v>82.496068199999996</v>
      </c>
      <c r="AG45" s="171">
        <v>76.691440799999995</v>
      </c>
      <c r="AH45" s="171">
        <v>144.58799159999998</v>
      </c>
      <c r="AI45" s="171">
        <v>146.34696959999999</v>
      </c>
    </row>
    <row r="46" spans="2:35" outlineLevel="1">
      <c r="B46" s="222" t="s">
        <v>251</v>
      </c>
      <c r="C46" s="222"/>
      <c r="D46" s="237">
        <v>0</v>
      </c>
      <c r="E46" s="237">
        <v>95.691834450000002</v>
      </c>
      <c r="F46" s="171">
        <v>95.691834450000002</v>
      </c>
      <c r="G46" s="171">
        <v>95.691834450000002</v>
      </c>
      <c r="H46" s="171">
        <v>95.691834450000002</v>
      </c>
      <c r="I46" s="171">
        <v>95.691834450000002</v>
      </c>
      <c r="J46" s="171">
        <v>95.691834450000002</v>
      </c>
      <c r="K46" s="171">
        <v>95.691834450000002</v>
      </c>
      <c r="L46" s="171">
        <v>95.691834450000002</v>
      </c>
      <c r="M46" s="171">
        <v>95.691834450000002</v>
      </c>
      <c r="N46" s="171">
        <v>95.691834450000002</v>
      </c>
      <c r="O46" s="171">
        <v>95.691834450000002</v>
      </c>
      <c r="P46" s="171">
        <v>95.691834450000002</v>
      </c>
      <c r="Q46" s="171">
        <v>95.691834450000002</v>
      </c>
      <c r="R46" s="171">
        <v>95.691834450000002</v>
      </c>
      <c r="S46" s="171">
        <v>95.691834450000002</v>
      </c>
      <c r="T46" s="171">
        <v>95.691834450000002</v>
      </c>
      <c r="U46" s="171">
        <v>95.691834450000002</v>
      </c>
      <c r="V46" s="171">
        <v>95.691834450000002</v>
      </c>
      <c r="W46" s="171">
        <v>95.691834450000002</v>
      </c>
      <c r="X46" s="171">
        <v>95.691834450000002</v>
      </c>
      <c r="Y46" s="171">
        <v>95.691834450000002</v>
      </c>
      <c r="Z46" s="171">
        <v>95.691834450000002</v>
      </c>
      <c r="AA46" s="171">
        <v>80.944223280000003</v>
      </c>
      <c r="AB46" s="171">
        <v>80.944223280000003</v>
      </c>
      <c r="AC46" s="171">
        <v>78.685387180000006</v>
      </c>
      <c r="AD46" s="171">
        <v>78.685387180000006</v>
      </c>
      <c r="AE46" s="171">
        <v>99.978693239999998</v>
      </c>
      <c r="AF46" s="171">
        <v>99.114382059999997</v>
      </c>
      <c r="AG46" s="171">
        <v>98.611875560000001</v>
      </c>
      <c r="AH46" s="171">
        <v>98.611875560000001</v>
      </c>
      <c r="AI46" s="171">
        <v>98.270171140000002</v>
      </c>
    </row>
    <row r="47" spans="2:35" outlineLevel="1">
      <c r="B47" s="222" t="s">
        <v>213</v>
      </c>
      <c r="C47" s="222"/>
      <c r="D47" s="237">
        <v>0</v>
      </c>
      <c r="E47" s="237">
        <v>59.588804340000003</v>
      </c>
      <c r="F47" s="171">
        <v>72.0787938</v>
      </c>
      <c r="G47" s="171">
        <v>64.306013379999996</v>
      </c>
      <c r="H47" s="171">
        <v>84.267815599999992</v>
      </c>
      <c r="I47" s="171">
        <v>81.712152340000003</v>
      </c>
      <c r="J47" s="171">
        <v>57.882319240000001</v>
      </c>
      <c r="K47" s="171">
        <v>45.794722740000005</v>
      </c>
      <c r="L47" s="171">
        <v>62.579213880000005</v>
      </c>
      <c r="M47" s="171">
        <v>58.780254979999995</v>
      </c>
      <c r="N47" s="171">
        <v>55.257584000000001</v>
      </c>
      <c r="O47" s="171">
        <v>50.97512124</v>
      </c>
      <c r="P47" s="171">
        <v>55.257584000000001</v>
      </c>
      <c r="Q47" s="171">
        <v>52.149344899999996</v>
      </c>
      <c r="R47" s="171">
        <v>56.017375780000002</v>
      </c>
      <c r="S47" s="171">
        <v>53.73800044</v>
      </c>
      <c r="T47" s="171">
        <v>42.96277156</v>
      </c>
      <c r="U47" s="171">
        <v>59.263758840000001</v>
      </c>
      <c r="V47" s="171">
        <v>82.126584219999998</v>
      </c>
      <c r="W47" s="171">
        <v>74.114234540000012</v>
      </c>
      <c r="X47" s="171">
        <v>82.471944120000003</v>
      </c>
      <c r="Y47" s="171">
        <v>75.357530180000012</v>
      </c>
      <c r="Z47" s="171">
        <v>99.94715506</v>
      </c>
      <c r="AA47" s="171">
        <v>92.487381220000003</v>
      </c>
      <c r="AB47" s="171">
        <v>94.559540620000007</v>
      </c>
      <c r="AC47" s="171">
        <v>102.77910623999999</v>
      </c>
      <c r="AD47" s="171">
        <v>111.27495978</v>
      </c>
      <c r="AE47" s="171">
        <v>83.16266392</v>
      </c>
      <c r="AF47" s="171">
        <v>85.096679359999996</v>
      </c>
      <c r="AG47" s="171">
        <v>84.336887579999996</v>
      </c>
      <c r="AH47" s="171">
        <v>96.493556060000003</v>
      </c>
      <c r="AI47" s="171">
        <v>135.79551268</v>
      </c>
    </row>
    <row r="48" spans="2:35" outlineLevel="1">
      <c r="B48" s="222" t="s">
        <v>203</v>
      </c>
      <c r="C48" s="222"/>
      <c r="D48" s="237">
        <v>0</v>
      </c>
      <c r="E48" s="237">
        <v>76.178029140000007</v>
      </c>
      <c r="F48" s="171">
        <v>83.928404260000008</v>
      </c>
      <c r="G48" s="171">
        <v>76.330997069999995</v>
      </c>
      <c r="H48" s="171">
        <v>89.588217670000006</v>
      </c>
      <c r="I48" s="171">
        <v>91.525811450000006</v>
      </c>
      <c r="J48" s="171">
        <v>86.22292320999999</v>
      </c>
      <c r="K48" s="171">
        <v>78.574526709999986</v>
      </c>
      <c r="L48" s="171">
        <v>84.081372189999996</v>
      </c>
      <c r="M48" s="171">
        <v>73.679552950000001</v>
      </c>
      <c r="N48" s="171">
        <v>69.600408150000007</v>
      </c>
      <c r="O48" s="171">
        <v>70.671183659999997</v>
      </c>
      <c r="P48" s="171">
        <v>62.461904750000002</v>
      </c>
      <c r="Q48" s="171">
        <v>56.70011272</v>
      </c>
      <c r="R48" s="171">
        <v>68.274686090000003</v>
      </c>
      <c r="S48" s="171">
        <v>50.683374139999998</v>
      </c>
      <c r="T48" s="171">
        <v>42.423105920000005</v>
      </c>
      <c r="U48" s="171">
        <v>37.273185609999999</v>
      </c>
      <c r="V48" s="171">
        <v>53.079871709999999</v>
      </c>
      <c r="W48" s="171">
        <v>52.31503206</v>
      </c>
      <c r="X48" s="171">
        <v>52.009096200000002</v>
      </c>
      <c r="Y48" s="171">
        <v>52.56997861</v>
      </c>
      <c r="Z48" s="171">
        <v>67.917760920000006</v>
      </c>
      <c r="AA48" s="171">
        <v>55.935273070000001</v>
      </c>
      <c r="AB48" s="171">
        <v>70.31425849</v>
      </c>
      <c r="AC48" s="171">
        <v>67.509846440000004</v>
      </c>
      <c r="AD48" s="171">
        <v>78.319580160000001</v>
      </c>
      <c r="AE48" s="171">
        <v>56.190219620000001</v>
      </c>
      <c r="AF48" s="171">
        <v>55.47636928</v>
      </c>
      <c r="AG48" s="171">
        <v>78.523537400000009</v>
      </c>
      <c r="AH48" s="171">
        <v>81.837842549999991</v>
      </c>
      <c r="AI48" s="171">
        <v>105.5478717</v>
      </c>
    </row>
    <row r="49" spans="2:35" outlineLevel="1">
      <c r="B49" s="222" t="s">
        <v>255</v>
      </c>
      <c r="C49" s="222"/>
      <c r="D49" s="237">
        <v>13.165377039999999</v>
      </c>
      <c r="E49" s="237">
        <v>15.10431762</v>
      </c>
      <c r="F49" s="171">
        <v>13.95240308</v>
      </c>
      <c r="G49" s="171">
        <v>13.913574499999999</v>
      </c>
      <c r="H49" s="171">
        <v>14.301860300000001</v>
      </c>
      <c r="I49" s="171">
        <v>16.61863224</v>
      </c>
      <c r="J49" s="171">
        <v>15.8550035</v>
      </c>
      <c r="K49" s="171">
        <v>17.76486465</v>
      </c>
      <c r="L49" s="171">
        <v>16.530581250000001</v>
      </c>
      <c r="M49" s="171">
        <v>18.367312500000001</v>
      </c>
      <c r="N49" s="171">
        <v>16.413030450000001</v>
      </c>
      <c r="O49" s="171">
        <v>15.443236349999999</v>
      </c>
      <c r="P49" s="171">
        <v>19.866085200000001</v>
      </c>
      <c r="Q49" s="171">
        <v>20.20404375</v>
      </c>
      <c r="R49" s="171">
        <v>17.632619999999999</v>
      </c>
      <c r="S49" s="171">
        <v>20.159962199999999</v>
      </c>
      <c r="T49" s="171">
        <v>20.145268350000002</v>
      </c>
      <c r="U49" s="171">
        <v>22.099518</v>
      </c>
      <c r="V49" s="171">
        <v>22.099518</v>
      </c>
      <c r="W49" s="171">
        <v>26.708846039999997</v>
      </c>
      <c r="X49" s="171">
        <v>32.296867020000001</v>
      </c>
      <c r="Y49" s="171">
        <v>29.155578390000002</v>
      </c>
      <c r="Z49" s="171">
        <v>35.327658060000005</v>
      </c>
      <c r="AA49" s="171">
        <v>37.52182449</v>
      </c>
      <c r="AB49" s="171">
        <v>40.110625169999999</v>
      </c>
      <c r="AC49" s="171">
        <v>43.0940601</v>
      </c>
      <c r="AD49" s="171">
        <v>54.143819100000002</v>
      </c>
      <c r="AE49" s="171">
        <v>46.298490210000004</v>
      </c>
      <c r="AF49" s="171">
        <v>48.240090719999998</v>
      </c>
      <c r="AG49" s="171">
        <v>59.053069170000001</v>
      </c>
      <c r="AH49" s="171">
        <v>63.962319239999999</v>
      </c>
      <c r="AI49" s="171">
        <v>72.312779969999994</v>
      </c>
    </row>
    <row r="50" spans="2:35" outlineLevel="1">
      <c r="B50" s="222" t="s">
        <v>216</v>
      </c>
      <c r="C50" s="222"/>
      <c r="D50" s="237">
        <v>165.42031831</v>
      </c>
      <c r="E50" s="171">
        <v>0</v>
      </c>
      <c r="F50" s="171">
        <v>0</v>
      </c>
      <c r="G50" s="171">
        <v>44.448249859999997</v>
      </c>
      <c r="H50" s="171">
        <v>46.024090289999997</v>
      </c>
      <c r="I50" s="171">
        <v>42.177162299999999</v>
      </c>
      <c r="J50" s="171">
        <v>32.026834229999999</v>
      </c>
      <c r="K50" s="171">
        <v>20.161610550000002</v>
      </c>
      <c r="L50" s="171">
        <v>20.71779291</v>
      </c>
      <c r="M50" s="171">
        <v>17.009910510000001</v>
      </c>
      <c r="N50" s="171">
        <v>15.063272250000001</v>
      </c>
      <c r="O50" s="171">
        <v>257.23265190000001</v>
      </c>
      <c r="P50" s="171">
        <v>213.13562586</v>
      </c>
      <c r="Q50" s="171">
        <v>113.18235851999999</v>
      </c>
      <c r="R50" s="171">
        <v>65.410583819999999</v>
      </c>
      <c r="S50" s="171">
        <v>73.250054540000008</v>
      </c>
      <c r="T50" s="171">
        <v>39.559784480000005</v>
      </c>
      <c r="U50" s="171">
        <v>94.106404580000003</v>
      </c>
      <c r="V50" s="171">
        <v>40.932460890000002</v>
      </c>
      <c r="W50" s="171">
        <v>73.448901120000002</v>
      </c>
      <c r="X50" s="171">
        <v>141.92469955999999</v>
      </c>
      <c r="Y50" s="171">
        <v>100.22714631999999</v>
      </c>
      <c r="Z50" s="171">
        <v>158.75673940000001</v>
      </c>
      <c r="AA50" s="171">
        <v>153.01854399999999</v>
      </c>
      <c r="AB50" s="171">
        <v>192.42081908</v>
      </c>
      <c r="AC50" s="171">
        <v>140.39451412</v>
      </c>
      <c r="AD50" s="171">
        <v>147.66289496000002</v>
      </c>
      <c r="AE50" s="171">
        <v>130.44830876</v>
      </c>
      <c r="AF50" s="171">
        <v>83.777652840000002</v>
      </c>
      <c r="AG50" s="171">
        <v>47.818294999999999</v>
      </c>
      <c r="AH50" s="171">
        <v>59.677232159999996</v>
      </c>
      <c r="AI50" s="171">
        <v>59.677232159999996</v>
      </c>
    </row>
    <row r="51" spans="2:35" outlineLevel="1">
      <c r="B51" s="222" t="s">
        <v>225</v>
      </c>
      <c r="C51" s="222"/>
      <c r="D51" s="237">
        <v>0</v>
      </c>
      <c r="E51" s="237">
        <v>33.794469790000001</v>
      </c>
      <c r="F51" s="171">
        <v>41.981603880000002</v>
      </c>
      <c r="G51" s="171">
        <v>65.026137000000006</v>
      </c>
      <c r="H51" s="171">
        <v>46.168557270000001</v>
      </c>
      <c r="I51" s="171">
        <v>47.823768030000004</v>
      </c>
      <c r="J51" s="171">
        <v>52.020909600000003</v>
      </c>
      <c r="K51" s="171">
        <v>47.705538689999997</v>
      </c>
      <c r="L51" s="171">
        <v>61.420142130000002</v>
      </c>
      <c r="M51" s="171">
        <v>72.59281476000001</v>
      </c>
      <c r="N51" s="171">
        <v>69.577966590000003</v>
      </c>
      <c r="O51" s="171">
        <v>76.257924299999999</v>
      </c>
      <c r="P51" s="171">
        <v>76.494382979999997</v>
      </c>
      <c r="Q51" s="171">
        <v>69.873539940000001</v>
      </c>
      <c r="R51" s="171">
        <v>62.838894209999999</v>
      </c>
      <c r="S51" s="171">
        <v>59.942275380000005</v>
      </c>
      <c r="T51" s="171">
        <v>44.808919859999996</v>
      </c>
      <c r="U51" s="171">
        <v>40.257090270000006</v>
      </c>
      <c r="V51" s="171">
        <v>47.114391990000001</v>
      </c>
      <c r="W51" s="171">
        <v>40.07974626</v>
      </c>
      <c r="X51" s="171">
        <v>47.173506659999994</v>
      </c>
      <c r="Y51" s="171">
        <v>45.991213259999995</v>
      </c>
      <c r="Z51" s="171">
        <v>59.7058167</v>
      </c>
      <c r="AA51" s="171">
        <v>57.814147259999999</v>
      </c>
      <c r="AB51" s="171">
        <v>68.57301720000001</v>
      </c>
      <c r="AC51" s="171">
        <v>77.026415010000008</v>
      </c>
      <c r="AD51" s="171">
        <v>84.533978099999999</v>
      </c>
      <c r="AE51" s="171">
        <v>77.440217700000005</v>
      </c>
      <c r="AF51" s="171">
        <v>46.012194579999999</v>
      </c>
      <c r="AG51" s="171">
        <v>46.325735939999994</v>
      </c>
      <c r="AH51" s="171">
        <v>46.560891959999999</v>
      </c>
      <c r="AI51" s="171">
        <v>45.424304530000001</v>
      </c>
    </row>
    <row r="52" spans="2:35" outlineLevel="1">
      <c r="B52" s="222" t="s">
        <v>192</v>
      </c>
      <c r="C52" s="222"/>
      <c r="D52" s="237">
        <v>0</v>
      </c>
      <c r="E52" s="171">
        <v>0</v>
      </c>
      <c r="F52" s="171">
        <v>0</v>
      </c>
      <c r="G52" s="171">
        <v>0</v>
      </c>
      <c r="H52" s="171">
        <v>0</v>
      </c>
      <c r="I52" s="171">
        <v>0</v>
      </c>
      <c r="J52" s="171">
        <v>0</v>
      </c>
      <c r="K52" s="171">
        <v>0</v>
      </c>
      <c r="L52" s="171">
        <v>23.659103999999999</v>
      </c>
      <c r="M52" s="171">
        <v>41.431117409999999</v>
      </c>
      <c r="N52" s="171">
        <v>37.910751390000001</v>
      </c>
      <c r="O52" s="171">
        <v>35.668022069999999</v>
      </c>
      <c r="P52" s="171">
        <v>31.484469300000001</v>
      </c>
      <c r="Q52" s="171">
        <v>33.727198619999996</v>
      </c>
      <c r="R52" s="171">
        <v>30.061198770000001</v>
      </c>
      <c r="S52" s="171">
        <v>32.347057499999998</v>
      </c>
      <c r="T52" s="171">
        <v>28.077245909999998</v>
      </c>
      <c r="U52" s="171">
        <v>24.713151929999999</v>
      </c>
      <c r="V52" s="171">
        <v>28.0341165</v>
      </c>
      <c r="W52" s="171">
        <v>30.319975230000001</v>
      </c>
      <c r="X52" s="171">
        <v>32.347057499999998</v>
      </c>
      <c r="Y52" s="171">
        <v>27.818469449999998</v>
      </c>
      <c r="Z52" s="171">
        <v>30.190587000000001</v>
      </c>
      <c r="AA52" s="171">
        <v>41.404233600000005</v>
      </c>
      <c r="AB52" s="171">
        <v>52.531621380000004</v>
      </c>
      <c r="AC52" s="171">
        <v>38.643951360000003</v>
      </c>
      <c r="AD52" s="171">
        <v>32.260798680000001</v>
      </c>
      <c r="AE52" s="171">
        <v>41.30710423</v>
      </c>
      <c r="AF52" s="171">
        <v>49.603580610000002</v>
      </c>
      <c r="AG52" s="171">
        <v>48.026081579999996</v>
      </c>
      <c r="AH52" s="171">
        <v>39.1453463</v>
      </c>
      <c r="AI52" s="171">
        <v>42.884603259999999</v>
      </c>
    </row>
    <row r="53" spans="2:35" outlineLevel="1">
      <c r="B53" s="222" t="s">
        <v>254</v>
      </c>
      <c r="C53" s="222"/>
      <c r="D53" s="237">
        <v>0</v>
      </c>
      <c r="E53" s="171">
        <v>0</v>
      </c>
      <c r="F53" s="171">
        <v>0</v>
      </c>
      <c r="G53" s="171">
        <v>0</v>
      </c>
      <c r="H53" s="171">
        <v>74.889724980000011</v>
      </c>
      <c r="I53" s="171">
        <v>290.70268850000002</v>
      </c>
      <c r="J53" s="171">
        <v>314.44682225000003</v>
      </c>
      <c r="K53" s="171">
        <v>373.76059950000001</v>
      </c>
      <c r="L53" s="171">
        <v>451.04542700000002</v>
      </c>
      <c r="M53" s="171">
        <v>448.99691350000001</v>
      </c>
      <c r="N53" s="171">
        <v>387.35527999999999</v>
      </c>
      <c r="O53" s="171">
        <v>360.07280474999999</v>
      </c>
      <c r="P53" s="171">
        <v>394.71130575000001</v>
      </c>
      <c r="Q53" s="171">
        <v>348.61975200000001</v>
      </c>
      <c r="R53" s="171">
        <v>259.50941475000002</v>
      </c>
      <c r="S53" s="171">
        <v>316.30910725000001</v>
      </c>
      <c r="T53" s="171">
        <v>242.46950699999999</v>
      </c>
      <c r="U53" s="171">
        <v>245.35604875000001</v>
      </c>
      <c r="V53" s="171">
        <v>112.94758525</v>
      </c>
      <c r="W53" s="171">
        <v>165.37090799999999</v>
      </c>
      <c r="X53" s="171">
        <v>108.75744400000001</v>
      </c>
      <c r="Y53" s="171">
        <v>58.103292000000003</v>
      </c>
      <c r="Z53" s="171">
        <v>47.674495999999998</v>
      </c>
      <c r="AA53" s="171">
        <v>58.955399010000001</v>
      </c>
      <c r="AB53" s="171">
        <v>57.964017279999993</v>
      </c>
      <c r="AC53" s="171">
        <v>41.800973999999997</v>
      </c>
      <c r="AD53" s="171">
        <v>19.5071212</v>
      </c>
      <c r="AE53" s="171">
        <v>12.122282459999999</v>
      </c>
      <c r="AF53" s="171">
        <v>18.183423689999998</v>
      </c>
      <c r="AG53" s="171">
        <v>14.957784009999999</v>
      </c>
      <c r="AH53" s="171">
        <v>23.074140959999998</v>
      </c>
      <c r="AI53" s="171">
        <v>15.104087439999999</v>
      </c>
    </row>
    <row r="54" spans="2:35" outlineLevel="1">
      <c r="B54" s="222" t="s">
        <v>237</v>
      </c>
      <c r="C54" s="222"/>
      <c r="D54" s="237">
        <v>64.93849913999999</v>
      </c>
      <c r="E54" s="237">
        <v>44.298195509999999</v>
      </c>
      <c r="F54" s="171">
        <v>50.816186130000006</v>
      </c>
      <c r="G54" s="171">
        <v>35.97</v>
      </c>
      <c r="H54" s="171">
        <v>29.81377191</v>
      </c>
      <c r="I54" s="171">
        <v>36.090355469999999</v>
      </c>
      <c r="J54" s="171">
        <v>29.853090000000002</v>
      </c>
      <c r="K54" s="171">
        <v>21.145938749999999</v>
      </c>
      <c r="L54" s="171">
        <v>18.82403175</v>
      </c>
      <c r="M54" s="171">
        <v>18.658181249999998</v>
      </c>
      <c r="N54" s="171">
        <v>18.492330750000001</v>
      </c>
      <c r="O54" s="171">
        <v>14.263142999999999</v>
      </c>
      <c r="P54" s="171">
        <v>11.69246025</v>
      </c>
      <c r="Q54" s="171">
        <v>5.3822475000000001</v>
      </c>
      <c r="R54" s="171">
        <v>6.8431432499999998</v>
      </c>
      <c r="S54" s="171">
        <v>6.6124755000000004</v>
      </c>
      <c r="T54" s="171">
        <v>5.0362478399999997</v>
      </c>
      <c r="U54" s="171">
        <v>4.3250219999999997</v>
      </c>
      <c r="V54" s="171">
        <v>5.5360281599999999</v>
      </c>
      <c r="W54" s="171">
        <v>4.44035592</v>
      </c>
      <c r="X54" s="171">
        <v>5.8820299199999999</v>
      </c>
      <c r="Y54" s="171">
        <v>6.8239235999999996</v>
      </c>
      <c r="Z54" s="171">
        <v>11.148945599999999</v>
      </c>
      <c r="AA54" s="171">
        <v>10.72605456</v>
      </c>
      <c r="AB54" s="171">
        <v>11.16816792</v>
      </c>
      <c r="AC54" s="171">
        <v>11.840949119999999</v>
      </c>
      <c r="AD54" s="171">
        <v>16.531195199999999</v>
      </c>
      <c r="AE54" s="171">
        <v>11.321946480000001</v>
      </c>
      <c r="AF54" s="171">
        <v>10.55305368</v>
      </c>
      <c r="AG54" s="171">
        <v>13.513290960000001</v>
      </c>
      <c r="AH54" s="171">
        <v>19.299209279999999</v>
      </c>
      <c r="AI54" s="171">
        <v>17.16553176</v>
      </c>
    </row>
    <row r="55" spans="2:35" outlineLevel="1">
      <c r="B55" s="222" t="s">
        <v>223</v>
      </c>
      <c r="C55" s="222"/>
      <c r="D55" s="237">
        <v>47.958853299999994</v>
      </c>
      <c r="E55" s="237">
        <v>28.25828345</v>
      </c>
      <c r="F55" s="171">
        <v>30.75428325</v>
      </c>
      <c r="G55" s="171">
        <v>23.533999999999999</v>
      </c>
      <c r="H55" s="171">
        <v>22.998855300000002</v>
      </c>
      <c r="I55" s="171">
        <v>25.583997950000001</v>
      </c>
      <c r="J55" s="171">
        <v>30.04114045</v>
      </c>
      <c r="K55" s="171">
        <v>25.737718649999998</v>
      </c>
      <c r="L55" s="171">
        <v>18.167801399999998</v>
      </c>
      <c r="M55" s="171">
        <v>15.674181599999999</v>
      </c>
      <c r="N55" s="171">
        <v>13.358677500000001</v>
      </c>
      <c r="O55" s="171">
        <v>8.1042643499999993</v>
      </c>
      <c r="P55" s="171">
        <v>6.4121652000000005</v>
      </c>
      <c r="Q55" s="171">
        <v>4.2699391500000008</v>
      </c>
      <c r="R55" s="171">
        <v>5.6450043000000001</v>
      </c>
      <c r="S55" s="171">
        <v>6.7305820499999998</v>
      </c>
      <c r="T55" s="171">
        <v>5.7173761500000007</v>
      </c>
      <c r="U55" s="171">
        <v>5.1564964500000006</v>
      </c>
      <c r="V55" s="171">
        <v>5.9164011900000002</v>
      </c>
      <c r="W55" s="171">
        <v>5.9525871299999995</v>
      </c>
      <c r="X55" s="171">
        <v>7.0562582999999997</v>
      </c>
      <c r="Y55" s="171">
        <v>7.5628614599999997</v>
      </c>
      <c r="Z55" s="171">
        <v>16.844555070000002</v>
      </c>
      <c r="AA55" s="171">
        <v>16.916926950000001</v>
      </c>
      <c r="AB55" s="171">
        <v>23.285652389999999</v>
      </c>
      <c r="AC55" s="171">
        <v>19.305198989999997</v>
      </c>
      <c r="AD55" s="171">
        <v>19.82989512</v>
      </c>
      <c r="AE55" s="171">
        <v>12.52033524</v>
      </c>
      <c r="AF55" s="171">
        <v>11.0367117</v>
      </c>
      <c r="AG55" s="171">
        <v>12.267033660000001</v>
      </c>
      <c r="AH55" s="171">
        <v>15.9218136</v>
      </c>
      <c r="AI55" s="171">
        <v>16.663625369999998</v>
      </c>
    </row>
    <row r="56" spans="2:35" outlineLevel="1">
      <c r="B56" s="222" t="s">
        <v>227</v>
      </c>
      <c r="C56" s="222"/>
      <c r="D56" s="237">
        <v>0</v>
      </c>
      <c r="E56" s="171">
        <v>0</v>
      </c>
      <c r="F56" s="171">
        <v>0</v>
      </c>
      <c r="G56" s="171">
        <v>0</v>
      </c>
      <c r="H56" s="171">
        <v>0</v>
      </c>
      <c r="I56" s="171">
        <v>0</v>
      </c>
      <c r="J56" s="171">
        <v>0</v>
      </c>
      <c r="K56" s="171">
        <v>214.13407975999999</v>
      </c>
      <c r="L56" s="171">
        <v>251.87023880000001</v>
      </c>
      <c r="M56" s="171">
        <v>243.30145747999998</v>
      </c>
      <c r="N56" s="171">
        <v>222.00933419999998</v>
      </c>
      <c r="O56" s="171">
        <v>196.56265028000001</v>
      </c>
      <c r="P56" s="171">
        <v>151.12214327999999</v>
      </c>
      <c r="Q56" s="171">
        <v>193.18706975999999</v>
      </c>
      <c r="R56" s="171">
        <v>85.428153159999994</v>
      </c>
      <c r="S56" s="171">
        <v>104.90265615999999</v>
      </c>
      <c r="T56" s="171">
        <v>99.449795319999993</v>
      </c>
      <c r="U56" s="171">
        <v>121.26123868000001</v>
      </c>
      <c r="V56" s="171">
        <v>142.55336196000002</v>
      </c>
      <c r="W56" s="171">
        <v>101.00775556000001</v>
      </c>
      <c r="X56" s="171">
        <v>90.881013999999993</v>
      </c>
      <c r="Y56" s="171">
        <v>81.533252560000008</v>
      </c>
      <c r="Z56" s="171">
        <v>126.19477943999999</v>
      </c>
      <c r="AA56" s="171">
        <v>39.141944799999997</v>
      </c>
      <c r="AB56" s="171">
        <v>31.829314199999999</v>
      </c>
      <c r="AC56" s="171">
        <v>30.215433480000002</v>
      </c>
      <c r="AD56" s="171">
        <v>20.442489120000001</v>
      </c>
      <c r="AE56" s="171">
        <v>14.524926480000001</v>
      </c>
      <c r="AF56" s="171">
        <v>11.207504999999999</v>
      </c>
      <c r="AG56" s="171">
        <v>14.166286320000001</v>
      </c>
      <c r="AH56" s="171">
        <v>15.51118692</v>
      </c>
      <c r="AI56" s="171">
        <v>14.524926480000001</v>
      </c>
    </row>
    <row r="57" spans="2:35" outlineLevel="1">
      <c r="B57" s="222" t="s">
        <v>232</v>
      </c>
      <c r="C57" s="222"/>
      <c r="D57" s="237">
        <v>54.175725760000006</v>
      </c>
      <c r="E57" s="237">
        <v>51.593196460000001</v>
      </c>
      <c r="F57" s="171">
        <v>45.739463380000004</v>
      </c>
      <c r="G57" s="171">
        <v>42.984765459999998</v>
      </c>
      <c r="H57" s="171">
        <v>33.8598286</v>
      </c>
      <c r="I57" s="171">
        <v>44.189945799999997</v>
      </c>
      <c r="J57" s="171">
        <v>44.304724880000002</v>
      </c>
      <c r="K57" s="171">
        <v>41.836974659999996</v>
      </c>
      <c r="L57" s="171">
        <v>36.098020659999996</v>
      </c>
      <c r="M57" s="171">
        <v>36.671916060000001</v>
      </c>
      <c r="N57" s="171">
        <v>32.252921479999998</v>
      </c>
      <c r="O57" s="171">
        <v>2.3529711400000002</v>
      </c>
      <c r="P57" s="171">
        <v>2.3529711400000002</v>
      </c>
      <c r="Q57" s="171">
        <v>2.3529711400000002</v>
      </c>
      <c r="R57" s="171">
        <v>2.3529711400000002</v>
      </c>
      <c r="S57" s="171">
        <v>2.3529711400000002</v>
      </c>
      <c r="T57" s="171">
        <v>2.3529711400000002</v>
      </c>
      <c r="U57" s="171">
        <v>2.3529711400000002</v>
      </c>
      <c r="V57" s="171">
        <v>2.3529711400000002</v>
      </c>
      <c r="W57" s="171">
        <v>2.3529711400000002</v>
      </c>
      <c r="X57" s="171">
        <v>2.3529711400000002</v>
      </c>
      <c r="Y57" s="171">
        <v>2.3529711400000002</v>
      </c>
      <c r="Z57" s="171">
        <v>2.3529711400000002</v>
      </c>
      <c r="AA57" s="171">
        <v>18.02031556</v>
      </c>
      <c r="AB57" s="171">
        <v>25.997461619999999</v>
      </c>
      <c r="AC57" s="171">
        <v>28.637380459999999</v>
      </c>
      <c r="AD57" s="171">
        <v>34.261555380000004</v>
      </c>
      <c r="AE57" s="171">
        <v>16.47079798</v>
      </c>
      <c r="AF57" s="171">
        <v>15.782123500000001</v>
      </c>
      <c r="AG57" s="171">
        <v>15.38039672</v>
      </c>
      <c r="AH57" s="171">
        <v>12.912646499999999</v>
      </c>
      <c r="AI57" s="171">
        <v>12.568309259999999</v>
      </c>
    </row>
    <row r="58" spans="2:35" outlineLevel="1">
      <c r="B58" s="222" t="s">
        <v>162</v>
      </c>
      <c r="C58" s="222"/>
      <c r="D58" s="237">
        <v>0</v>
      </c>
      <c r="E58" s="171">
        <v>0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171">
        <v>0</v>
      </c>
      <c r="L58" s="171">
        <v>0</v>
      </c>
      <c r="M58" s="171">
        <v>0</v>
      </c>
      <c r="N58" s="171">
        <v>0</v>
      </c>
      <c r="O58" s="171">
        <v>0</v>
      </c>
      <c r="P58" s="171">
        <v>0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1">
        <v>0</v>
      </c>
      <c r="W58" s="171">
        <v>0</v>
      </c>
      <c r="X58" s="171">
        <v>0</v>
      </c>
      <c r="Y58" s="171">
        <v>0</v>
      </c>
      <c r="Z58" s="171">
        <v>0</v>
      </c>
      <c r="AA58" s="171">
        <v>0</v>
      </c>
      <c r="AB58" s="171">
        <v>0</v>
      </c>
      <c r="AC58" s="171">
        <v>0</v>
      </c>
      <c r="AD58" s="171">
        <v>9.2267120500000015</v>
      </c>
      <c r="AE58" s="171">
        <v>10.963601730000001</v>
      </c>
      <c r="AF58" s="171">
        <v>10.963601730000001</v>
      </c>
      <c r="AG58" s="171">
        <v>10.963601730000001</v>
      </c>
      <c r="AH58" s="171">
        <v>10.963601730000001</v>
      </c>
      <c r="AI58" s="171">
        <v>10.963601730000001</v>
      </c>
    </row>
    <row r="59" spans="2:35" outlineLevel="1">
      <c r="B59" s="222" t="s">
        <v>228</v>
      </c>
      <c r="C59" s="222"/>
      <c r="D59" s="237">
        <v>0</v>
      </c>
      <c r="E59" s="237">
        <v>0.18000025</v>
      </c>
      <c r="F59" s="171">
        <v>0.18000025</v>
      </c>
      <c r="G59" s="171">
        <v>0.18000025</v>
      </c>
      <c r="H59" s="171">
        <v>0.18000025</v>
      </c>
      <c r="I59" s="171">
        <v>0.18000025</v>
      </c>
      <c r="J59" s="171">
        <v>0.23742125</v>
      </c>
      <c r="K59" s="171">
        <v>0.23742125</v>
      </c>
      <c r="L59" s="171">
        <v>0.27526725000000002</v>
      </c>
      <c r="M59" s="171">
        <v>0.27526725000000002</v>
      </c>
      <c r="N59" s="171">
        <v>0.27526725000000002</v>
      </c>
      <c r="O59" s="171">
        <v>0.27526725000000002</v>
      </c>
      <c r="P59" s="171">
        <v>0.27526725000000002</v>
      </c>
      <c r="Q59" s="171">
        <v>0.28844124999999998</v>
      </c>
      <c r="R59" s="171">
        <v>0.28844124999999998</v>
      </c>
      <c r="S59" s="171">
        <v>0.28844124999999998</v>
      </c>
      <c r="T59" s="171">
        <v>0.28844124999999998</v>
      </c>
      <c r="U59" s="171">
        <v>0.28844124999999998</v>
      </c>
      <c r="V59" s="171">
        <v>0.28844124999999998</v>
      </c>
      <c r="W59" s="171">
        <v>0.28844124999999998</v>
      </c>
      <c r="X59" s="171">
        <v>0.28844124999999998</v>
      </c>
      <c r="Y59" s="171">
        <v>0.28844124999999998</v>
      </c>
      <c r="Z59" s="171">
        <v>0.28844124999999998</v>
      </c>
      <c r="AA59" s="171">
        <v>10.846286279999999</v>
      </c>
      <c r="AB59" s="171">
        <v>10.846286279999999</v>
      </c>
      <c r="AC59" s="171">
        <v>10.54360893</v>
      </c>
      <c r="AD59" s="171">
        <v>10.54360893</v>
      </c>
      <c r="AE59" s="171">
        <v>10.38287682</v>
      </c>
      <c r="AF59" s="171">
        <v>10.293117329999999</v>
      </c>
      <c r="AG59" s="171">
        <v>10.24093158</v>
      </c>
      <c r="AH59" s="171">
        <v>10.24093158</v>
      </c>
      <c r="AI59" s="171">
        <v>10.20544527</v>
      </c>
    </row>
    <row r="60" spans="2:35" outlineLevel="1">
      <c r="B60" s="222" t="s">
        <v>244</v>
      </c>
      <c r="C60" s="222"/>
      <c r="D60" s="237">
        <v>36.013092999999998</v>
      </c>
      <c r="E60" s="237">
        <v>24.107603999999998</v>
      </c>
      <c r="F60" s="171">
        <v>30.444614000000001</v>
      </c>
      <c r="G60" s="171">
        <v>29.500803999999999</v>
      </c>
      <c r="H60" s="171">
        <v>33.262560999999998</v>
      </c>
      <c r="I60" s="171">
        <v>30.687308000000002</v>
      </c>
      <c r="J60" s="171">
        <v>26.130054000000001</v>
      </c>
      <c r="K60" s="171">
        <v>21.478418999999999</v>
      </c>
      <c r="L60" s="171">
        <v>28.368231999999999</v>
      </c>
      <c r="M60" s="171">
        <v>31.334492000000001</v>
      </c>
      <c r="N60" s="171">
        <v>23.285140999999999</v>
      </c>
      <c r="O60" s="171">
        <v>20.831235</v>
      </c>
      <c r="P60" s="171">
        <v>19.078444999999999</v>
      </c>
      <c r="Q60" s="171">
        <v>15.23579</v>
      </c>
      <c r="R60" s="171">
        <v>14.575123</v>
      </c>
      <c r="S60" s="171">
        <v>8.6021540000000005</v>
      </c>
      <c r="T60" s="171">
        <v>4.0853489999999999</v>
      </c>
      <c r="U60" s="171">
        <v>2.2112120000000002</v>
      </c>
      <c r="V60" s="171">
        <v>3.316818</v>
      </c>
      <c r="W60" s="171">
        <v>2.6831170000000002</v>
      </c>
      <c r="X60" s="171">
        <v>4.6381519999999998</v>
      </c>
      <c r="Y60" s="171">
        <v>6.4179079999999997</v>
      </c>
      <c r="Z60" s="171">
        <v>6.7549830000000002</v>
      </c>
      <c r="AA60" s="171">
        <v>6.7145339999999996</v>
      </c>
      <c r="AB60" s="171">
        <v>7.0650919999999999</v>
      </c>
      <c r="AC60" s="171">
        <v>7.8066570000000004</v>
      </c>
      <c r="AD60" s="171">
        <v>9.5459639999999997</v>
      </c>
      <c r="AE60" s="171">
        <v>8.3729429999999994</v>
      </c>
      <c r="AF60" s="171">
        <v>10.665053</v>
      </c>
      <c r="AG60" s="171">
        <v>9.2358550000000008</v>
      </c>
      <c r="AH60" s="171">
        <v>9.6403449999999999</v>
      </c>
      <c r="AI60" s="171">
        <v>9.6538280000000007</v>
      </c>
    </row>
    <row r="61" spans="2:35" outlineLevel="1">
      <c r="B61" s="222" t="s">
        <v>212</v>
      </c>
      <c r="C61" s="222"/>
      <c r="D61" s="237">
        <v>0</v>
      </c>
      <c r="E61" s="171">
        <v>0</v>
      </c>
      <c r="F61" s="171">
        <v>0</v>
      </c>
      <c r="G61" s="171">
        <v>0</v>
      </c>
      <c r="H61" s="171">
        <v>0</v>
      </c>
      <c r="I61" s="171">
        <v>0</v>
      </c>
      <c r="J61" s="171">
        <v>0</v>
      </c>
      <c r="K61" s="171">
        <v>0</v>
      </c>
      <c r="L61" s="171">
        <v>0</v>
      </c>
      <c r="M61" s="171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1">
        <v>0</v>
      </c>
      <c r="W61" s="171">
        <v>0</v>
      </c>
      <c r="X61" s="171">
        <v>0</v>
      </c>
      <c r="Y61" s="171">
        <v>0</v>
      </c>
      <c r="Z61" s="171">
        <v>0</v>
      </c>
      <c r="AA61" s="171">
        <v>0</v>
      </c>
      <c r="AB61" s="171">
        <v>0</v>
      </c>
      <c r="AC61" s="171">
        <v>0</v>
      </c>
      <c r="AD61" s="171">
        <v>0</v>
      </c>
      <c r="AE61" s="171">
        <v>0</v>
      </c>
      <c r="AF61" s="171">
        <v>0</v>
      </c>
      <c r="AG61" s="171">
        <v>9.1100025200000001</v>
      </c>
      <c r="AH61" s="171">
        <v>8.4465054899999998</v>
      </c>
      <c r="AI61" s="171">
        <v>0</v>
      </c>
    </row>
    <row r="62" spans="2:35" outlineLevel="1">
      <c r="B62" s="222" t="s">
        <v>193</v>
      </c>
      <c r="C62" s="222"/>
      <c r="D62" s="237">
        <v>0</v>
      </c>
      <c r="E62" s="171">
        <v>0</v>
      </c>
      <c r="F62" s="171">
        <v>0</v>
      </c>
      <c r="G62" s="171">
        <v>12.801819999999999</v>
      </c>
      <c r="H62" s="171">
        <v>15.699605</v>
      </c>
      <c r="I62" s="171">
        <v>15.083055</v>
      </c>
      <c r="J62" s="171">
        <v>14.085364999999999</v>
      </c>
      <c r="K62" s="171">
        <v>11.148345000000001</v>
      </c>
      <c r="L62" s="171">
        <v>11.333310000000001</v>
      </c>
      <c r="M62" s="171">
        <v>9.5004749999999998</v>
      </c>
      <c r="N62" s="171">
        <v>10.834465</v>
      </c>
      <c r="O62" s="171">
        <v>10.481350000000001</v>
      </c>
      <c r="P62" s="171">
        <v>10.744785</v>
      </c>
      <c r="Q62" s="171">
        <v>9.1753850000000003</v>
      </c>
      <c r="R62" s="171">
        <v>9.5397099999999995</v>
      </c>
      <c r="S62" s="171">
        <v>8.1272500000000001</v>
      </c>
      <c r="T62" s="171">
        <v>5.9300899999999999</v>
      </c>
      <c r="U62" s="171">
        <v>6.2495750000000001</v>
      </c>
      <c r="V62" s="171">
        <v>8.3178199999999993</v>
      </c>
      <c r="W62" s="171">
        <v>9.3777255000000004</v>
      </c>
      <c r="X62" s="171">
        <v>8.933249</v>
      </c>
      <c r="Y62" s="171">
        <v>8.6636485000000008</v>
      </c>
      <c r="Z62" s="171">
        <v>10.477987000000001</v>
      </c>
      <c r="AA62" s="171">
        <v>12.139342169999999</v>
      </c>
      <c r="AB62" s="171">
        <v>14.49153147</v>
      </c>
      <c r="AC62" s="171">
        <v>12.957494970000001</v>
      </c>
      <c r="AD62" s="171">
        <v>11.955257789999999</v>
      </c>
      <c r="AE62" s="171">
        <v>9.9712372499999997</v>
      </c>
      <c r="AF62" s="171">
        <v>9.8587412400000005</v>
      </c>
      <c r="AG62" s="171">
        <v>13.23362154</v>
      </c>
      <c r="AH62" s="171">
        <v>6.7827731399999998</v>
      </c>
      <c r="AI62" s="171">
        <v>0</v>
      </c>
    </row>
    <row r="63" spans="2:35" outlineLevel="1">
      <c r="B63" s="222" t="s">
        <v>240</v>
      </c>
      <c r="C63" s="222"/>
      <c r="D63" s="237">
        <v>0</v>
      </c>
      <c r="E63" s="237">
        <v>7.2019464000000006</v>
      </c>
      <c r="F63" s="171">
        <v>7.3965919099999997</v>
      </c>
      <c r="G63" s="171">
        <v>5.6569342499999999</v>
      </c>
      <c r="H63" s="171">
        <v>3.8199512999999996</v>
      </c>
      <c r="I63" s="171">
        <v>3.892944</v>
      </c>
      <c r="J63" s="171">
        <v>1.9829683500000002</v>
      </c>
      <c r="K63" s="171">
        <v>13.517868810000001</v>
      </c>
      <c r="L63" s="171">
        <v>13.79207817</v>
      </c>
      <c r="M63" s="171">
        <v>14.118517890000001</v>
      </c>
      <c r="N63" s="171">
        <v>14.444957609999999</v>
      </c>
      <c r="O63" s="171">
        <v>14.771397329999999</v>
      </c>
      <c r="P63" s="171">
        <v>15.17944698</v>
      </c>
      <c r="Q63" s="171">
        <v>13.33334208</v>
      </c>
      <c r="R63" s="171">
        <v>13.68056453</v>
      </c>
      <c r="S63" s="171">
        <v>14.097231470000001</v>
      </c>
      <c r="T63" s="171">
        <v>14.5833429</v>
      </c>
      <c r="U63" s="171">
        <v>15.069454329999999</v>
      </c>
      <c r="V63" s="171">
        <v>6.2535957</v>
      </c>
      <c r="W63" s="171">
        <v>6.2535957</v>
      </c>
      <c r="X63" s="171">
        <v>6.2535957</v>
      </c>
      <c r="Y63" s="171">
        <v>6.2535957</v>
      </c>
      <c r="Z63" s="171">
        <v>6.2535956800000001</v>
      </c>
      <c r="AA63" s="171">
        <v>4.8225228600000003</v>
      </c>
      <c r="AB63" s="171">
        <v>4.8225228600000003</v>
      </c>
      <c r="AC63" s="171">
        <v>4.8225228600000003</v>
      </c>
      <c r="AD63" s="171">
        <v>4.8225228700000002</v>
      </c>
      <c r="AE63" s="171">
        <v>3.7298390000000001</v>
      </c>
      <c r="AF63" s="171">
        <v>3.7298390000000001</v>
      </c>
      <c r="AG63" s="171">
        <v>3.7298390000000001</v>
      </c>
      <c r="AH63" s="171">
        <v>3.7922440800000001</v>
      </c>
      <c r="AI63" s="171">
        <v>3.7922440800000001</v>
      </c>
    </row>
    <row r="64" spans="2:35" outlineLevel="1">
      <c r="B64" s="222" t="s">
        <v>206</v>
      </c>
      <c r="C64" s="222"/>
      <c r="D64" s="237">
        <v>0</v>
      </c>
      <c r="E64" s="237">
        <v>5.7116455999999998</v>
      </c>
      <c r="F64" s="171">
        <v>5.8660130599999993</v>
      </c>
      <c r="G64" s="171">
        <v>5.9817910000000003</v>
      </c>
      <c r="H64" s="171">
        <v>6.0589754000000005</v>
      </c>
      <c r="I64" s="171">
        <v>6.1747519999999998</v>
      </c>
      <c r="J64" s="171">
        <v>6.2905286</v>
      </c>
      <c r="K64" s="171">
        <v>6.3924120100000001</v>
      </c>
      <c r="L64" s="171">
        <v>6.5220817999999996</v>
      </c>
      <c r="M64" s="171">
        <v>6.6764505999999999</v>
      </c>
      <c r="N64" s="171">
        <v>6.8308194000000002</v>
      </c>
      <c r="O64" s="171">
        <v>6.9851882000000005</v>
      </c>
      <c r="P64" s="171">
        <v>7.1781492</v>
      </c>
      <c r="Q64" s="171">
        <v>9.7454668800000004</v>
      </c>
      <c r="R64" s="171">
        <v>9.9992550799999993</v>
      </c>
      <c r="S64" s="171">
        <v>10.30380092</v>
      </c>
      <c r="T64" s="171">
        <v>10.6591044</v>
      </c>
      <c r="U64" s="171">
        <v>11.01440788</v>
      </c>
      <c r="V64" s="171">
        <v>4.5708127300000001</v>
      </c>
      <c r="W64" s="171">
        <v>4.5708127300000001</v>
      </c>
      <c r="X64" s="171">
        <v>4.5708127300000001</v>
      </c>
      <c r="Y64" s="171">
        <v>4.5708127300000001</v>
      </c>
      <c r="Z64" s="171">
        <v>4.5708127200000002</v>
      </c>
      <c r="AA64" s="171">
        <v>3.7821269500000003</v>
      </c>
      <c r="AB64" s="171">
        <v>3.7821269500000003</v>
      </c>
      <c r="AC64" s="171">
        <v>3.7821269500000003</v>
      </c>
      <c r="AD64" s="171">
        <v>3.5248279500000002</v>
      </c>
      <c r="AE64" s="171">
        <v>2.726175</v>
      </c>
      <c r="AF64" s="171">
        <v>2.726175</v>
      </c>
      <c r="AG64" s="171">
        <v>2.726175</v>
      </c>
      <c r="AH64" s="171">
        <v>2.7717873700000002</v>
      </c>
      <c r="AI64" s="171">
        <v>2.7717873700000002</v>
      </c>
    </row>
    <row r="65" spans="2:35" outlineLevel="1">
      <c r="B65" s="222" t="s">
        <v>209</v>
      </c>
      <c r="C65" s="222"/>
      <c r="D65" s="237">
        <v>0</v>
      </c>
      <c r="E65" s="171">
        <v>0</v>
      </c>
      <c r="F65" s="171">
        <v>0</v>
      </c>
      <c r="G65" s="171">
        <v>0</v>
      </c>
      <c r="H65" s="171">
        <v>0</v>
      </c>
      <c r="I65" s="171">
        <v>0</v>
      </c>
      <c r="J65" s="171">
        <v>0</v>
      </c>
      <c r="K65" s="171">
        <v>0</v>
      </c>
      <c r="L65" s="171">
        <v>0</v>
      </c>
      <c r="M65" s="171">
        <v>0</v>
      </c>
      <c r="N65" s="171">
        <v>0</v>
      </c>
      <c r="O65" s="171">
        <v>0</v>
      </c>
      <c r="P65" s="171">
        <v>5.60291154</v>
      </c>
      <c r="Q65" s="171">
        <v>6.1715542499999998</v>
      </c>
      <c r="R65" s="171">
        <v>3.37378299</v>
      </c>
      <c r="S65" s="171">
        <v>3.2927237699999998</v>
      </c>
      <c r="T65" s="171">
        <v>2.4649371900000001</v>
      </c>
      <c r="U65" s="171">
        <v>1.9834945500000001</v>
      </c>
      <c r="V65" s="171">
        <v>1.86190572</v>
      </c>
      <c r="W65" s="171">
        <v>2.2917652200000003</v>
      </c>
      <c r="X65" s="171">
        <v>2.42440758</v>
      </c>
      <c r="Y65" s="171">
        <v>2.2414102499999999</v>
      </c>
      <c r="Z65" s="171">
        <v>2.7805768799999999</v>
      </c>
      <c r="AA65" s="171">
        <v>2.90462205</v>
      </c>
      <c r="AB65" s="171">
        <v>2.81496564</v>
      </c>
      <c r="AC65" s="171">
        <v>2.3642272499999999</v>
      </c>
      <c r="AD65" s="171">
        <v>1.4713476599999999</v>
      </c>
      <c r="AE65" s="171">
        <v>1.2293981699999998</v>
      </c>
      <c r="AF65" s="171">
        <v>1.10166849</v>
      </c>
      <c r="AG65" s="171">
        <v>1.8287451299999999</v>
      </c>
      <c r="AH65" s="171">
        <v>2.1247341</v>
      </c>
      <c r="AI65" s="171">
        <v>2.3765089500000003</v>
      </c>
    </row>
    <row r="66" spans="2:35" outlineLevel="1">
      <c r="B66" s="222" t="s">
        <v>222</v>
      </c>
      <c r="C66" s="222"/>
      <c r="D66" s="237">
        <v>1.1651520200000001</v>
      </c>
      <c r="E66" s="237">
        <v>1.1651520200000001</v>
      </c>
      <c r="F66" s="171">
        <v>1.1651520200000001</v>
      </c>
      <c r="G66" s="171">
        <v>2.7530000000000001</v>
      </c>
      <c r="H66" s="171">
        <v>2.7530000000000001</v>
      </c>
      <c r="I66" s="171">
        <v>2.7530000000000001</v>
      </c>
      <c r="J66" s="171">
        <v>2.7530000000000001</v>
      </c>
      <c r="K66" s="171">
        <v>2.7530000000000001</v>
      </c>
      <c r="L66" s="171">
        <v>2.7530000000000001</v>
      </c>
      <c r="M66" s="171">
        <v>2.9394416999999997</v>
      </c>
      <c r="N66" s="171">
        <v>3.0725525999999994</v>
      </c>
      <c r="O66" s="171">
        <v>3.0725525999999994</v>
      </c>
      <c r="P66" s="171">
        <v>3.0725525999999994</v>
      </c>
      <c r="Q66" s="171">
        <v>3.0725525999999994</v>
      </c>
      <c r="R66" s="171">
        <v>2.0599215600000003</v>
      </c>
      <c r="S66" s="171">
        <v>2.0599215600000003</v>
      </c>
      <c r="T66" s="171">
        <v>2.0599215600000003</v>
      </c>
      <c r="U66" s="171">
        <v>3.149</v>
      </c>
      <c r="V66" s="171">
        <v>3.1486822400000003</v>
      </c>
      <c r="W66" s="171">
        <v>3.1486822400000003</v>
      </c>
      <c r="X66" s="171">
        <v>3.1486822400000003</v>
      </c>
      <c r="Y66" s="171">
        <v>3.1486822400000003</v>
      </c>
      <c r="Z66" s="171">
        <v>2.4463516500000004</v>
      </c>
      <c r="AA66" s="171">
        <v>2.4463516500000004</v>
      </c>
      <c r="AB66" s="171">
        <v>2.4463516500000004</v>
      </c>
      <c r="AC66" s="171">
        <v>2.4463516500000004</v>
      </c>
      <c r="AD66" s="171">
        <v>2.4463516500000004</v>
      </c>
      <c r="AE66" s="171">
        <v>2.4463516500000004</v>
      </c>
      <c r="AF66" s="171">
        <v>2.4463516500000004</v>
      </c>
      <c r="AG66" s="171">
        <v>1.6625751599999998</v>
      </c>
      <c r="AH66" s="171">
        <v>1.6625751599999998</v>
      </c>
      <c r="AI66" s="171">
        <v>0</v>
      </c>
    </row>
    <row r="67" spans="2:35" outlineLevel="1">
      <c r="B67" s="222" t="s">
        <v>219</v>
      </c>
      <c r="C67" s="222"/>
      <c r="D67" s="237">
        <v>0</v>
      </c>
      <c r="E67" s="237">
        <v>34.500288479999995</v>
      </c>
      <c r="F67" s="171">
        <v>42.020671560000004</v>
      </c>
      <c r="G67" s="171">
        <v>20.861627640000002</v>
      </c>
      <c r="H67" s="171">
        <v>21.583924320000001</v>
      </c>
      <c r="I67" s="171">
        <v>19.28957016</v>
      </c>
      <c r="J67" s="171">
        <v>12.78890004</v>
      </c>
      <c r="K67" s="171">
        <v>12.491483759999999</v>
      </c>
      <c r="L67" s="171">
        <v>13.511196720000001</v>
      </c>
      <c r="M67" s="171">
        <v>8.7525362399999995</v>
      </c>
      <c r="N67" s="171">
        <v>7.6478472000000002</v>
      </c>
      <c r="O67" s="171">
        <v>7.3079428799999997</v>
      </c>
      <c r="P67" s="171">
        <v>4.5887083200000003</v>
      </c>
      <c r="Q67" s="171">
        <v>3.4840201</v>
      </c>
      <c r="R67" s="171">
        <v>2.2008809900000004</v>
      </c>
      <c r="S67" s="171">
        <v>1.0961916899999999</v>
      </c>
      <c r="T67" s="171">
        <v>0.73929206999999997</v>
      </c>
      <c r="U67" s="171">
        <v>0.55234464999999999</v>
      </c>
      <c r="V67" s="171">
        <v>0.86336124000000003</v>
      </c>
      <c r="W67" s="171">
        <v>0.48776511</v>
      </c>
      <c r="X67" s="171">
        <v>0.62372751000000004</v>
      </c>
      <c r="Y67" s="171">
        <v>0.46397168999999999</v>
      </c>
      <c r="Z67" s="171">
        <v>1.28824374</v>
      </c>
      <c r="AA67" s="171">
        <v>1.2559526699999999</v>
      </c>
      <c r="AB67" s="171">
        <v>1.2474550200000001</v>
      </c>
      <c r="AC67" s="171">
        <v>1.20326724</v>
      </c>
      <c r="AD67" s="171">
        <v>1.0758024900000001</v>
      </c>
      <c r="AE67" s="171">
        <v>0.7681875600000001</v>
      </c>
      <c r="AF67" s="171">
        <v>0.62882609999999994</v>
      </c>
      <c r="AG67" s="171">
        <v>0.88885418999999999</v>
      </c>
      <c r="AH67" s="171">
        <v>0.79877909999999996</v>
      </c>
      <c r="AI67" s="171">
        <v>0</v>
      </c>
    </row>
    <row r="68" spans="2:35" outlineLevel="1">
      <c r="B68" s="222" t="s">
        <v>231</v>
      </c>
      <c r="C68" s="222"/>
      <c r="D68" s="237">
        <v>0</v>
      </c>
      <c r="E68" s="171">
        <v>0</v>
      </c>
      <c r="F68" s="171">
        <v>0</v>
      </c>
      <c r="G68" s="171">
        <v>0</v>
      </c>
      <c r="H68" s="171">
        <v>0</v>
      </c>
      <c r="I68" s="171">
        <v>0</v>
      </c>
      <c r="J68" s="171">
        <v>0</v>
      </c>
      <c r="K68" s="171">
        <v>0</v>
      </c>
      <c r="L68" s="171">
        <v>0</v>
      </c>
      <c r="M68" s="171">
        <v>0</v>
      </c>
      <c r="N68" s="171">
        <v>0</v>
      </c>
      <c r="O68" s="171">
        <v>0</v>
      </c>
      <c r="P68" s="171">
        <v>0</v>
      </c>
      <c r="Q68" s="171">
        <v>0</v>
      </c>
      <c r="R68" s="171">
        <v>0</v>
      </c>
      <c r="S68" s="171">
        <v>0</v>
      </c>
      <c r="T68" s="171">
        <v>0</v>
      </c>
      <c r="U68" s="171">
        <v>0</v>
      </c>
      <c r="V68" s="171">
        <v>0</v>
      </c>
      <c r="W68" s="171">
        <v>0</v>
      </c>
      <c r="X68" s="171">
        <v>0</v>
      </c>
      <c r="Y68" s="171">
        <v>8.2799999999999987E-6</v>
      </c>
      <c r="Z68" s="171">
        <v>8.2799999999999987E-6</v>
      </c>
      <c r="AA68" s="171">
        <v>8.2500000000000006E-6</v>
      </c>
      <c r="AB68" s="171">
        <v>8.5800000000000009E-6</v>
      </c>
      <c r="AC68" s="171">
        <v>7.7700000000000001E-6</v>
      </c>
      <c r="AD68" s="171">
        <v>7.2599999999999999E-6</v>
      </c>
      <c r="AE68" s="171">
        <v>5.8200000000000002E-6</v>
      </c>
      <c r="AF68" s="171">
        <v>5.7300000000000002E-6</v>
      </c>
      <c r="AG68" s="171">
        <v>6.0000000000000002E-6</v>
      </c>
      <c r="AH68" s="171">
        <v>6.6599999999999998E-6</v>
      </c>
      <c r="AI68" s="171">
        <v>7.0499999999999994E-6</v>
      </c>
    </row>
    <row r="69" spans="2:35" outlineLevel="1">
      <c r="B69" s="222" t="s">
        <v>242</v>
      </c>
      <c r="C69" s="222"/>
      <c r="D69" s="237">
        <v>0</v>
      </c>
      <c r="E69" s="237">
        <v>2E-8</v>
      </c>
      <c r="F69" s="171">
        <v>2E-8</v>
      </c>
      <c r="G69" s="171">
        <v>2E-8</v>
      </c>
      <c r="H69" s="171">
        <v>2E-8</v>
      </c>
      <c r="I69" s="171">
        <v>6.02E-6</v>
      </c>
      <c r="J69" s="171">
        <v>6.02E-6</v>
      </c>
      <c r="K69" s="171">
        <v>2E-8</v>
      </c>
      <c r="L69" s="171">
        <v>6.02E-6</v>
      </c>
      <c r="M69" s="171">
        <v>6.02E-6</v>
      </c>
      <c r="N69" s="171">
        <v>6.02E-6</v>
      </c>
      <c r="O69" s="171">
        <v>6.02E-6</v>
      </c>
      <c r="P69" s="171">
        <v>6.02E-6</v>
      </c>
      <c r="Q69" s="171">
        <v>2E-8</v>
      </c>
      <c r="R69" s="171">
        <v>6.02E-6</v>
      </c>
      <c r="S69" s="171">
        <v>6.02E-6</v>
      </c>
      <c r="T69" s="171">
        <v>0</v>
      </c>
      <c r="U69" s="171">
        <v>0</v>
      </c>
      <c r="V69" s="171">
        <v>0</v>
      </c>
      <c r="W69" s="171">
        <v>0</v>
      </c>
      <c r="X69" s="171">
        <v>0</v>
      </c>
      <c r="Y69" s="171">
        <v>0</v>
      </c>
      <c r="Z69" s="171">
        <v>0</v>
      </c>
      <c r="AA69" s="171">
        <v>0</v>
      </c>
      <c r="AB69" s="171">
        <v>0</v>
      </c>
      <c r="AC69" s="171">
        <v>0</v>
      </c>
      <c r="AD69" s="171">
        <v>0</v>
      </c>
      <c r="AE69" s="171">
        <v>0</v>
      </c>
      <c r="AF69" s="171">
        <v>0</v>
      </c>
      <c r="AG69" s="171">
        <v>0</v>
      </c>
      <c r="AH69" s="171">
        <v>2E-8</v>
      </c>
      <c r="AI69" s="171">
        <v>0</v>
      </c>
    </row>
    <row r="70" spans="2:35" outlineLevel="1">
      <c r="B70" s="222" t="s">
        <v>190</v>
      </c>
      <c r="C70" s="222"/>
      <c r="D70" s="237">
        <v>0</v>
      </c>
      <c r="E70" s="237">
        <v>4.5000000000000003E-5</v>
      </c>
      <c r="F70" s="171">
        <v>3.7340000000000005E-5</v>
      </c>
      <c r="G70" s="171">
        <v>2.4489999999999998E-5</v>
      </c>
      <c r="H70" s="171">
        <v>1.7770000000000001E-5</v>
      </c>
      <c r="I70" s="171">
        <v>1.4289999999999999E-5</v>
      </c>
      <c r="J70" s="171">
        <v>9.5899999999999997E-6</v>
      </c>
      <c r="K70" s="171">
        <v>8.0099999999999995E-6</v>
      </c>
      <c r="L70" s="171">
        <v>9.8599999999999988E-6</v>
      </c>
      <c r="M70" s="171">
        <v>9.2399999999999996E-6</v>
      </c>
      <c r="N70" s="171">
        <v>7.43E-6</v>
      </c>
      <c r="O70" s="171">
        <v>8.2799999999999987E-6</v>
      </c>
      <c r="P70" s="171">
        <v>7.7000000000000008E-6</v>
      </c>
      <c r="Q70" s="171">
        <v>7.5100000000000001E-6</v>
      </c>
      <c r="R70" s="171">
        <v>8.1699999999999997E-6</v>
      </c>
      <c r="S70" s="171">
        <v>1.1060000000000001E-5</v>
      </c>
      <c r="T70" s="171">
        <v>6.7300000000000008E-6</v>
      </c>
      <c r="U70" s="171">
        <v>5.66E-6</v>
      </c>
      <c r="V70" s="171">
        <v>9.3100000000000006E-6</v>
      </c>
      <c r="W70" s="171">
        <v>9.3200000000000006E-6</v>
      </c>
      <c r="X70" s="171">
        <v>1.198E-5</v>
      </c>
      <c r="Y70" s="171">
        <v>1.234E-5</v>
      </c>
      <c r="Z70" s="171">
        <v>1.4039999999999999E-5</v>
      </c>
      <c r="AA70" s="171">
        <v>7.4900000000000003E-6</v>
      </c>
      <c r="AB70" s="171">
        <v>6.0000000000000002E-6</v>
      </c>
      <c r="AC70" s="171">
        <v>4.8899999999999998E-6</v>
      </c>
      <c r="AD70" s="171">
        <v>2.39E-6</v>
      </c>
      <c r="AE70" s="171">
        <v>1.44E-6</v>
      </c>
      <c r="AF70" s="171">
        <v>1E-8</v>
      </c>
      <c r="AG70" s="171">
        <v>1E-8</v>
      </c>
      <c r="AH70" s="171">
        <v>1E-8</v>
      </c>
      <c r="AI70" s="171">
        <v>1E-8</v>
      </c>
    </row>
    <row r="71" spans="2:35" outlineLevel="1">
      <c r="B71" s="222" t="s">
        <v>191</v>
      </c>
      <c r="C71" s="222"/>
      <c r="D71" s="237">
        <v>0</v>
      </c>
      <c r="E71" s="171">
        <v>0</v>
      </c>
      <c r="F71" s="171">
        <v>0</v>
      </c>
      <c r="G71" s="171">
        <v>0</v>
      </c>
      <c r="H71" s="171">
        <v>0</v>
      </c>
      <c r="I71" s="171">
        <v>0</v>
      </c>
      <c r="J71" s="171">
        <v>1E-8</v>
      </c>
      <c r="K71" s="171">
        <v>1E-8</v>
      </c>
      <c r="L71" s="171">
        <v>1E-8</v>
      </c>
      <c r="M71" s="171">
        <v>1E-8</v>
      </c>
      <c r="N71" s="171">
        <v>1E-8</v>
      </c>
      <c r="O71" s="171">
        <v>1E-8</v>
      </c>
      <c r="P71" s="171">
        <v>1E-8</v>
      </c>
      <c r="Q71" s="171">
        <v>1E-8</v>
      </c>
      <c r="R71" s="171">
        <v>1E-8</v>
      </c>
      <c r="S71" s="171">
        <v>1E-8</v>
      </c>
      <c r="T71" s="171">
        <v>1E-8</v>
      </c>
      <c r="U71" s="171">
        <v>1E-8</v>
      </c>
      <c r="V71" s="171">
        <v>1E-8</v>
      </c>
      <c r="W71" s="171">
        <v>1E-8</v>
      </c>
      <c r="X71" s="171">
        <v>1E-8</v>
      </c>
      <c r="Y71" s="171">
        <v>1E-8</v>
      </c>
      <c r="Z71" s="171">
        <v>1E-8</v>
      </c>
      <c r="AA71" s="171">
        <v>1E-8</v>
      </c>
      <c r="AB71" s="171">
        <v>1E-8</v>
      </c>
      <c r="AC71" s="171">
        <v>1E-8</v>
      </c>
      <c r="AD71" s="171">
        <v>1E-8</v>
      </c>
      <c r="AE71" s="171">
        <v>1E-8</v>
      </c>
      <c r="AF71" s="171">
        <v>1E-8</v>
      </c>
      <c r="AG71" s="171">
        <v>1E-8</v>
      </c>
      <c r="AH71" s="171">
        <v>1E-8</v>
      </c>
      <c r="AI71" s="171">
        <v>1E-8</v>
      </c>
    </row>
    <row r="72" spans="2:35" outlineLevel="1">
      <c r="B72" s="222" t="s">
        <v>295</v>
      </c>
      <c r="C72" s="222"/>
      <c r="D72" s="237">
        <v>0</v>
      </c>
      <c r="E72" s="237">
        <v>49.962188380000001</v>
      </c>
      <c r="F72" s="171">
        <v>54.383620979999996</v>
      </c>
      <c r="G72" s="171">
        <v>70.720033799999996</v>
      </c>
      <c r="H72" s="171">
        <v>62.625572099999999</v>
      </c>
      <c r="I72" s="171">
        <v>69.413559280000001</v>
      </c>
      <c r="J72" s="171">
        <v>76.244148890000005</v>
      </c>
      <c r="K72" s="171">
        <v>71.117656480000008</v>
      </c>
      <c r="L72" s="171">
        <v>70.251407069999999</v>
      </c>
      <c r="M72" s="171">
        <v>63.875243380000001</v>
      </c>
      <c r="N72" s="171">
        <v>68.064482330000004</v>
      </c>
      <c r="O72" s="171">
        <v>63.974649049999996</v>
      </c>
      <c r="P72" s="171">
        <v>28.948975999999998</v>
      </c>
      <c r="Q72" s="171">
        <v>0</v>
      </c>
      <c r="R72" s="171">
        <v>0</v>
      </c>
      <c r="S72" s="171">
        <v>0</v>
      </c>
      <c r="T72" s="171">
        <v>0</v>
      </c>
      <c r="U72" s="171">
        <v>0</v>
      </c>
      <c r="V72" s="171">
        <v>0</v>
      </c>
      <c r="W72" s="171">
        <v>0</v>
      </c>
      <c r="X72" s="171">
        <v>0</v>
      </c>
      <c r="Y72" s="171">
        <v>0</v>
      </c>
      <c r="Z72" s="171">
        <v>0</v>
      </c>
      <c r="AA72" s="171">
        <v>0</v>
      </c>
      <c r="AB72" s="171">
        <v>0</v>
      </c>
      <c r="AC72" s="171">
        <v>0</v>
      </c>
      <c r="AD72" s="171">
        <v>0</v>
      </c>
      <c r="AE72" s="171">
        <v>0</v>
      </c>
      <c r="AF72" s="171">
        <v>0</v>
      </c>
      <c r="AG72" s="171">
        <v>0</v>
      </c>
      <c r="AH72" s="171">
        <v>0</v>
      </c>
      <c r="AI72" s="171">
        <v>0</v>
      </c>
    </row>
    <row r="73" spans="2:35" outlineLevel="1">
      <c r="B73" s="222" t="s">
        <v>268</v>
      </c>
      <c r="C73" s="222"/>
      <c r="D73" s="237">
        <v>0</v>
      </c>
      <c r="E73" s="171">
        <v>0</v>
      </c>
      <c r="F73" s="171">
        <v>0</v>
      </c>
      <c r="G73" s="171">
        <v>0</v>
      </c>
      <c r="H73" s="171">
        <v>0</v>
      </c>
      <c r="I73" s="171">
        <v>0</v>
      </c>
      <c r="J73" s="171">
        <v>65.231906429999995</v>
      </c>
      <c r="K73" s="171">
        <v>60.322329930000002</v>
      </c>
      <c r="L73" s="171">
        <v>68.832262529999994</v>
      </c>
      <c r="M73" s="171">
        <v>75.967513709999992</v>
      </c>
      <c r="N73" s="171">
        <v>66.541126829999996</v>
      </c>
      <c r="O73" s="171">
        <v>82.513615709999996</v>
      </c>
      <c r="P73" s="171">
        <v>80.97528174</v>
      </c>
      <c r="Q73" s="171">
        <v>90.499860150000004</v>
      </c>
      <c r="R73" s="171">
        <v>102.05373018</v>
      </c>
      <c r="S73" s="171">
        <v>114.72043755</v>
      </c>
      <c r="T73" s="171">
        <v>111.6110391</v>
      </c>
      <c r="U73" s="171">
        <v>112.06926623999999</v>
      </c>
      <c r="V73" s="171">
        <v>134.09689947000001</v>
      </c>
      <c r="W73" s="171">
        <v>159.43031421000001</v>
      </c>
      <c r="X73" s="171">
        <v>166.10733825</v>
      </c>
      <c r="Y73" s="171">
        <v>178.51220153999998</v>
      </c>
      <c r="Z73" s="171">
        <v>191.8007886</v>
      </c>
      <c r="AA73" s="171">
        <v>176.25379634999999</v>
      </c>
      <c r="AB73" s="171">
        <v>0</v>
      </c>
      <c r="AC73" s="171">
        <v>0</v>
      </c>
      <c r="AD73" s="171">
        <v>0</v>
      </c>
      <c r="AE73" s="171">
        <v>0</v>
      </c>
      <c r="AF73" s="171">
        <v>0</v>
      </c>
      <c r="AG73" s="171">
        <v>0</v>
      </c>
      <c r="AH73" s="171">
        <v>0</v>
      </c>
      <c r="AI73" s="171">
        <v>0</v>
      </c>
    </row>
    <row r="74" spans="2:35" outlineLevel="1">
      <c r="B74" s="222" t="s">
        <v>283</v>
      </c>
      <c r="C74" s="222"/>
      <c r="D74" s="237">
        <v>0</v>
      </c>
      <c r="E74" s="171">
        <v>0</v>
      </c>
      <c r="F74" s="171">
        <v>0</v>
      </c>
      <c r="G74" s="171">
        <v>179.37908632</v>
      </c>
      <c r="H74" s="171">
        <v>176.36430357</v>
      </c>
      <c r="I74" s="171">
        <v>177.87169077999999</v>
      </c>
      <c r="J74" s="171">
        <v>132.43473345000001</v>
      </c>
      <c r="K74" s="171">
        <v>84.413683760000012</v>
      </c>
      <c r="L74" s="171">
        <v>77.35648454999999</v>
      </c>
      <c r="M74" s="171">
        <v>66.566809399999997</v>
      </c>
      <c r="N74" s="171">
        <v>57.605892750000002</v>
      </c>
      <c r="O74" s="171">
        <v>522.66601702999992</v>
      </c>
      <c r="P74" s="171">
        <v>451.03158830000001</v>
      </c>
      <c r="Q74" s="171">
        <v>230.55672761000002</v>
      </c>
      <c r="R74" s="171">
        <v>139.55447494000001</v>
      </c>
      <c r="S74" s="171">
        <v>156.26917441000001</v>
      </c>
      <c r="T74" s="171">
        <v>77.826516519999998</v>
      </c>
      <c r="U74" s="171">
        <v>0</v>
      </c>
      <c r="V74" s="171">
        <v>0</v>
      </c>
      <c r="W74" s="171">
        <v>0</v>
      </c>
      <c r="X74" s="171">
        <v>0</v>
      </c>
      <c r="Y74" s="171">
        <v>0</v>
      </c>
      <c r="Z74" s="171">
        <v>0</v>
      </c>
      <c r="AA74" s="171">
        <v>0</v>
      </c>
      <c r="AB74" s="171">
        <v>0</v>
      </c>
      <c r="AC74" s="171">
        <v>0</v>
      </c>
      <c r="AD74" s="171">
        <v>0</v>
      </c>
      <c r="AE74" s="171">
        <v>0</v>
      </c>
      <c r="AF74" s="171">
        <v>0</v>
      </c>
      <c r="AG74" s="171">
        <v>0</v>
      </c>
      <c r="AH74" s="171">
        <v>0</v>
      </c>
      <c r="AI74" s="171">
        <v>0</v>
      </c>
    </row>
    <row r="75" spans="2:35" outlineLevel="1">
      <c r="B75" s="222" t="s">
        <v>296</v>
      </c>
      <c r="C75" s="222"/>
      <c r="D75" s="237">
        <v>0</v>
      </c>
      <c r="E75" s="237">
        <v>36.936344720000001</v>
      </c>
      <c r="F75" s="171">
        <v>41.726218299999999</v>
      </c>
      <c r="G75" s="171">
        <v>66.773476079999995</v>
      </c>
      <c r="H75" s="171">
        <v>64.481381369999994</v>
      </c>
      <c r="I75" s="171">
        <v>64.567875509999993</v>
      </c>
      <c r="J75" s="171">
        <v>62.924486850000001</v>
      </c>
      <c r="K75" s="171">
        <v>57.864579659999997</v>
      </c>
      <c r="L75" s="171">
        <v>65.130087419999995</v>
      </c>
      <c r="M75" s="171">
        <v>60.848627490000005</v>
      </c>
      <c r="N75" s="171">
        <v>53.842602149999998</v>
      </c>
      <c r="O75" s="171">
        <v>65.216581560000009</v>
      </c>
      <c r="P75" s="171">
        <v>6.0609999999999999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1">
        <v>0</v>
      </c>
      <c r="W75" s="171">
        <v>0</v>
      </c>
      <c r="X75" s="171">
        <v>0</v>
      </c>
      <c r="Y75" s="171">
        <v>0</v>
      </c>
      <c r="Z75" s="171">
        <v>0</v>
      </c>
      <c r="AA75" s="171">
        <v>0</v>
      </c>
      <c r="AB75" s="171">
        <v>0</v>
      </c>
      <c r="AC75" s="171">
        <v>0</v>
      </c>
      <c r="AD75" s="171">
        <v>0</v>
      </c>
      <c r="AE75" s="171">
        <v>0</v>
      </c>
      <c r="AF75" s="171">
        <v>0</v>
      </c>
      <c r="AG75" s="171">
        <v>0</v>
      </c>
      <c r="AH75" s="171">
        <v>0</v>
      </c>
      <c r="AI75" s="171">
        <v>0</v>
      </c>
    </row>
    <row r="76" spans="2:35" outlineLevel="1">
      <c r="B76" s="222" t="s">
        <v>264</v>
      </c>
      <c r="C76" s="222"/>
      <c r="D76" s="237">
        <v>85.298712099999989</v>
      </c>
      <c r="E76" s="237">
        <v>48.321930500000001</v>
      </c>
      <c r="F76" s="171">
        <v>57.482087759999999</v>
      </c>
      <c r="G76" s="171">
        <v>53.70037146</v>
      </c>
      <c r="H76" s="171">
        <v>63.700910119999996</v>
      </c>
      <c r="I76" s="171">
        <v>69.667618060000009</v>
      </c>
      <c r="J76" s="171">
        <v>60.171308240000002</v>
      </c>
      <c r="K76" s="171">
        <v>54.624791000000002</v>
      </c>
      <c r="L76" s="171">
        <v>52.69191378</v>
      </c>
      <c r="M76" s="171">
        <v>49.246350039999996</v>
      </c>
      <c r="N76" s="171">
        <v>42.355222560000001</v>
      </c>
      <c r="O76" s="171">
        <v>37.060819739999999</v>
      </c>
      <c r="P76" s="171">
        <v>26.892204800000002</v>
      </c>
      <c r="Q76" s="171">
        <v>17.479933120000002</v>
      </c>
      <c r="R76" s="171">
        <v>19.580886620000001</v>
      </c>
      <c r="S76" s="171">
        <v>23.614717339999999</v>
      </c>
      <c r="T76" s="171">
        <v>23.27856478</v>
      </c>
      <c r="U76" s="171">
        <v>24.3710606</v>
      </c>
      <c r="V76" s="171">
        <v>23.614678000000001</v>
      </c>
      <c r="W76" s="171">
        <v>24.085290799999999</v>
      </c>
      <c r="X76" s="171">
        <v>36.758221200000001</v>
      </c>
      <c r="Y76" s="171">
        <v>39.918050000000001</v>
      </c>
      <c r="Z76" s="171">
        <v>42.287921600000004</v>
      </c>
      <c r="AA76" s="171">
        <v>61.482200799999994</v>
      </c>
      <c r="AB76" s="171">
        <v>67.8690888</v>
      </c>
      <c r="AC76" s="171">
        <v>84.474997599999995</v>
      </c>
      <c r="AD76" s="171">
        <v>0</v>
      </c>
      <c r="AE76" s="171">
        <v>0</v>
      </c>
      <c r="AF76" s="171">
        <v>0</v>
      </c>
      <c r="AG76" s="171">
        <v>0</v>
      </c>
      <c r="AH76" s="171">
        <v>0</v>
      </c>
      <c r="AI76" s="171">
        <v>0</v>
      </c>
    </row>
    <row r="77" spans="2:35" outlineLevel="1">
      <c r="B77" s="222" t="s">
        <v>263</v>
      </c>
      <c r="C77" s="222"/>
      <c r="D77" s="237">
        <v>0</v>
      </c>
      <c r="E77" s="237">
        <v>40.885740779999999</v>
      </c>
      <c r="F77" s="171">
        <v>43.042782259999996</v>
      </c>
      <c r="G77" s="171">
        <v>25.394261059999998</v>
      </c>
      <c r="H77" s="171">
        <v>44.317397679999999</v>
      </c>
      <c r="I77" s="171">
        <v>45.395918420000001</v>
      </c>
      <c r="J77" s="171">
        <v>38.924793979999997</v>
      </c>
      <c r="K77" s="171">
        <v>28.13958658</v>
      </c>
      <c r="L77" s="171">
        <v>35.493137079999997</v>
      </c>
      <c r="M77" s="171">
        <v>34.806805700000005</v>
      </c>
      <c r="N77" s="171">
        <v>34.218521659999993</v>
      </c>
      <c r="O77" s="171">
        <v>32.943906239999997</v>
      </c>
      <c r="P77" s="171">
        <v>28.23763392</v>
      </c>
      <c r="Q77" s="171">
        <v>21.76650948</v>
      </c>
      <c r="R77" s="171">
        <v>20.98213076</v>
      </c>
      <c r="S77" s="171">
        <v>22.746982879999997</v>
      </c>
      <c r="T77" s="171">
        <v>19.315325980000001</v>
      </c>
      <c r="U77" s="171">
        <v>23.727456280000002</v>
      </c>
      <c r="V77" s="171">
        <v>25.688403079999997</v>
      </c>
      <c r="W77" s="171">
        <v>20.197752039999997</v>
      </c>
      <c r="X77" s="171">
        <v>24.511835000000001</v>
      </c>
      <c r="Y77" s="171">
        <v>18.432899920000001</v>
      </c>
      <c r="Z77" s="171">
        <v>19.94684913</v>
      </c>
      <c r="AA77" s="171">
        <v>7.8027594300000001</v>
      </c>
      <c r="AB77" s="171">
        <v>9.7152717600000003</v>
      </c>
      <c r="AC77" s="171">
        <v>14.645626740000001</v>
      </c>
      <c r="AD77" s="171">
        <v>0</v>
      </c>
      <c r="AE77" s="171">
        <v>0</v>
      </c>
      <c r="AF77" s="171">
        <v>0</v>
      </c>
      <c r="AG77" s="171">
        <v>0</v>
      </c>
      <c r="AH77" s="171">
        <v>0</v>
      </c>
      <c r="AI77" s="171">
        <v>0</v>
      </c>
    </row>
    <row r="78" spans="2:35" outlineLevel="1">
      <c r="B78" s="222" t="s">
        <v>262</v>
      </c>
      <c r="C78" s="222"/>
      <c r="D78" s="237">
        <v>251.63296588</v>
      </c>
      <c r="E78" s="237">
        <v>147.07427769999998</v>
      </c>
      <c r="F78" s="171">
        <v>158.93909338</v>
      </c>
      <c r="G78" s="171">
        <v>82.360074980000007</v>
      </c>
      <c r="H78" s="171">
        <v>90.759402739999999</v>
      </c>
      <c r="I78" s="171">
        <v>76.993837799999994</v>
      </c>
      <c r="J78" s="171">
        <v>73.260803240000001</v>
      </c>
      <c r="K78" s="171">
        <v>49.229393259999995</v>
      </c>
      <c r="L78" s="171">
        <v>56.92877704</v>
      </c>
      <c r="M78" s="171">
        <v>42.69658278</v>
      </c>
      <c r="N78" s="171">
        <v>33.363996379999996</v>
      </c>
      <c r="O78" s="171">
        <v>34.530569679999999</v>
      </c>
      <c r="P78" s="171">
        <v>25.197983280000003</v>
      </c>
      <c r="Q78" s="171">
        <v>20.298375420000003</v>
      </c>
      <c r="R78" s="171">
        <v>11.43241834</v>
      </c>
      <c r="S78" s="171">
        <v>8.6326424199999998</v>
      </c>
      <c r="T78" s="171">
        <v>1.39988796</v>
      </c>
      <c r="U78" s="171">
        <v>0.76527319999999999</v>
      </c>
      <c r="V78" s="171">
        <v>2.1091676000000001</v>
      </c>
      <c r="W78" s="171">
        <v>1.1339108999999998</v>
      </c>
      <c r="X78" s="171">
        <v>1.1245783</v>
      </c>
      <c r="Y78" s="171">
        <v>0.5552897</v>
      </c>
      <c r="Z78" s="171">
        <v>1.0312523</v>
      </c>
      <c r="AA78" s="171">
        <v>0.86793180000000003</v>
      </c>
      <c r="AB78" s="171">
        <v>1.1339108999999998</v>
      </c>
      <c r="AC78" s="171">
        <v>1.0592501000000001</v>
      </c>
      <c r="AD78" s="171">
        <v>0.73727540000000003</v>
      </c>
      <c r="AE78" s="171">
        <v>0</v>
      </c>
      <c r="AF78" s="171">
        <v>0</v>
      </c>
      <c r="AG78" s="171">
        <v>0</v>
      </c>
      <c r="AH78" s="171">
        <v>0</v>
      </c>
      <c r="AI78" s="171">
        <v>0</v>
      </c>
    </row>
    <row r="79" spans="2:35" outlineLevel="1">
      <c r="B79" s="222" t="s">
        <v>281</v>
      </c>
      <c r="C79" s="222"/>
      <c r="D79" s="237">
        <v>0</v>
      </c>
      <c r="E79" s="171">
        <v>0</v>
      </c>
      <c r="F79" s="171">
        <v>0</v>
      </c>
      <c r="G79" s="171">
        <v>0</v>
      </c>
      <c r="H79" s="171">
        <v>0</v>
      </c>
      <c r="I79" s="171">
        <v>0</v>
      </c>
      <c r="J79" s="171">
        <v>0</v>
      </c>
      <c r="K79" s="171">
        <v>25.702400000000001</v>
      </c>
      <c r="L79" s="171">
        <v>24.332799999999999</v>
      </c>
      <c r="M79" s="171">
        <v>25.587199999999999</v>
      </c>
      <c r="N79" s="171">
        <v>22.297599999999999</v>
      </c>
      <c r="O79" s="171">
        <v>20.48</v>
      </c>
      <c r="P79" s="171">
        <v>34.887752579999997</v>
      </c>
      <c r="Q79" s="171">
        <v>22.536627320000001</v>
      </c>
      <c r="R79" s="171">
        <v>16.053768099999999</v>
      </c>
      <c r="S79" s="171">
        <v>10.81839914</v>
      </c>
      <c r="T79" s="171">
        <v>4.8877077400000006</v>
      </c>
      <c r="U79" s="171">
        <v>0.83847706000000011</v>
      </c>
      <c r="V79" s="171">
        <v>1.3292929</v>
      </c>
      <c r="W79" s="171">
        <v>0</v>
      </c>
      <c r="X79" s="171">
        <v>0</v>
      </c>
      <c r="Y79" s="171">
        <v>0</v>
      </c>
      <c r="Z79" s="171">
        <v>0</v>
      </c>
      <c r="AA79" s="171">
        <v>0</v>
      </c>
      <c r="AB79" s="171">
        <v>0</v>
      </c>
      <c r="AC79" s="171">
        <v>0</v>
      </c>
      <c r="AD79" s="171">
        <v>0</v>
      </c>
      <c r="AE79" s="171">
        <v>0</v>
      </c>
      <c r="AF79" s="171">
        <v>0</v>
      </c>
      <c r="AG79" s="171">
        <v>0</v>
      </c>
      <c r="AH79" s="171">
        <v>0</v>
      </c>
      <c r="AI79" s="171">
        <v>0</v>
      </c>
    </row>
    <row r="80" spans="2:35" outlineLevel="1">
      <c r="B80" s="222" t="s">
        <v>282</v>
      </c>
      <c r="C80" s="222"/>
      <c r="D80" s="237">
        <v>0</v>
      </c>
      <c r="E80" s="171">
        <v>0</v>
      </c>
      <c r="F80" s="171">
        <v>0</v>
      </c>
      <c r="G80" s="171">
        <v>30.319054999999999</v>
      </c>
      <c r="H80" s="171">
        <v>27.941289999999999</v>
      </c>
      <c r="I80" s="171">
        <v>31.533449999999998</v>
      </c>
      <c r="J80" s="171">
        <v>29.992495000000002</v>
      </c>
      <c r="K80" s="171">
        <v>28.002520000000001</v>
      </c>
      <c r="L80" s="171">
        <v>26.941199999999998</v>
      </c>
      <c r="M80" s="171">
        <v>24.440975000000002</v>
      </c>
      <c r="N80" s="171">
        <v>21.012094999999999</v>
      </c>
      <c r="O80" s="171">
        <v>23.359245000000001</v>
      </c>
      <c r="P80" s="171">
        <v>20.08344</v>
      </c>
      <c r="Q80" s="171">
        <v>19.807905000000002</v>
      </c>
      <c r="R80" s="171">
        <v>25.788035000000001</v>
      </c>
      <c r="S80" s="171">
        <v>24.941020000000002</v>
      </c>
      <c r="T80" s="171">
        <v>27.186119999999999</v>
      </c>
      <c r="U80" s="171">
        <v>0</v>
      </c>
      <c r="V80" s="171">
        <v>0</v>
      </c>
      <c r="W80" s="171">
        <v>0</v>
      </c>
      <c r="X80" s="171">
        <v>0</v>
      </c>
      <c r="Y80" s="171">
        <v>0</v>
      </c>
      <c r="Z80" s="171">
        <v>0</v>
      </c>
      <c r="AA80" s="171">
        <v>0</v>
      </c>
      <c r="AB80" s="171">
        <v>0</v>
      </c>
      <c r="AC80" s="171">
        <v>0</v>
      </c>
      <c r="AD80" s="171">
        <v>0</v>
      </c>
      <c r="AE80" s="171">
        <v>0</v>
      </c>
      <c r="AF80" s="171">
        <v>0</v>
      </c>
      <c r="AG80" s="171">
        <v>0</v>
      </c>
      <c r="AH80" s="171">
        <v>0</v>
      </c>
      <c r="AI80" s="171">
        <v>0</v>
      </c>
    </row>
    <row r="81" spans="2:35" outlineLevel="1">
      <c r="B81" s="222" t="s">
        <v>291</v>
      </c>
      <c r="C81" s="222"/>
      <c r="D81" s="237">
        <v>0</v>
      </c>
      <c r="E81" s="171">
        <v>0</v>
      </c>
      <c r="F81" s="171"/>
      <c r="G81" s="171">
        <v>85.547657909999998</v>
      </c>
      <c r="H81" s="171">
        <v>62.01706669</v>
      </c>
      <c r="I81" s="171">
        <v>41.078828739999999</v>
      </c>
      <c r="J81" s="171">
        <v>70.79118545</v>
      </c>
      <c r="K81" s="171">
        <v>18.944120050000002</v>
      </c>
      <c r="L81" s="171">
        <v>27.120003440000001</v>
      </c>
      <c r="M81" s="171">
        <v>19.542355420000003</v>
      </c>
      <c r="N81" s="171">
        <v>19.143531840000001</v>
      </c>
      <c r="O81" s="171">
        <v>15.354707830000001</v>
      </c>
      <c r="P81" s="171">
        <v>7.3782362300000006</v>
      </c>
      <c r="Q81" s="171">
        <v>0</v>
      </c>
      <c r="R81" s="171">
        <v>0</v>
      </c>
      <c r="S81" s="171">
        <v>0</v>
      </c>
      <c r="T81" s="171">
        <v>0</v>
      </c>
      <c r="U81" s="171">
        <v>0</v>
      </c>
      <c r="V81" s="171">
        <v>0</v>
      </c>
      <c r="W81" s="171">
        <v>0</v>
      </c>
      <c r="X81" s="171">
        <v>0</v>
      </c>
      <c r="Y81" s="171">
        <v>0</v>
      </c>
      <c r="Z81" s="171">
        <v>0</v>
      </c>
      <c r="AA81" s="171">
        <v>0</v>
      </c>
      <c r="AB81" s="171">
        <v>0</v>
      </c>
      <c r="AC81" s="171">
        <v>0</v>
      </c>
      <c r="AD81" s="171">
        <v>0</v>
      </c>
      <c r="AE81" s="171">
        <v>0</v>
      </c>
      <c r="AF81" s="171">
        <v>0</v>
      </c>
      <c r="AG81" s="171">
        <v>0</v>
      </c>
      <c r="AH81" s="171">
        <v>0</v>
      </c>
      <c r="AI81" s="171">
        <v>0</v>
      </c>
    </row>
    <row r="82" spans="2:35" outlineLevel="1">
      <c r="B82" s="222" t="s">
        <v>290</v>
      </c>
      <c r="C82" s="222"/>
      <c r="D82" s="237">
        <v>38.561700000000002</v>
      </c>
      <c r="E82" s="237">
        <v>17.475359999999998</v>
      </c>
      <c r="F82" s="171">
        <v>17.92116</v>
      </c>
      <c r="G82" s="171">
        <v>17.341999999999999</v>
      </c>
      <c r="H82" s="171">
        <v>21.888780000000001</v>
      </c>
      <c r="I82" s="171">
        <v>25.99014</v>
      </c>
      <c r="J82" s="171">
        <v>38.650860000000002</v>
      </c>
      <c r="K82" s="171">
        <v>30.318049999999999</v>
      </c>
      <c r="L82" s="171">
        <v>30.033380999999999</v>
      </c>
      <c r="M82" s="171">
        <v>16.420010000000001</v>
      </c>
      <c r="N82" s="171">
        <v>14.749264999999999</v>
      </c>
      <c r="O82" s="171">
        <v>15.91699</v>
      </c>
      <c r="P82" s="171">
        <v>12.462576</v>
      </c>
      <c r="Q82" s="171">
        <v>0</v>
      </c>
      <c r="R82" s="171">
        <v>0</v>
      </c>
      <c r="S82" s="171">
        <v>0</v>
      </c>
      <c r="T82" s="171">
        <v>0</v>
      </c>
      <c r="U82" s="171">
        <v>0</v>
      </c>
      <c r="V82" s="171">
        <v>0</v>
      </c>
      <c r="W82" s="171">
        <v>0</v>
      </c>
      <c r="X82" s="171">
        <v>0</v>
      </c>
      <c r="Y82" s="171">
        <v>0</v>
      </c>
      <c r="Z82" s="171">
        <v>0</v>
      </c>
      <c r="AA82" s="171">
        <v>0</v>
      </c>
      <c r="AB82" s="171">
        <v>0</v>
      </c>
      <c r="AC82" s="171">
        <v>0</v>
      </c>
      <c r="AD82" s="171">
        <v>0</v>
      </c>
      <c r="AE82" s="171">
        <v>0</v>
      </c>
      <c r="AF82" s="171">
        <v>0</v>
      </c>
      <c r="AG82" s="171">
        <v>0</v>
      </c>
      <c r="AH82" s="171">
        <v>0</v>
      </c>
      <c r="AI82" s="171">
        <v>0</v>
      </c>
    </row>
    <row r="83" spans="2:35" outlineLevel="1">
      <c r="B83" s="222" t="s">
        <v>258</v>
      </c>
      <c r="C83" s="222"/>
      <c r="D83" s="237">
        <v>0</v>
      </c>
      <c r="E83" s="171">
        <v>0</v>
      </c>
      <c r="F83" s="171">
        <v>0</v>
      </c>
      <c r="G83" s="171">
        <v>0</v>
      </c>
      <c r="H83" s="171">
        <v>0</v>
      </c>
      <c r="I83" s="171">
        <v>0</v>
      </c>
      <c r="J83" s="171">
        <v>16.2120882</v>
      </c>
      <c r="K83" s="171">
        <v>15.298999999999999</v>
      </c>
      <c r="L83" s="171">
        <v>15.636336</v>
      </c>
      <c r="M83" s="171">
        <v>15.1510704</v>
      </c>
      <c r="N83" s="171">
        <v>10.675843199999999</v>
      </c>
      <c r="O83" s="171">
        <v>10.810639199999999</v>
      </c>
      <c r="P83" s="171">
        <v>11.282425199999999</v>
      </c>
      <c r="Q83" s="171">
        <v>11.5385376</v>
      </c>
      <c r="R83" s="171">
        <v>13.4930796</v>
      </c>
      <c r="S83" s="171">
        <v>14.82756</v>
      </c>
      <c r="T83" s="171">
        <v>13.466120400000001</v>
      </c>
      <c r="U83" s="171">
        <v>12.145119599999999</v>
      </c>
      <c r="V83" s="171">
        <v>11.2015476</v>
      </c>
      <c r="W83" s="171">
        <v>13.439161199999999</v>
      </c>
      <c r="X83" s="171">
        <v>17.590878</v>
      </c>
      <c r="Y83" s="171">
        <v>18.723164399999998</v>
      </c>
      <c r="Z83" s="171">
        <v>21.715635600000002</v>
      </c>
      <c r="AA83" s="171">
        <v>23.0905548</v>
      </c>
      <c r="AB83" s="171">
        <v>35.424388799999996</v>
      </c>
      <c r="AC83" s="171">
        <v>35.599623600000001</v>
      </c>
      <c r="AD83" s="171">
        <v>36.799308000000003</v>
      </c>
      <c r="AE83" s="171">
        <v>29.3316096</v>
      </c>
      <c r="AF83" s="171">
        <v>28.751986800000001</v>
      </c>
      <c r="AG83" s="171">
        <v>32.794732799999998</v>
      </c>
      <c r="AH83" s="171">
        <v>0</v>
      </c>
      <c r="AI83" s="171">
        <v>0</v>
      </c>
    </row>
    <row r="84" spans="2:35" outlineLevel="1">
      <c r="B84" s="222" t="s">
        <v>266</v>
      </c>
      <c r="C84" s="222"/>
      <c r="D84" s="237">
        <v>23.557884759999997</v>
      </c>
      <c r="E84" s="237">
        <v>26.584305440000001</v>
      </c>
      <c r="F84" s="171">
        <v>28.22240992</v>
      </c>
      <c r="G84" s="171">
        <v>14.520267519999999</v>
      </c>
      <c r="H84" s="171">
        <v>11.265724800000001</v>
      </c>
      <c r="I84" s="171">
        <v>9.5872455999999993</v>
      </c>
      <c r="J84" s="171">
        <v>5.6613112000000001</v>
      </c>
      <c r="K84" s="171">
        <v>3.61868736</v>
      </c>
      <c r="L84" s="171">
        <v>4.9102628800000003</v>
      </c>
      <c r="M84" s="171">
        <v>5.4678593600000003</v>
      </c>
      <c r="N84" s="171">
        <v>4.8875038399999999</v>
      </c>
      <c r="O84" s="171">
        <v>6.0880432000000004</v>
      </c>
      <c r="P84" s="171">
        <v>4.8306062399999998</v>
      </c>
      <c r="Q84" s="171">
        <v>5.0695761600000004</v>
      </c>
      <c r="R84" s="171">
        <v>5.5190672000000003</v>
      </c>
      <c r="S84" s="171">
        <v>9.9912185600000001</v>
      </c>
      <c r="T84" s="171">
        <v>6.1961486399999997</v>
      </c>
      <c r="U84" s="171">
        <v>4.7054315199999994</v>
      </c>
      <c r="V84" s="171">
        <v>4.58594656</v>
      </c>
      <c r="W84" s="171">
        <v>4.79077792</v>
      </c>
      <c r="X84" s="171">
        <v>5.9913172800000005</v>
      </c>
      <c r="Y84" s="171">
        <v>205.39134405999999</v>
      </c>
      <c r="Z84" s="171">
        <v>258.38183601000003</v>
      </c>
      <c r="AA84" s="171">
        <v>236.80310606</v>
      </c>
      <c r="AB84" s="171">
        <v>238.3042351</v>
      </c>
      <c r="AC84" s="171">
        <v>0</v>
      </c>
      <c r="AD84" s="171">
        <v>0</v>
      </c>
      <c r="AE84" s="171">
        <v>0</v>
      </c>
      <c r="AF84" s="171">
        <v>0</v>
      </c>
      <c r="AG84" s="171">
        <v>0</v>
      </c>
      <c r="AH84" s="171">
        <v>0</v>
      </c>
      <c r="AI84" s="171">
        <v>0</v>
      </c>
    </row>
    <row r="85" spans="2:35" outlineLevel="1">
      <c r="B85" s="222" t="s">
        <v>284</v>
      </c>
      <c r="C85" s="222"/>
      <c r="D85" s="237">
        <v>0</v>
      </c>
      <c r="E85" s="237">
        <v>4.1280077500000001</v>
      </c>
      <c r="F85" s="171">
        <v>4.1280077500000001</v>
      </c>
      <c r="G85" s="171">
        <v>4.1280077500000001</v>
      </c>
      <c r="H85" s="171">
        <v>4.1280077500000001</v>
      </c>
      <c r="I85" s="171">
        <v>4.1280077500000001</v>
      </c>
      <c r="J85" s="171">
        <v>4.1280077500000001</v>
      </c>
      <c r="K85" s="171">
        <v>4.1280077500000001</v>
      </c>
      <c r="L85" s="171">
        <v>4.1280077500000001</v>
      </c>
      <c r="M85" s="171">
        <v>4.1280077500000001</v>
      </c>
      <c r="N85" s="171">
        <v>4.1280077500000001</v>
      </c>
      <c r="O85" s="171">
        <v>4.1280077500000001</v>
      </c>
      <c r="P85" s="171">
        <v>4.1280077500000001</v>
      </c>
      <c r="Q85" s="171">
        <v>4.1430077499999998</v>
      </c>
      <c r="R85" s="171">
        <v>4.1280077500000001</v>
      </c>
      <c r="S85" s="171">
        <v>4.1280077500000001</v>
      </c>
      <c r="T85" s="171">
        <v>4.1280077500000001</v>
      </c>
      <c r="U85" s="171">
        <v>0</v>
      </c>
      <c r="V85" s="171">
        <v>0</v>
      </c>
      <c r="W85" s="171">
        <v>0</v>
      </c>
      <c r="X85" s="171">
        <v>0</v>
      </c>
      <c r="Y85" s="171">
        <v>0</v>
      </c>
      <c r="Z85" s="171">
        <v>0</v>
      </c>
      <c r="AA85" s="171">
        <v>0</v>
      </c>
      <c r="AB85" s="171">
        <v>0</v>
      </c>
      <c r="AC85" s="171">
        <v>0</v>
      </c>
      <c r="AD85" s="171">
        <v>0</v>
      </c>
      <c r="AE85" s="171">
        <v>0</v>
      </c>
      <c r="AF85" s="171">
        <v>0</v>
      </c>
      <c r="AG85" s="171">
        <v>0</v>
      </c>
      <c r="AH85" s="171">
        <v>0</v>
      </c>
      <c r="AI85" s="171">
        <v>0</v>
      </c>
    </row>
    <row r="86" spans="2:35" outlineLevel="1">
      <c r="B86" s="222" t="s">
        <v>256</v>
      </c>
      <c r="C86" s="222"/>
      <c r="D86" s="237">
        <v>0</v>
      </c>
      <c r="E86" s="171">
        <v>0</v>
      </c>
      <c r="F86" s="171">
        <v>0</v>
      </c>
      <c r="G86" s="171">
        <v>3.4068930000000002</v>
      </c>
      <c r="H86" s="171">
        <v>4.1292299999999997</v>
      </c>
      <c r="I86" s="171">
        <v>4.6423230000000002</v>
      </c>
      <c r="J86" s="171">
        <v>5.0196300000000003</v>
      </c>
      <c r="K86" s="171">
        <v>4.801482</v>
      </c>
      <c r="L86" s="171">
        <v>4.7469450000000002</v>
      </c>
      <c r="M86" s="171">
        <v>4.4041410000000001</v>
      </c>
      <c r="N86" s="171">
        <v>3.894387</v>
      </c>
      <c r="O86" s="171">
        <v>4.4486610000000004</v>
      </c>
      <c r="P86" s="171">
        <v>4.3429260000000003</v>
      </c>
      <c r="Q86" s="171">
        <v>3.209892</v>
      </c>
      <c r="R86" s="171">
        <v>3.108609</v>
      </c>
      <c r="S86" s="171">
        <v>2.794743</v>
      </c>
      <c r="T86" s="171">
        <v>2.2449210000000002</v>
      </c>
      <c r="U86" s="171">
        <v>2.791404</v>
      </c>
      <c r="V86" s="171">
        <v>3.507063</v>
      </c>
      <c r="W86" s="171">
        <v>3.7029510000000001</v>
      </c>
      <c r="X86" s="171">
        <v>4.1770889999999996</v>
      </c>
      <c r="Y86" s="171">
        <v>4.1904450000000004</v>
      </c>
      <c r="Z86" s="171">
        <v>4.2906149999999998</v>
      </c>
      <c r="AA86" s="171">
        <v>3.830946</v>
      </c>
      <c r="AB86" s="171">
        <v>4.0068000000000001</v>
      </c>
      <c r="AC86" s="171">
        <v>4.620063</v>
      </c>
      <c r="AD86" s="171">
        <v>4.5944640000000003</v>
      </c>
      <c r="AE86" s="171">
        <v>3.9233250000000002</v>
      </c>
      <c r="AF86" s="171">
        <v>3.593877</v>
      </c>
      <c r="AG86" s="171">
        <v>3.7185329999999999</v>
      </c>
      <c r="AH86" s="171">
        <v>0</v>
      </c>
      <c r="AI86" s="171">
        <v>0</v>
      </c>
    </row>
    <row r="87" spans="2:35" outlineLevel="1">
      <c r="B87" s="222" t="s">
        <v>293</v>
      </c>
      <c r="C87" s="222"/>
      <c r="D87" s="237">
        <v>0</v>
      </c>
      <c r="E87" s="237">
        <v>37.086086560000005</v>
      </c>
      <c r="F87" s="171">
        <v>50.825811399999999</v>
      </c>
      <c r="G87" s="171">
        <v>35.613766779999999</v>
      </c>
      <c r="H87" s="171">
        <v>32.288962699999999</v>
      </c>
      <c r="I87" s="171">
        <v>28.260834679999999</v>
      </c>
      <c r="J87" s="171">
        <v>14.450110039999998</v>
      </c>
      <c r="K87" s="171">
        <v>9.8465351600000002</v>
      </c>
      <c r="L87" s="171">
        <v>10.2301664</v>
      </c>
      <c r="M87" s="171">
        <v>4.4756977999999998</v>
      </c>
      <c r="N87" s="171">
        <v>2.6960767900000002</v>
      </c>
      <c r="O87" s="171">
        <v>2.2165374399999997</v>
      </c>
      <c r="P87" s="171">
        <v>0.60741650999999997</v>
      </c>
      <c r="Q87" s="171">
        <v>0</v>
      </c>
      <c r="R87" s="171">
        <v>0</v>
      </c>
      <c r="S87" s="171">
        <v>0</v>
      </c>
      <c r="T87" s="171">
        <v>0</v>
      </c>
      <c r="U87" s="171">
        <v>0</v>
      </c>
      <c r="V87" s="171">
        <v>0</v>
      </c>
      <c r="W87" s="171">
        <v>0</v>
      </c>
      <c r="X87" s="171">
        <v>0</v>
      </c>
      <c r="Y87" s="171">
        <v>0</v>
      </c>
      <c r="Z87" s="171">
        <v>0</v>
      </c>
      <c r="AA87" s="171">
        <v>0</v>
      </c>
      <c r="AB87" s="171">
        <v>0</v>
      </c>
      <c r="AC87" s="171">
        <v>0</v>
      </c>
      <c r="AD87" s="171">
        <v>0</v>
      </c>
      <c r="AE87" s="171">
        <v>0</v>
      </c>
      <c r="AF87" s="171">
        <v>0</v>
      </c>
      <c r="AG87" s="171">
        <v>0</v>
      </c>
      <c r="AH87" s="171">
        <v>0</v>
      </c>
      <c r="AI87" s="171">
        <v>0</v>
      </c>
    </row>
    <row r="88" spans="2:35" outlineLevel="1">
      <c r="B88" s="222" t="s">
        <v>298</v>
      </c>
      <c r="C88" s="222"/>
      <c r="D88" s="237">
        <v>0</v>
      </c>
      <c r="E88" s="237">
        <v>4.3780467400000003</v>
      </c>
      <c r="F88" s="171">
        <v>8.4736694400000001</v>
      </c>
      <c r="G88" s="171">
        <v>6.87349152</v>
      </c>
      <c r="H88" s="171">
        <v>7.0189622400000005</v>
      </c>
      <c r="I88" s="171">
        <v>4.9460031200000003</v>
      </c>
      <c r="J88" s="171">
        <v>5.3096798200000004</v>
      </c>
      <c r="K88" s="171">
        <v>5.0187384599999998</v>
      </c>
      <c r="L88" s="171">
        <v>3.7095023399999998</v>
      </c>
      <c r="M88" s="171">
        <v>3.0912519500000002</v>
      </c>
      <c r="N88" s="171">
        <v>2.43663389</v>
      </c>
      <c r="O88" s="171">
        <v>1.8911188400000001</v>
      </c>
      <c r="P88" s="171">
        <v>0</v>
      </c>
      <c r="Q88" s="171">
        <v>0</v>
      </c>
      <c r="R88" s="171">
        <v>0</v>
      </c>
      <c r="S88" s="171">
        <v>0</v>
      </c>
      <c r="T88" s="171">
        <v>0</v>
      </c>
      <c r="U88" s="171">
        <v>0</v>
      </c>
      <c r="V88" s="171">
        <v>0</v>
      </c>
      <c r="W88" s="171">
        <v>0</v>
      </c>
      <c r="X88" s="171">
        <v>0</v>
      </c>
      <c r="Y88" s="171">
        <v>0</v>
      </c>
      <c r="Z88" s="171">
        <v>0</v>
      </c>
      <c r="AA88" s="171">
        <v>0</v>
      </c>
      <c r="AB88" s="171">
        <v>0</v>
      </c>
      <c r="AC88" s="171">
        <v>0</v>
      </c>
      <c r="AD88" s="171">
        <v>0</v>
      </c>
      <c r="AE88" s="171">
        <v>0</v>
      </c>
      <c r="AF88" s="171">
        <v>0</v>
      </c>
      <c r="AG88" s="171">
        <v>0</v>
      </c>
      <c r="AH88" s="171">
        <v>0</v>
      </c>
      <c r="AI88" s="171">
        <v>0</v>
      </c>
    </row>
    <row r="89" spans="2:35" outlineLevel="1">
      <c r="B89" s="222" t="s">
        <v>294</v>
      </c>
      <c r="C89" s="222"/>
      <c r="D89" s="237">
        <v>0</v>
      </c>
      <c r="E89" s="237">
        <v>82.074804</v>
      </c>
      <c r="F89" s="171">
        <v>92.893206000000006</v>
      </c>
      <c r="G89" s="171">
        <v>45.159120000000001</v>
      </c>
      <c r="H89" s="171">
        <v>52.100244000000004</v>
      </c>
      <c r="I89" s="171">
        <v>36.210923999999999</v>
      </c>
      <c r="J89" s="171">
        <v>20.070720000000001</v>
      </c>
      <c r="K89" s="171">
        <v>6.6902400000000002</v>
      </c>
      <c r="L89" s="171">
        <v>1.9234439999999999</v>
      </c>
      <c r="M89" s="171">
        <v>2.007072</v>
      </c>
      <c r="N89" s="171">
        <v>2.007072</v>
      </c>
      <c r="O89" s="171">
        <v>1.505304</v>
      </c>
      <c r="P89" s="171">
        <v>1.3380479999999999</v>
      </c>
      <c r="Q89" s="171">
        <v>0</v>
      </c>
      <c r="R89" s="171">
        <v>0</v>
      </c>
      <c r="S89" s="171">
        <v>0</v>
      </c>
      <c r="T89" s="171">
        <v>0</v>
      </c>
      <c r="U89" s="171">
        <v>0</v>
      </c>
      <c r="V89" s="171">
        <v>0</v>
      </c>
      <c r="W89" s="171">
        <v>0</v>
      </c>
      <c r="X89" s="171">
        <v>0</v>
      </c>
      <c r="Y89" s="171">
        <v>0</v>
      </c>
      <c r="Z89" s="171">
        <v>0</v>
      </c>
      <c r="AA89" s="171">
        <v>0</v>
      </c>
      <c r="AB89" s="171">
        <v>0</v>
      </c>
      <c r="AC89" s="171">
        <v>0</v>
      </c>
      <c r="AD89" s="171">
        <v>0</v>
      </c>
      <c r="AE89" s="171">
        <v>0</v>
      </c>
      <c r="AF89" s="171">
        <v>0</v>
      </c>
      <c r="AG89" s="171">
        <v>0</v>
      </c>
      <c r="AH89" s="171">
        <v>0</v>
      </c>
      <c r="AI89" s="171">
        <v>0</v>
      </c>
    </row>
    <row r="90" spans="2:35" outlineLevel="1">
      <c r="B90" s="222" t="s">
        <v>280</v>
      </c>
      <c r="C90" s="222"/>
      <c r="D90" s="237">
        <v>0</v>
      </c>
      <c r="E90" s="171">
        <v>0</v>
      </c>
      <c r="F90" s="171">
        <v>0</v>
      </c>
      <c r="G90" s="171">
        <v>0</v>
      </c>
      <c r="H90" s="171">
        <v>0</v>
      </c>
      <c r="I90" s="171">
        <v>0</v>
      </c>
      <c r="J90" s="171">
        <v>0</v>
      </c>
      <c r="K90" s="171">
        <v>0</v>
      </c>
      <c r="L90" s="171">
        <v>1.1025259999999999</v>
      </c>
      <c r="M90" s="171">
        <v>1.0289820000000001</v>
      </c>
      <c r="N90" s="171">
        <v>1.12852</v>
      </c>
      <c r="O90" s="171">
        <v>1.0365899999999999</v>
      </c>
      <c r="P90" s="171">
        <v>1.09999</v>
      </c>
      <c r="Q90" s="171">
        <v>1.1323240000000001</v>
      </c>
      <c r="R90" s="171">
        <v>1.20143</v>
      </c>
      <c r="S90" s="171">
        <v>1.039126</v>
      </c>
      <c r="T90" s="171">
        <v>0.93007799999999996</v>
      </c>
      <c r="U90" s="171">
        <v>0.80644800000000005</v>
      </c>
      <c r="V90" s="171">
        <v>0.94592799999999999</v>
      </c>
      <c r="W90" s="171">
        <v>0.93043938000000004</v>
      </c>
      <c r="X90" s="171">
        <v>0</v>
      </c>
      <c r="Y90" s="171">
        <v>0</v>
      </c>
      <c r="Z90" s="171">
        <v>0</v>
      </c>
      <c r="AA90" s="171">
        <v>0</v>
      </c>
      <c r="AB90" s="171">
        <v>0</v>
      </c>
      <c r="AC90" s="171">
        <v>0</v>
      </c>
      <c r="AD90" s="171">
        <v>0</v>
      </c>
      <c r="AE90" s="171">
        <v>0</v>
      </c>
      <c r="AF90" s="171">
        <v>0</v>
      </c>
      <c r="AG90" s="171">
        <v>0</v>
      </c>
      <c r="AH90" s="171">
        <v>0</v>
      </c>
      <c r="AI90" s="171">
        <v>0</v>
      </c>
    </row>
    <row r="91" spans="2:35" outlineLevel="1">
      <c r="B91" s="222" t="s">
        <v>299</v>
      </c>
      <c r="C91" s="222"/>
      <c r="D91" s="237">
        <v>0</v>
      </c>
      <c r="E91" s="171">
        <v>0</v>
      </c>
      <c r="F91" s="171">
        <v>0</v>
      </c>
      <c r="G91" s="171">
        <v>0.87354900000000002</v>
      </c>
      <c r="H91" s="171">
        <v>1.1176429999999999</v>
      </c>
      <c r="I91" s="171">
        <v>1.237768</v>
      </c>
      <c r="J91" s="171">
        <v>1.1455120000000001</v>
      </c>
      <c r="K91" s="171">
        <v>0.69672500000000004</v>
      </c>
      <c r="L91" s="171">
        <v>1.0215430000000001</v>
      </c>
      <c r="M91" s="171">
        <v>1.013855</v>
      </c>
      <c r="N91" s="171">
        <v>1.0590219999999999</v>
      </c>
      <c r="O91" s="171">
        <v>1.157044</v>
      </c>
      <c r="P91" s="171">
        <v>0</v>
      </c>
      <c r="Q91" s="171">
        <v>0</v>
      </c>
      <c r="R91" s="171">
        <v>0</v>
      </c>
      <c r="S91" s="171">
        <v>0</v>
      </c>
      <c r="T91" s="171">
        <v>0</v>
      </c>
      <c r="U91" s="171">
        <v>0</v>
      </c>
      <c r="V91" s="171">
        <v>0</v>
      </c>
      <c r="W91" s="171">
        <v>0</v>
      </c>
      <c r="X91" s="171">
        <v>0</v>
      </c>
      <c r="Y91" s="171">
        <v>0</v>
      </c>
      <c r="Z91" s="171">
        <v>0</v>
      </c>
      <c r="AA91" s="171">
        <v>0</v>
      </c>
      <c r="AB91" s="171">
        <v>0</v>
      </c>
      <c r="AC91" s="171">
        <v>0</v>
      </c>
      <c r="AD91" s="171">
        <v>0</v>
      </c>
      <c r="AE91" s="171">
        <v>0</v>
      </c>
      <c r="AF91" s="171">
        <v>0</v>
      </c>
      <c r="AG91" s="171">
        <v>0</v>
      </c>
      <c r="AH91" s="171">
        <v>0</v>
      </c>
      <c r="AI91" s="171">
        <v>0</v>
      </c>
    </row>
    <row r="92" spans="2:35" outlineLevel="1">
      <c r="B92" s="222" t="s">
        <v>297</v>
      </c>
      <c r="C92" s="222"/>
      <c r="D92" s="237">
        <v>0</v>
      </c>
      <c r="E92" s="171">
        <v>0</v>
      </c>
      <c r="F92" s="171">
        <v>2.3272729600000002</v>
      </c>
      <c r="G92" s="171">
        <v>1.8363638200000001</v>
      </c>
      <c r="H92" s="171">
        <v>1.8454547299999999</v>
      </c>
      <c r="I92" s="171">
        <v>1.2545442</v>
      </c>
      <c r="J92" s="171">
        <v>1.3454531999999999</v>
      </c>
      <c r="K92" s="171">
        <v>1.2545442</v>
      </c>
      <c r="L92" s="171">
        <v>1.0818171000000001</v>
      </c>
      <c r="M92" s="171">
        <v>0.92727180000000009</v>
      </c>
      <c r="N92" s="171">
        <v>0.67272659999999995</v>
      </c>
      <c r="O92" s="171">
        <v>0.55454490000000001</v>
      </c>
      <c r="P92" s="171">
        <v>0</v>
      </c>
      <c r="Q92" s="171">
        <v>0</v>
      </c>
      <c r="R92" s="171">
        <v>0</v>
      </c>
      <c r="S92" s="171">
        <v>0</v>
      </c>
      <c r="T92" s="171">
        <v>0</v>
      </c>
      <c r="U92" s="171">
        <v>0</v>
      </c>
      <c r="V92" s="171">
        <v>0</v>
      </c>
      <c r="W92" s="171">
        <v>0</v>
      </c>
      <c r="X92" s="171">
        <v>0</v>
      </c>
      <c r="Y92" s="171">
        <v>0</v>
      </c>
      <c r="Z92" s="171">
        <v>0</v>
      </c>
      <c r="AA92" s="171">
        <v>0</v>
      </c>
      <c r="AB92" s="171">
        <v>0</v>
      </c>
      <c r="AC92" s="171">
        <v>0</v>
      </c>
      <c r="AD92" s="171">
        <v>0</v>
      </c>
      <c r="AE92" s="171">
        <v>0</v>
      </c>
      <c r="AF92" s="171">
        <v>0</v>
      </c>
      <c r="AG92" s="171">
        <v>0</v>
      </c>
      <c r="AH92" s="171">
        <v>0</v>
      </c>
      <c r="AI92" s="171">
        <v>0</v>
      </c>
    </row>
    <row r="93" spans="2:35" outlineLevel="1">
      <c r="B93" s="222" t="s">
        <v>195</v>
      </c>
      <c r="C93" s="222"/>
      <c r="D93" s="237">
        <v>0</v>
      </c>
      <c r="E93" s="171">
        <v>0</v>
      </c>
      <c r="F93" s="171">
        <v>7.9308000000000004E-4</v>
      </c>
      <c r="G93" s="171">
        <v>7.9308000000000004E-4</v>
      </c>
      <c r="H93" s="171">
        <v>7.9308000000000004E-4</v>
      </c>
      <c r="I93" s="171">
        <v>7.9308000000000004E-4</v>
      </c>
      <c r="J93" s="171">
        <v>7.9308000000000004E-4</v>
      </c>
      <c r="K93" s="171">
        <v>0</v>
      </c>
      <c r="L93" s="171">
        <v>7.9308000000000004E-4</v>
      </c>
      <c r="M93" s="171">
        <v>7.9308000000000004E-4</v>
      </c>
      <c r="N93" s="171">
        <v>7.9308000000000004E-4</v>
      </c>
      <c r="O93" s="171">
        <v>7.9308000000000004E-4</v>
      </c>
      <c r="P93" s="171">
        <v>7.9308000000000004E-4</v>
      </c>
      <c r="Q93" s="171">
        <v>7.9308000000000004E-4</v>
      </c>
      <c r="R93" s="171">
        <v>7.9308000000000004E-4</v>
      </c>
      <c r="S93" s="171">
        <v>7.9308000000000004E-4</v>
      </c>
      <c r="T93" s="171">
        <v>7.9308000000000004E-4</v>
      </c>
      <c r="U93" s="171">
        <v>7.9308000000000004E-4</v>
      </c>
      <c r="V93" s="171">
        <v>7.9308000000000004E-4</v>
      </c>
      <c r="W93" s="171">
        <v>7.9308000000000004E-4</v>
      </c>
      <c r="X93" s="171">
        <v>0</v>
      </c>
      <c r="Y93" s="171">
        <v>0</v>
      </c>
      <c r="Z93" s="171">
        <v>0</v>
      </c>
      <c r="AA93" s="171">
        <v>0</v>
      </c>
      <c r="AB93" s="171">
        <v>0</v>
      </c>
      <c r="AC93" s="171">
        <v>0</v>
      </c>
      <c r="AD93" s="171">
        <v>0</v>
      </c>
      <c r="AE93" s="171">
        <v>0</v>
      </c>
      <c r="AF93" s="171">
        <v>0</v>
      </c>
      <c r="AG93" s="171">
        <v>0</v>
      </c>
      <c r="AH93" s="171">
        <v>0</v>
      </c>
      <c r="AI93" s="171">
        <v>0</v>
      </c>
    </row>
    <row r="94" spans="2:35" outlineLevel="1">
      <c r="B94" s="222" t="s">
        <v>249</v>
      </c>
      <c r="C94" s="222"/>
      <c r="D94" s="237">
        <v>0</v>
      </c>
      <c r="E94" s="237">
        <v>6.5748E-4</v>
      </c>
      <c r="F94" s="171">
        <v>6.5748E-4</v>
      </c>
      <c r="G94" s="171">
        <v>6.5748E-4</v>
      </c>
      <c r="H94" s="171">
        <v>6.5748E-4</v>
      </c>
      <c r="I94" s="171">
        <v>6.5748E-4</v>
      </c>
      <c r="J94" s="171">
        <v>6.5748E-4</v>
      </c>
      <c r="K94" s="171">
        <v>6.5748E-4</v>
      </c>
      <c r="L94" s="171">
        <v>6.5748E-4</v>
      </c>
      <c r="M94" s="171">
        <v>6.5748E-4</v>
      </c>
      <c r="N94" s="171">
        <v>6.5748E-4</v>
      </c>
      <c r="O94" s="171">
        <v>6.5748E-4</v>
      </c>
      <c r="P94" s="171">
        <v>6.5748E-4</v>
      </c>
      <c r="Q94" s="171">
        <v>6.5748E-4</v>
      </c>
      <c r="R94" s="171">
        <v>6.5748E-4</v>
      </c>
      <c r="S94" s="171">
        <v>6.5748E-4</v>
      </c>
      <c r="T94" s="171">
        <v>6.5748E-4</v>
      </c>
      <c r="U94" s="171">
        <v>6.5748E-4</v>
      </c>
      <c r="V94" s="171">
        <v>6.5748E-4</v>
      </c>
      <c r="W94" s="171">
        <v>6.5748E-4</v>
      </c>
      <c r="X94" s="171">
        <v>0</v>
      </c>
      <c r="Y94" s="171">
        <v>0</v>
      </c>
      <c r="Z94" s="171">
        <v>0</v>
      </c>
      <c r="AA94" s="171">
        <v>0</v>
      </c>
      <c r="AB94" s="171">
        <v>0</v>
      </c>
      <c r="AC94" s="171">
        <v>0</v>
      </c>
      <c r="AD94" s="171">
        <v>0</v>
      </c>
      <c r="AE94" s="171">
        <v>0</v>
      </c>
      <c r="AF94" s="171">
        <v>0</v>
      </c>
      <c r="AG94" s="171">
        <v>0</v>
      </c>
      <c r="AH94" s="171">
        <v>0</v>
      </c>
      <c r="AI94" s="171">
        <v>0</v>
      </c>
    </row>
    <row r="95" spans="2:35" outlineLevel="1">
      <c r="B95" s="222" t="s">
        <v>200</v>
      </c>
      <c r="C95" s="222"/>
      <c r="D95" s="237">
        <v>0</v>
      </c>
      <c r="E95" s="237">
        <v>8.9000000000000006E-7</v>
      </c>
      <c r="F95" s="171">
        <v>8.9000000000000006E-7</v>
      </c>
      <c r="G95" s="171">
        <v>8.9000000000000006E-7</v>
      </c>
      <c r="H95" s="171">
        <v>8.9000000000000006E-7</v>
      </c>
      <c r="I95" s="171">
        <v>2.7241E-4</v>
      </c>
      <c r="J95" s="171">
        <v>0</v>
      </c>
      <c r="K95" s="171">
        <v>0</v>
      </c>
      <c r="L95" s="171">
        <v>2.7241E-4</v>
      </c>
      <c r="M95" s="171">
        <v>2.7241E-4</v>
      </c>
      <c r="N95" s="171">
        <v>2.7241E-4</v>
      </c>
      <c r="O95" s="171">
        <v>2.7241E-4</v>
      </c>
      <c r="P95" s="171">
        <v>2.7241E-4</v>
      </c>
      <c r="Q95" s="171">
        <v>2.7241E-4</v>
      </c>
      <c r="R95" s="171">
        <v>2.7241E-4</v>
      </c>
      <c r="S95" s="171">
        <v>2.7241E-4</v>
      </c>
      <c r="T95" s="171">
        <v>2.7241E-4</v>
      </c>
      <c r="U95" s="171">
        <v>2.7241E-4</v>
      </c>
      <c r="V95" s="171">
        <v>2.7241E-4</v>
      </c>
      <c r="W95" s="171">
        <v>2.7241E-4</v>
      </c>
      <c r="X95" s="171">
        <v>0</v>
      </c>
      <c r="Y95" s="171">
        <v>0</v>
      </c>
      <c r="Z95" s="171">
        <v>0</v>
      </c>
      <c r="AA95" s="171">
        <v>0</v>
      </c>
      <c r="AB95" s="171">
        <v>0</v>
      </c>
      <c r="AC95" s="171">
        <v>0</v>
      </c>
      <c r="AD95" s="171">
        <v>0</v>
      </c>
      <c r="AE95" s="171">
        <v>0</v>
      </c>
      <c r="AF95" s="171">
        <v>0</v>
      </c>
      <c r="AG95" s="171">
        <v>0</v>
      </c>
      <c r="AH95" s="171">
        <v>0</v>
      </c>
      <c r="AI95" s="171">
        <v>0</v>
      </c>
    </row>
    <row r="96" spans="2:35" outlineLevel="1">
      <c r="B96" s="222" t="s">
        <v>221</v>
      </c>
      <c r="C96" s="222"/>
      <c r="D96" s="237">
        <v>0</v>
      </c>
      <c r="E96" s="237">
        <v>0</v>
      </c>
      <c r="F96" s="171">
        <v>0</v>
      </c>
      <c r="G96" s="171">
        <v>0</v>
      </c>
      <c r="H96" s="171">
        <v>0</v>
      </c>
      <c r="I96" s="171">
        <v>2.5087999999999998E-4</v>
      </c>
      <c r="J96" s="171">
        <v>0</v>
      </c>
      <c r="K96" s="171">
        <v>0</v>
      </c>
      <c r="L96" s="171">
        <v>2.5087999999999998E-4</v>
      </c>
      <c r="M96" s="171">
        <v>2.5087999999999998E-4</v>
      </c>
      <c r="N96" s="171">
        <v>2.5087999999999998E-4</v>
      </c>
      <c r="O96" s="171">
        <v>2.5087999999999998E-4</v>
      </c>
      <c r="P96" s="171">
        <v>2.5087999999999998E-4</v>
      </c>
      <c r="Q96" s="171">
        <v>2.5087999999999998E-4</v>
      </c>
      <c r="R96" s="171">
        <v>2.5087999999999998E-4</v>
      </c>
      <c r="S96" s="171">
        <v>2.5087999999999998E-4</v>
      </c>
      <c r="T96" s="171">
        <v>2.5087999999999998E-4</v>
      </c>
      <c r="U96" s="171">
        <v>2.5087999999999998E-4</v>
      </c>
      <c r="V96" s="171">
        <v>2.5087999999999998E-4</v>
      </c>
      <c r="W96" s="171">
        <v>2.5087999999999998E-4</v>
      </c>
      <c r="X96" s="171">
        <v>0</v>
      </c>
      <c r="Y96" s="171">
        <v>0</v>
      </c>
      <c r="Z96" s="171">
        <v>0</v>
      </c>
      <c r="AA96" s="171">
        <v>0</v>
      </c>
      <c r="AB96" s="171">
        <v>0</v>
      </c>
      <c r="AC96" s="171">
        <v>0</v>
      </c>
      <c r="AD96" s="171">
        <v>0</v>
      </c>
      <c r="AE96" s="171">
        <v>0</v>
      </c>
      <c r="AF96" s="171">
        <v>0</v>
      </c>
      <c r="AG96" s="171">
        <v>0</v>
      </c>
      <c r="AH96" s="171">
        <v>0</v>
      </c>
      <c r="AI96" s="171">
        <v>0</v>
      </c>
    </row>
    <row r="97" spans="2:35" outlineLevel="1">
      <c r="B97" s="222" t="s">
        <v>261</v>
      </c>
      <c r="C97" s="222"/>
      <c r="D97" s="237">
        <v>0</v>
      </c>
      <c r="E97" s="237">
        <v>4.4079999999999998E-5</v>
      </c>
      <c r="F97" s="171">
        <v>4.4079999999999998E-5</v>
      </c>
      <c r="G97" s="171">
        <v>4.35E-5</v>
      </c>
      <c r="H97" s="171">
        <v>2.8E-5</v>
      </c>
      <c r="I97" s="171">
        <v>2.4000000000000001E-5</v>
      </c>
      <c r="J97" s="171">
        <v>1.5E-5</v>
      </c>
      <c r="K97" s="171">
        <v>9.8300000000000008E-6</v>
      </c>
      <c r="L97" s="171">
        <v>1.01E-5</v>
      </c>
      <c r="M97" s="171">
        <v>1.1E-5</v>
      </c>
      <c r="N97" s="171">
        <v>1.5299999999999999E-5</v>
      </c>
      <c r="O97" s="171">
        <v>1.399E-5</v>
      </c>
      <c r="P97" s="171">
        <v>1.2679999999999999E-5</v>
      </c>
      <c r="Q97" s="171">
        <v>1.15E-5</v>
      </c>
      <c r="R97" s="171">
        <v>1.3499999999999999E-5</v>
      </c>
      <c r="S97" s="171">
        <v>1.5E-5</v>
      </c>
      <c r="T97" s="171">
        <v>1.2490000000000001E-5</v>
      </c>
      <c r="U97" s="171">
        <v>1.0000000000000001E-5</v>
      </c>
      <c r="V97" s="171">
        <v>1.6899999999999997E-5</v>
      </c>
      <c r="W97" s="171">
        <v>3.4759999999999999E-5</v>
      </c>
      <c r="X97" s="171">
        <v>2.0000000000000002E-5</v>
      </c>
      <c r="Y97" s="171">
        <v>136.61652688000004</v>
      </c>
      <c r="Z97" s="171">
        <v>173.31219432</v>
      </c>
      <c r="AA97" s="171">
        <v>158.83804591999998</v>
      </c>
      <c r="AB97" s="171">
        <v>159.84494319999999</v>
      </c>
      <c r="AC97" s="171">
        <v>509.44284625</v>
      </c>
      <c r="AD97" s="171">
        <v>552.0792936900001</v>
      </c>
      <c r="AE97" s="171">
        <v>0</v>
      </c>
      <c r="AF97" s="171">
        <v>0</v>
      </c>
      <c r="AG97" s="171">
        <v>0</v>
      </c>
      <c r="AH97" s="171">
        <v>0</v>
      </c>
      <c r="AI97" s="171">
        <v>0</v>
      </c>
    </row>
    <row r="98" spans="2:35" outlineLevel="1">
      <c r="B98" s="222" t="s">
        <v>233</v>
      </c>
      <c r="C98" s="222"/>
      <c r="D98" s="237">
        <v>0</v>
      </c>
      <c r="E98" s="237">
        <v>0</v>
      </c>
      <c r="F98" s="171">
        <v>0</v>
      </c>
      <c r="G98" s="171">
        <v>0</v>
      </c>
      <c r="H98" s="171">
        <v>0</v>
      </c>
      <c r="I98" s="171">
        <v>9.91E-6</v>
      </c>
      <c r="J98" s="171">
        <v>0</v>
      </c>
      <c r="K98" s="171">
        <v>0</v>
      </c>
      <c r="L98" s="171">
        <v>9.91E-6</v>
      </c>
      <c r="M98" s="171">
        <v>9.91E-6</v>
      </c>
      <c r="N98" s="171">
        <v>9.91E-6</v>
      </c>
      <c r="O98" s="171">
        <v>9.91E-6</v>
      </c>
      <c r="P98" s="171">
        <v>9.91E-6</v>
      </c>
      <c r="Q98" s="171">
        <v>9.91E-6</v>
      </c>
      <c r="R98" s="171">
        <v>9.91E-6</v>
      </c>
      <c r="S98" s="171">
        <v>9.91E-6</v>
      </c>
      <c r="T98" s="171">
        <v>9.91E-6</v>
      </c>
      <c r="U98" s="171">
        <v>9.91E-6</v>
      </c>
      <c r="V98" s="171">
        <v>9.91E-6</v>
      </c>
      <c r="W98" s="171">
        <v>9.91E-6</v>
      </c>
      <c r="X98" s="171">
        <v>9.91E-6</v>
      </c>
      <c r="Y98" s="171">
        <v>9.91E-6</v>
      </c>
      <c r="Z98" s="171">
        <v>9.91E-6</v>
      </c>
      <c r="AA98" s="171">
        <v>0</v>
      </c>
      <c r="AB98" s="171">
        <v>0</v>
      </c>
      <c r="AC98" s="171">
        <v>0</v>
      </c>
      <c r="AD98" s="171">
        <v>0</v>
      </c>
      <c r="AE98" s="171">
        <v>0</v>
      </c>
      <c r="AF98" s="171">
        <v>0</v>
      </c>
      <c r="AG98" s="171">
        <v>0</v>
      </c>
      <c r="AH98" s="171">
        <v>0</v>
      </c>
      <c r="AI98" s="171">
        <v>0</v>
      </c>
    </row>
    <row r="99" spans="2:35" outlineLevel="1">
      <c r="B99" s="222" t="s">
        <v>230</v>
      </c>
      <c r="C99" s="222"/>
      <c r="D99" s="237">
        <v>0</v>
      </c>
      <c r="E99" s="237">
        <v>0</v>
      </c>
      <c r="F99" s="171">
        <v>1.8000000000000001E-6</v>
      </c>
      <c r="G99" s="171">
        <v>1.8000000000000001E-6</v>
      </c>
      <c r="H99" s="171">
        <v>1.8000000000000001E-6</v>
      </c>
      <c r="I99" s="171">
        <v>1.8000000000000001E-6</v>
      </c>
      <c r="J99" s="171">
        <v>1.8000000000000001E-6</v>
      </c>
      <c r="K99" s="171">
        <v>0</v>
      </c>
      <c r="L99" s="171">
        <v>1.8000000000000001E-6</v>
      </c>
      <c r="M99" s="171">
        <v>1.8000000000000001E-6</v>
      </c>
      <c r="N99" s="171">
        <v>1.8000000000000001E-6</v>
      </c>
      <c r="O99" s="171">
        <v>1.8000000000000001E-6</v>
      </c>
      <c r="P99" s="171">
        <v>1.8000000000000001E-6</v>
      </c>
      <c r="Q99" s="171">
        <v>1.8000000000000001E-6</v>
      </c>
      <c r="R99" s="171">
        <v>1.8000000000000001E-6</v>
      </c>
      <c r="S99" s="171">
        <v>1.8000000000000001E-6</v>
      </c>
      <c r="T99" s="171">
        <v>1.8000000000000001E-6</v>
      </c>
      <c r="U99" s="171">
        <v>1.8000000000000001E-6</v>
      </c>
      <c r="V99" s="171">
        <v>1.8000000000000001E-6</v>
      </c>
      <c r="W99" s="171">
        <v>1.8000000000000001E-6</v>
      </c>
      <c r="X99" s="171">
        <v>0</v>
      </c>
      <c r="Y99" s="171">
        <v>0</v>
      </c>
      <c r="Z99" s="171">
        <v>0</v>
      </c>
      <c r="AA99" s="171">
        <v>0</v>
      </c>
      <c r="AB99" s="171">
        <v>0</v>
      </c>
      <c r="AC99" s="171">
        <v>0</v>
      </c>
      <c r="AD99" s="171">
        <v>0</v>
      </c>
      <c r="AE99" s="171">
        <v>0</v>
      </c>
      <c r="AF99" s="171">
        <v>0</v>
      </c>
      <c r="AG99" s="171">
        <v>0</v>
      </c>
      <c r="AH99" s="171">
        <v>0</v>
      </c>
      <c r="AI99" s="171">
        <v>0</v>
      </c>
    </row>
    <row r="100" spans="2:35" outlineLevel="1">
      <c r="B100" s="222" t="s">
        <v>243</v>
      </c>
      <c r="C100" s="222"/>
      <c r="D100" s="237">
        <v>0</v>
      </c>
      <c r="E100" s="237">
        <v>1.31E-6</v>
      </c>
      <c r="F100" s="171">
        <v>1.31E-6</v>
      </c>
      <c r="G100" s="171">
        <v>1.31E-6</v>
      </c>
      <c r="H100" s="171">
        <v>1.31E-6</v>
      </c>
      <c r="I100" s="171">
        <v>1.31E-6</v>
      </c>
      <c r="J100" s="171">
        <v>1.31E-6</v>
      </c>
      <c r="K100" s="171">
        <v>1.31E-6</v>
      </c>
      <c r="L100" s="171">
        <v>1.31E-6</v>
      </c>
      <c r="M100" s="171">
        <v>1.31E-6</v>
      </c>
      <c r="N100" s="171">
        <v>1.31E-6</v>
      </c>
      <c r="O100" s="171">
        <v>1.31E-6</v>
      </c>
      <c r="P100" s="171">
        <v>1.31E-6</v>
      </c>
      <c r="Q100" s="171">
        <v>1.31E-6</v>
      </c>
      <c r="R100" s="171">
        <v>1.31E-6</v>
      </c>
      <c r="S100" s="171">
        <v>1.31E-6</v>
      </c>
      <c r="T100" s="171">
        <v>1.31E-6</v>
      </c>
      <c r="U100" s="171">
        <v>1.31E-6</v>
      </c>
      <c r="V100" s="171">
        <v>1.31E-6</v>
      </c>
      <c r="W100" s="171">
        <v>1.31E-6</v>
      </c>
      <c r="X100" s="171">
        <v>0</v>
      </c>
      <c r="Y100" s="171">
        <v>0</v>
      </c>
      <c r="Z100" s="171">
        <v>0</v>
      </c>
      <c r="AA100" s="171">
        <v>0</v>
      </c>
      <c r="AB100" s="171">
        <v>0</v>
      </c>
      <c r="AC100" s="171">
        <v>0</v>
      </c>
      <c r="AD100" s="171">
        <v>0</v>
      </c>
      <c r="AE100" s="171">
        <v>0</v>
      </c>
      <c r="AF100" s="171">
        <v>0</v>
      </c>
      <c r="AG100" s="171">
        <v>0</v>
      </c>
      <c r="AH100" s="171">
        <v>0</v>
      </c>
      <c r="AI100" s="171">
        <v>0</v>
      </c>
    </row>
    <row r="101" spans="2:35" outlineLevel="1">
      <c r="B101" s="222" t="s">
        <v>196</v>
      </c>
      <c r="C101" s="222"/>
      <c r="D101" s="237">
        <v>0</v>
      </c>
      <c r="E101" s="237">
        <v>0</v>
      </c>
      <c r="F101" s="171">
        <v>9.9999999999999995E-7</v>
      </c>
      <c r="G101" s="171">
        <v>9.9999999999999995E-7</v>
      </c>
      <c r="H101" s="171">
        <v>9.9999999999999995E-7</v>
      </c>
      <c r="I101" s="171">
        <v>9.9999999999999995E-7</v>
      </c>
      <c r="J101" s="171">
        <v>9.9999999999999995E-7</v>
      </c>
      <c r="K101" s="171">
        <v>0</v>
      </c>
      <c r="L101" s="171">
        <v>9.9999999999999995E-7</v>
      </c>
      <c r="M101" s="171">
        <v>9.9999999999999995E-7</v>
      </c>
      <c r="N101" s="171">
        <v>9.9999999999999995E-7</v>
      </c>
      <c r="O101" s="171">
        <v>9.9999999999999995E-7</v>
      </c>
      <c r="P101" s="171">
        <v>9.9999999999999995E-7</v>
      </c>
      <c r="Q101" s="171">
        <v>9.9999999999999995E-7</v>
      </c>
      <c r="R101" s="171">
        <v>9.9999999999999995E-7</v>
      </c>
      <c r="S101" s="171">
        <v>9.9999999999999995E-7</v>
      </c>
      <c r="T101" s="171">
        <v>9.9999999999999995E-7</v>
      </c>
      <c r="U101" s="171">
        <v>9.9999999999999995E-7</v>
      </c>
      <c r="V101" s="171">
        <v>9.9999999999999995E-7</v>
      </c>
      <c r="W101" s="171">
        <v>9.9999999999999995E-7</v>
      </c>
      <c r="X101" s="171">
        <v>0</v>
      </c>
      <c r="Y101" s="171">
        <v>0</v>
      </c>
      <c r="Z101" s="171">
        <v>0</v>
      </c>
      <c r="AA101" s="171">
        <v>0</v>
      </c>
      <c r="AB101" s="171">
        <v>0</v>
      </c>
      <c r="AC101" s="171">
        <v>0</v>
      </c>
      <c r="AD101" s="171">
        <v>0</v>
      </c>
      <c r="AE101" s="171">
        <v>0</v>
      </c>
      <c r="AF101" s="171">
        <v>0</v>
      </c>
      <c r="AG101" s="171">
        <v>0</v>
      </c>
      <c r="AH101" s="171">
        <v>0</v>
      </c>
      <c r="AI101" s="171">
        <v>0</v>
      </c>
    </row>
    <row r="102" spans="2:35" outlineLevel="1">
      <c r="B102" s="222" t="s">
        <v>197</v>
      </c>
      <c r="C102" s="222"/>
      <c r="D102" s="237">
        <v>0</v>
      </c>
      <c r="E102" s="237">
        <v>0</v>
      </c>
      <c r="F102" s="171">
        <v>9.9999999999999995E-7</v>
      </c>
      <c r="G102" s="171">
        <v>9.9999999999999995E-7</v>
      </c>
      <c r="H102" s="171">
        <v>9.9999999999999995E-7</v>
      </c>
      <c r="I102" s="171">
        <v>9.9999999999999995E-7</v>
      </c>
      <c r="J102" s="171">
        <v>9.9999999999999995E-7</v>
      </c>
      <c r="K102" s="171">
        <v>0</v>
      </c>
      <c r="L102" s="171">
        <v>9.9999999999999995E-7</v>
      </c>
      <c r="M102" s="171">
        <v>9.9999999999999995E-7</v>
      </c>
      <c r="N102" s="171">
        <v>9.9999999999999995E-7</v>
      </c>
      <c r="O102" s="171">
        <v>9.9999999999999995E-7</v>
      </c>
      <c r="P102" s="171">
        <v>9.9999999999999995E-7</v>
      </c>
      <c r="Q102" s="171">
        <v>9.9999999999999995E-7</v>
      </c>
      <c r="R102" s="171">
        <v>9.9999999999999995E-7</v>
      </c>
      <c r="S102" s="171">
        <v>9.9999999999999995E-7</v>
      </c>
      <c r="T102" s="171">
        <v>9.9999999999999995E-7</v>
      </c>
      <c r="U102" s="171">
        <v>9.9999999999999995E-7</v>
      </c>
      <c r="V102" s="171">
        <v>9.9999999999999995E-7</v>
      </c>
      <c r="W102" s="171">
        <v>9.9999999999999995E-7</v>
      </c>
      <c r="X102" s="171">
        <v>0</v>
      </c>
      <c r="Y102" s="171">
        <v>0</v>
      </c>
      <c r="Z102" s="171">
        <v>0</v>
      </c>
      <c r="AA102" s="171">
        <v>0</v>
      </c>
      <c r="AB102" s="171">
        <v>0</v>
      </c>
      <c r="AC102" s="171">
        <v>0</v>
      </c>
      <c r="AD102" s="171">
        <v>0</v>
      </c>
      <c r="AE102" s="171">
        <v>0</v>
      </c>
      <c r="AF102" s="171">
        <v>0</v>
      </c>
      <c r="AG102" s="171">
        <v>0</v>
      </c>
      <c r="AH102" s="171">
        <v>0</v>
      </c>
      <c r="AI102" s="171">
        <v>0</v>
      </c>
    </row>
    <row r="103" spans="2:35" outlineLevel="1">
      <c r="B103" s="222" t="s">
        <v>220</v>
      </c>
      <c r="C103" s="222"/>
      <c r="D103" s="237">
        <v>0</v>
      </c>
      <c r="E103" s="237">
        <v>5.9999999999999995E-8</v>
      </c>
      <c r="F103" s="171">
        <v>9.9999999999999995E-7</v>
      </c>
      <c r="G103" s="171">
        <v>5.9999999999999995E-8</v>
      </c>
      <c r="H103" s="171">
        <v>5.9999999999999995E-8</v>
      </c>
      <c r="I103" s="171">
        <v>9.9999999999999995E-7</v>
      </c>
      <c r="J103" s="171">
        <v>9.9999999999999995E-7</v>
      </c>
      <c r="K103" s="171">
        <v>5.9999999999999995E-8</v>
      </c>
      <c r="L103" s="171">
        <v>9.9999999999999995E-7</v>
      </c>
      <c r="M103" s="171">
        <v>9.9999999999999995E-7</v>
      </c>
      <c r="N103" s="171">
        <v>9.9999999999999995E-7</v>
      </c>
      <c r="O103" s="171">
        <v>9.9999999999999995E-7</v>
      </c>
      <c r="P103" s="171">
        <v>9.9999999999999995E-7</v>
      </c>
      <c r="Q103" s="171">
        <v>9.9999999999999995E-7</v>
      </c>
      <c r="R103" s="171">
        <v>9.9999999999999995E-7</v>
      </c>
      <c r="S103" s="171">
        <v>9.9999999999999995E-7</v>
      </c>
      <c r="T103" s="171">
        <v>9.9999999999999995E-7</v>
      </c>
      <c r="U103" s="171">
        <v>9.9999999999999995E-7</v>
      </c>
      <c r="V103" s="171">
        <v>9.9999999999999995E-7</v>
      </c>
      <c r="W103" s="171">
        <v>9.9999999999999995E-7</v>
      </c>
      <c r="X103" s="171">
        <v>0</v>
      </c>
      <c r="Y103" s="171">
        <v>0</v>
      </c>
      <c r="Z103" s="171">
        <v>0</v>
      </c>
      <c r="AA103" s="171">
        <v>0</v>
      </c>
      <c r="AB103" s="171">
        <v>0</v>
      </c>
      <c r="AC103" s="171">
        <v>0</v>
      </c>
      <c r="AD103" s="171">
        <v>0</v>
      </c>
      <c r="AE103" s="171">
        <v>0</v>
      </c>
      <c r="AF103" s="171">
        <v>0</v>
      </c>
      <c r="AG103" s="171">
        <v>0</v>
      </c>
      <c r="AH103" s="171">
        <v>0</v>
      </c>
      <c r="AI103" s="171">
        <v>0</v>
      </c>
    </row>
    <row r="104" spans="2:35" outlineLevel="1">
      <c r="B104" s="222" t="s">
        <v>235</v>
      </c>
      <c r="C104" s="222"/>
      <c r="D104" s="237">
        <v>0</v>
      </c>
      <c r="E104" s="237">
        <v>0</v>
      </c>
      <c r="F104" s="171">
        <v>9.9999999999999995E-7</v>
      </c>
      <c r="G104" s="171">
        <v>9.9999999999999995E-7</v>
      </c>
      <c r="H104" s="171">
        <v>9.9999999999999995E-7</v>
      </c>
      <c r="I104" s="171">
        <v>9.9999999999999995E-7</v>
      </c>
      <c r="J104" s="171">
        <v>9.9999999999999995E-7</v>
      </c>
      <c r="K104" s="171">
        <v>0</v>
      </c>
      <c r="L104" s="171">
        <v>9.9999999999999995E-7</v>
      </c>
      <c r="M104" s="171">
        <v>9.9999999999999995E-7</v>
      </c>
      <c r="N104" s="171">
        <v>9.9999999999999995E-7</v>
      </c>
      <c r="O104" s="171">
        <v>9.9999999999999995E-7</v>
      </c>
      <c r="P104" s="171">
        <v>9.9999999999999995E-7</v>
      </c>
      <c r="Q104" s="171">
        <v>9.9999999999999995E-7</v>
      </c>
      <c r="R104" s="171">
        <v>9.9999999999999995E-7</v>
      </c>
      <c r="S104" s="171">
        <v>9.9999999999999995E-7</v>
      </c>
      <c r="T104" s="171">
        <v>9.9999999999999995E-7</v>
      </c>
      <c r="U104" s="171">
        <v>9.9999999999999995E-7</v>
      </c>
      <c r="V104" s="171">
        <v>9.9999999999999995E-7</v>
      </c>
      <c r="W104" s="171">
        <v>9.9999999999999995E-7</v>
      </c>
      <c r="X104" s="171">
        <v>0</v>
      </c>
      <c r="Y104" s="171">
        <v>0</v>
      </c>
      <c r="Z104" s="171">
        <v>0</v>
      </c>
      <c r="AA104" s="171">
        <v>0</v>
      </c>
      <c r="AB104" s="171">
        <v>0</v>
      </c>
      <c r="AC104" s="171">
        <v>0</v>
      </c>
      <c r="AD104" s="171">
        <v>0</v>
      </c>
      <c r="AE104" s="171">
        <v>0</v>
      </c>
      <c r="AF104" s="171">
        <v>0</v>
      </c>
      <c r="AG104" s="171">
        <v>0</v>
      </c>
      <c r="AH104" s="171">
        <v>0</v>
      </c>
      <c r="AI104" s="171">
        <v>0</v>
      </c>
    </row>
    <row r="105" spans="2:35" outlineLevel="1">
      <c r="B105" s="222" t="s">
        <v>236</v>
      </c>
      <c r="C105" s="222"/>
      <c r="D105" s="237">
        <v>0</v>
      </c>
      <c r="E105" s="237">
        <v>0</v>
      </c>
      <c r="F105" s="171">
        <v>0</v>
      </c>
      <c r="G105" s="171">
        <v>0</v>
      </c>
      <c r="H105" s="171">
        <v>0</v>
      </c>
      <c r="I105" s="171">
        <v>9.9999999999999995E-7</v>
      </c>
      <c r="J105" s="171">
        <v>0</v>
      </c>
      <c r="K105" s="171">
        <v>0</v>
      </c>
      <c r="L105" s="171">
        <v>9.9999999999999995E-7</v>
      </c>
      <c r="M105" s="171">
        <v>0</v>
      </c>
      <c r="N105" s="171">
        <v>9.9999999999999995E-7</v>
      </c>
      <c r="O105" s="171">
        <v>9.9999999999999995E-7</v>
      </c>
      <c r="P105" s="171">
        <v>9.9999999999999995E-7</v>
      </c>
      <c r="Q105" s="171">
        <v>9.9999999999999995E-7</v>
      </c>
      <c r="R105" s="171">
        <v>9.9999999999999995E-7</v>
      </c>
      <c r="S105" s="171">
        <v>9.9999999999999995E-7</v>
      </c>
      <c r="T105" s="171">
        <v>9.9999999999999995E-7</v>
      </c>
      <c r="U105" s="171">
        <v>9.9999999999999995E-7</v>
      </c>
      <c r="V105" s="171">
        <v>9.9999999999999995E-7</v>
      </c>
      <c r="W105" s="171">
        <v>9.9999999999999995E-7</v>
      </c>
      <c r="X105" s="171">
        <v>0</v>
      </c>
      <c r="Y105" s="171">
        <v>0</v>
      </c>
      <c r="Z105" s="171">
        <v>0</v>
      </c>
      <c r="AA105" s="171">
        <v>0</v>
      </c>
      <c r="AB105" s="171">
        <v>0</v>
      </c>
      <c r="AC105" s="171">
        <v>0</v>
      </c>
      <c r="AD105" s="171">
        <v>0</v>
      </c>
      <c r="AE105" s="171">
        <v>0</v>
      </c>
      <c r="AF105" s="171">
        <v>0</v>
      </c>
      <c r="AG105" s="171">
        <v>0</v>
      </c>
      <c r="AH105" s="171">
        <v>0</v>
      </c>
      <c r="AI105" s="171">
        <v>0</v>
      </c>
    </row>
    <row r="106" spans="2:35" outlineLevel="1">
      <c r="B106" s="222" t="s">
        <v>239</v>
      </c>
      <c r="C106" s="222"/>
      <c r="D106" s="237">
        <v>0</v>
      </c>
      <c r="E106" s="237">
        <v>0</v>
      </c>
      <c r="F106" s="171">
        <v>9.9999999999999995E-7</v>
      </c>
      <c r="G106" s="171">
        <v>9.9999999999999995E-7</v>
      </c>
      <c r="H106" s="171">
        <v>9.9999999999999995E-7</v>
      </c>
      <c r="I106" s="171">
        <v>9.9999999999999995E-7</v>
      </c>
      <c r="J106" s="171">
        <v>9.9999999999999995E-7</v>
      </c>
      <c r="K106" s="171">
        <v>0</v>
      </c>
      <c r="L106" s="171">
        <v>9.9999999999999995E-7</v>
      </c>
      <c r="M106" s="171">
        <v>9.9999999999999995E-7</v>
      </c>
      <c r="N106" s="171">
        <v>9.9999999999999995E-7</v>
      </c>
      <c r="O106" s="171">
        <v>9.9999999999999995E-7</v>
      </c>
      <c r="P106" s="171">
        <v>9.9999999999999995E-7</v>
      </c>
      <c r="Q106" s="171">
        <v>9.9999999999999995E-7</v>
      </c>
      <c r="R106" s="171">
        <v>9.9999999999999995E-7</v>
      </c>
      <c r="S106" s="171">
        <v>9.9999999999999995E-7</v>
      </c>
      <c r="T106" s="171">
        <v>9.9999999999999995E-7</v>
      </c>
      <c r="U106" s="171">
        <v>9.9999999999999995E-7</v>
      </c>
      <c r="V106" s="171">
        <v>9.9999999999999995E-7</v>
      </c>
      <c r="W106" s="171">
        <v>9.9999999999999995E-7</v>
      </c>
      <c r="X106" s="171">
        <v>0</v>
      </c>
      <c r="Y106" s="171">
        <v>0</v>
      </c>
      <c r="Z106" s="171">
        <v>0</v>
      </c>
      <c r="AA106" s="171">
        <v>0</v>
      </c>
      <c r="AB106" s="171">
        <v>0</v>
      </c>
      <c r="AC106" s="171">
        <v>0</v>
      </c>
      <c r="AD106" s="171">
        <v>0</v>
      </c>
      <c r="AE106" s="171">
        <v>0</v>
      </c>
      <c r="AF106" s="171">
        <v>0</v>
      </c>
      <c r="AG106" s="171">
        <v>0</v>
      </c>
      <c r="AH106" s="171">
        <v>0</v>
      </c>
      <c r="AI106" s="171">
        <v>0</v>
      </c>
    </row>
    <row r="107" spans="2:35" outlineLevel="1">
      <c r="B107" s="222" t="s">
        <v>247</v>
      </c>
      <c r="C107" s="222"/>
      <c r="D107" s="237">
        <v>0</v>
      </c>
      <c r="E107" s="237">
        <v>0</v>
      </c>
      <c r="F107" s="171">
        <v>9.9999999999999995E-7</v>
      </c>
      <c r="G107" s="171">
        <v>0</v>
      </c>
      <c r="H107" s="171">
        <v>9.9999999999999995E-7</v>
      </c>
      <c r="I107" s="171">
        <v>9.9999999999999995E-7</v>
      </c>
      <c r="J107" s="171">
        <v>9.9999999999999995E-7</v>
      </c>
      <c r="K107" s="171">
        <v>0</v>
      </c>
      <c r="L107" s="171">
        <v>9.9999999999999995E-7</v>
      </c>
      <c r="M107" s="171">
        <v>9.9999999999999995E-7</v>
      </c>
      <c r="N107" s="171">
        <v>9.9999999999999995E-7</v>
      </c>
      <c r="O107" s="171">
        <v>9.9999999999999995E-7</v>
      </c>
      <c r="P107" s="171">
        <v>9.9999999999999995E-7</v>
      </c>
      <c r="Q107" s="171">
        <v>9.9999999999999995E-7</v>
      </c>
      <c r="R107" s="171">
        <v>9.9999999999999995E-7</v>
      </c>
      <c r="S107" s="171">
        <v>9.9999999999999995E-7</v>
      </c>
      <c r="T107" s="171">
        <v>9.9999999999999995E-7</v>
      </c>
      <c r="U107" s="171">
        <v>9.9999999999999995E-7</v>
      </c>
      <c r="V107" s="171">
        <v>9.9999999999999995E-7</v>
      </c>
      <c r="W107" s="171">
        <v>9.9999999999999995E-7</v>
      </c>
      <c r="X107" s="171">
        <v>0</v>
      </c>
      <c r="Y107" s="171">
        <v>0</v>
      </c>
      <c r="Z107" s="171">
        <v>0</v>
      </c>
      <c r="AA107" s="171">
        <v>0</v>
      </c>
      <c r="AB107" s="171">
        <v>0</v>
      </c>
      <c r="AC107" s="171">
        <v>0</v>
      </c>
      <c r="AD107" s="171">
        <v>0</v>
      </c>
      <c r="AE107" s="171">
        <v>0</v>
      </c>
      <c r="AF107" s="171">
        <v>0</v>
      </c>
      <c r="AG107" s="171">
        <v>0</v>
      </c>
      <c r="AH107" s="171">
        <v>0</v>
      </c>
      <c r="AI107" s="171">
        <v>0</v>
      </c>
    </row>
    <row r="108" spans="2:35" outlineLevel="1">
      <c r="B108" s="222" t="s">
        <v>214</v>
      </c>
      <c r="C108" s="222"/>
      <c r="D108" s="237">
        <v>0</v>
      </c>
      <c r="E108" s="237">
        <v>8.0000000000000002E-8</v>
      </c>
      <c r="F108" s="171">
        <v>9.7999999999999993E-7</v>
      </c>
      <c r="G108" s="171">
        <v>9.7999999999999993E-7</v>
      </c>
      <c r="H108" s="171">
        <v>9.7999999999999993E-7</v>
      </c>
      <c r="I108" s="171">
        <v>9.7999999999999993E-7</v>
      </c>
      <c r="J108" s="171">
        <v>9.7999999999999993E-7</v>
      </c>
      <c r="K108" s="171">
        <v>8.0000000000000002E-8</v>
      </c>
      <c r="L108" s="171">
        <v>9.7999999999999993E-7</v>
      </c>
      <c r="M108" s="171">
        <v>9.7999999999999993E-7</v>
      </c>
      <c r="N108" s="171">
        <v>9.7999999999999993E-7</v>
      </c>
      <c r="O108" s="171">
        <v>9.7999999999999993E-7</v>
      </c>
      <c r="P108" s="171">
        <v>9.7999999999999993E-7</v>
      </c>
      <c r="Q108" s="171">
        <v>9.7999999999999993E-7</v>
      </c>
      <c r="R108" s="171">
        <v>9.7999999999999993E-7</v>
      </c>
      <c r="S108" s="171">
        <v>9.7999999999999993E-7</v>
      </c>
      <c r="T108" s="171">
        <v>9.7999999999999993E-7</v>
      </c>
      <c r="U108" s="171">
        <v>9.7999999999999993E-7</v>
      </c>
      <c r="V108" s="171">
        <v>9.7999999999999993E-7</v>
      </c>
      <c r="W108" s="171">
        <v>9.7999999999999993E-7</v>
      </c>
      <c r="X108" s="171">
        <v>0</v>
      </c>
      <c r="Y108" s="171">
        <v>0</v>
      </c>
      <c r="Z108" s="171">
        <v>0</v>
      </c>
      <c r="AA108" s="171">
        <v>0</v>
      </c>
      <c r="AB108" s="171">
        <v>0</v>
      </c>
      <c r="AC108" s="171">
        <v>0</v>
      </c>
      <c r="AD108" s="171">
        <v>0</v>
      </c>
      <c r="AE108" s="171">
        <v>0</v>
      </c>
      <c r="AF108" s="171">
        <v>0</v>
      </c>
      <c r="AG108" s="171">
        <v>0</v>
      </c>
      <c r="AH108" s="171">
        <v>0</v>
      </c>
      <c r="AI108" s="171">
        <v>0</v>
      </c>
    </row>
    <row r="109" spans="2:35" outlineLevel="1">
      <c r="B109" s="222" t="s">
        <v>234</v>
      </c>
      <c r="C109" s="222"/>
      <c r="D109" s="237">
        <v>0</v>
      </c>
      <c r="E109" s="237">
        <v>7.3E-7</v>
      </c>
      <c r="F109" s="171">
        <v>7.3E-7</v>
      </c>
      <c r="G109" s="171">
        <v>7.3E-7</v>
      </c>
      <c r="H109" s="171">
        <v>7.3E-7</v>
      </c>
      <c r="I109" s="171">
        <v>7.3E-7</v>
      </c>
      <c r="J109" s="171">
        <v>7.3E-7</v>
      </c>
      <c r="K109" s="171">
        <v>7.3E-7</v>
      </c>
      <c r="L109" s="171">
        <v>7.3E-7</v>
      </c>
      <c r="M109" s="171">
        <v>7.3E-7</v>
      </c>
      <c r="N109" s="171">
        <v>7.3E-7</v>
      </c>
      <c r="O109" s="171">
        <v>7.3E-7</v>
      </c>
      <c r="P109" s="171">
        <v>7.3E-7</v>
      </c>
      <c r="Q109" s="171">
        <v>7.3E-7</v>
      </c>
      <c r="R109" s="171">
        <v>7.3E-7</v>
      </c>
      <c r="S109" s="171">
        <v>7.3E-7</v>
      </c>
      <c r="T109" s="171">
        <v>7.3E-7</v>
      </c>
      <c r="U109" s="171">
        <v>7.3E-7</v>
      </c>
      <c r="V109" s="171">
        <v>7.3E-7</v>
      </c>
      <c r="W109" s="171">
        <v>7.3E-7</v>
      </c>
      <c r="X109" s="171">
        <v>0</v>
      </c>
      <c r="Y109" s="171">
        <v>0</v>
      </c>
      <c r="Z109" s="171">
        <v>0</v>
      </c>
      <c r="AA109" s="171">
        <v>0</v>
      </c>
      <c r="AB109" s="171">
        <v>0</v>
      </c>
      <c r="AC109" s="171">
        <v>0</v>
      </c>
      <c r="AD109" s="171">
        <v>0</v>
      </c>
      <c r="AE109" s="171">
        <v>0</v>
      </c>
      <c r="AF109" s="171">
        <v>0</v>
      </c>
      <c r="AG109" s="171">
        <v>0</v>
      </c>
      <c r="AH109" s="171">
        <v>0</v>
      </c>
      <c r="AI109" s="171">
        <v>0</v>
      </c>
    </row>
    <row r="110" spans="2:35" outlineLevel="1">
      <c r="B110" s="222" t="s">
        <v>248</v>
      </c>
      <c r="C110" s="222"/>
      <c r="D110" s="237">
        <v>0</v>
      </c>
      <c r="E110" s="237">
        <v>2E-8</v>
      </c>
      <c r="F110" s="171">
        <v>7.0999999999999998E-7</v>
      </c>
      <c r="G110" s="171">
        <v>7.0999999999999998E-7</v>
      </c>
      <c r="H110" s="171">
        <v>7.0999999999999998E-7</v>
      </c>
      <c r="I110" s="171">
        <v>7.0999999999999998E-7</v>
      </c>
      <c r="J110" s="171">
        <v>7.0999999999999998E-7</v>
      </c>
      <c r="K110" s="171">
        <v>2E-8</v>
      </c>
      <c r="L110" s="171">
        <v>7.0999999999999998E-7</v>
      </c>
      <c r="M110" s="171">
        <v>7.0999999999999998E-7</v>
      </c>
      <c r="N110" s="171">
        <v>7.0999999999999998E-7</v>
      </c>
      <c r="O110" s="171">
        <v>7.0999999999999998E-7</v>
      </c>
      <c r="P110" s="171">
        <v>7.0999999999999998E-7</v>
      </c>
      <c r="Q110" s="171">
        <v>7.0999999999999998E-7</v>
      </c>
      <c r="R110" s="171">
        <v>7.0999999999999998E-7</v>
      </c>
      <c r="S110" s="171">
        <v>7.0999999999999998E-7</v>
      </c>
      <c r="T110" s="171">
        <v>7.0999999999999998E-7</v>
      </c>
      <c r="U110" s="171">
        <v>7.0999999999999998E-7</v>
      </c>
      <c r="V110" s="171">
        <v>7.0999999999999998E-7</v>
      </c>
      <c r="W110" s="171">
        <v>7.0999999999999998E-7</v>
      </c>
      <c r="X110" s="171">
        <v>0</v>
      </c>
      <c r="Y110" s="171">
        <v>0</v>
      </c>
      <c r="Z110" s="171">
        <v>0</v>
      </c>
      <c r="AA110" s="171">
        <v>0</v>
      </c>
      <c r="AB110" s="171">
        <v>0</v>
      </c>
      <c r="AC110" s="171">
        <v>0</v>
      </c>
      <c r="AD110" s="171">
        <v>0</v>
      </c>
      <c r="AE110" s="171">
        <v>0</v>
      </c>
      <c r="AF110" s="171">
        <v>0</v>
      </c>
      <c r="AG110" s="171">
        <v>0</v>
      </c>
      <c r="AH110" s="171">
        <v>0</v>
      </c>
      <c r="AI110" s="171">
        <v>0</v>
      </c>
    </row>
    <row r="111" spans="2:35" outlineLevel="1">
      <c r="B111" s="222" t="s">
        <v>246</v>
      </c>
      <c r="C111" s="222"/>
      <c r="D111" s="237">
        <v>0</v>
      </c>
      <c r="E111" s="237">
        <v>0</v>
      </c>
      <c r="F111" s="171">
        <v>0</v>
      </c>
      <c r="G111" s="171">
        <v>0</v>
      </c>
      <c r="H111" s="171">
        <v>0</v>
      </c>
      <c r="I111" s="171">
        <v>0</v>
      </c>
      <c r="J111" s="171">
        <v>0</v>
      </c>
      <c r="K111" s="171">
        <v>0</v>
      </c>
      <c r="L111" s="171">
        <v>0</v>
      </c>
      <c r="M111" s="171">
        <v>0</v>
      </c>
      <c r="N111" s="171">
        <v>0</v>
      </c>
      <c r="O111" s="171">
        <v>0</v>
      </c>
      <c r="P111" s="171">
        <v>0</v>
      </c>
      <c r="Q111" s="171">
        <v>0</v>
      </c>
      <c r="R111" s="171">
        <v>0</v>
      </c>
      <c r="S111" s="171">
        <v>0</v>
      </c>
      <c r="T111" s="171">
        <v>0</v>
      </c>
      <c r="U111" s="171">
        <v>0</v>
      </c>
      <c r="V111" s="171">
        <v>0</v>
      </c>
      <c r="W111" s="171">
        <v>0</v>
      </c>
      <c r="X111" s="171">
        <v>0</v>
      </c>
      <c r="Y111" s="171">
        <v>0</v>
      </c>
      <c r="Z111" s="171">
        <v>0</v>
      </c>
      <c r="AA111" s="171">
        <v>0</v>
      </c>
      <c r="AB111" s="171">
        <v>0</v>
      </c>
      <c r="AC111" s="171">
        <v>0</v>
      </c>
      <c r="AD111" s="171">
        <v>0</v>
      </c>
      <c r="AE111" s="171">
        <v>0</v>
      </c>
      <c r="AF111" s="171">
        <v>0</v>
      </c>
      <c r="AG111" s="171">
        <v>0</v>
      </c>
      <c r="AH111" s="171">
        <v>0</v>
      </c>
      <c r="AI111" s="171">
        <v>0</v>
      </c>
    </row>
    <row r="112" spans="2:35" outlineLevel="1">
      <c r="B112" s="222" t="s">
        <v>257</v>
      </c>
      <c r="C112" s="222"/>
      <c r="D112" s="237">
        <v>0</v>
      </c>
      <c r="E112" s="171">
        <v>0</v>
      </c>
      <c r="F112" s="171">
        <v>0</v>
      </c>
      <c r="G112" s="171">
        <v>0</v>
      </c>
      <c r="H112" s="171">
        <v>0</v>
      </c>
      <c r="I112" s="171">
        <v>0</v>
      </c>
      <c r="J112" s="171">
        <v>0</v>
      </c>
      <c r="K112" s="171">
        <v>0</v>
      </c>
      <c r="L112" s="171">
        <v>0</v>
      </c>
      <c r="M112" s="171">
        <v>0</v>
      </c>
      <c r="N112" s="171">
        <v>0</v>
      </c>
      <c r="O112" s="171">
        <v>0</v>
      </c>
      <c r="P112" s="171">
        <v>0</v>
      </c>
      <c r="Q112" s="171">
        <v>0</v>
      </c>
      <c r="R112" s="171">
        <v>0</v>
      </c>
      <c r="S112" s="171">
        <v>0</v>
      </c>
      <c r="T112" s="171">
        <v>0</v>
      </c>
      <c r="U112" s="171">
        <v>0</v>
      </c>
      <c r="V112" s="171">
        <v>0</v>
      </c>
      <c r="W112" s="171">
        <v>0</v>
      </c>
      <c r="X112" s="171">
        <v>0</v>
      </c>
      <c r="Y112" s="171">
        <v>0</v>
      </c>
      <c r="Z112" s="171">
        <v>0</v>
      </c>
      <c r="AA112" s="171">
        <v>0</v>
      </c>
      <c r="AB112" s="171">
        <v>181.68596911</v>
      </c>
      <c r="AC112" s="171">
        <v>151.71902372999998</v>
      </c>
      <c r="AD112" s="171">
        <v>167.03189774000001</v>
      </c>
      <c r="AE112" s="171">
        <v>203.28206249999999</v>
      </c>
      <c r="AF112" s="171">
        <v>203.28206277000001</v>
      </c>
      <c r="AG112" s="171">
        <v>271.07716993999998</v>
      </c>
      <c r="AH112" s="171">
        <v>0</v>
      </c>
      <c r="AI112" s="171">
        <v>0</v>
      </c>
    </row>
    <row r="113" spans="2:35" outlineLevel="1">
      <c r="B113" s="222" t="s">
        <v>272</v>
      </c>
      <c r="C113" s="222"/>
      <c r="D113" s="237">
        <v>408.56363543999998</v>
      </c>
      <c r="E113" s="237">
        <v>338.21492999999998</v>
      </c>
      <c r="F113" s="171">
        <v>39.875183020000001</v>
      </c>
      <c r="G113" s="171">
        <v>39.875183020000001</v>
      </c>
      <c r="H113" s="171">
        <v>0</v>
      </c>
      <c r="I113" s="171">
        <v>0</v>
      </c>
      <c r="J113" s="171">
        <v>0</v>
      </c>
      <c r="K113" s="171">
        <v>0</v>
      </c>
      <c r="L113" s="171">
        <v>0</v>
      </c>
      <c r="M113" s="171">
        <v>0</v>
      </c>
      <c r="N113" s="171">
        <v>0</v>
      </c>
      <c r="O113" s="171">
        <v>0</v>
      </c>
      <c r="P113" s="171">
        <v>0</v>
      </c>
      <c r="Q113" s="171">
        <v>0</v>
      </c>
      <c r="R113" s="171">
        <v>0</v>
      </c>
      <c r="S113" s="171">
        <v>0</v>
      </c>
      <c r="T113" s="171">
        <v>0</v>
      </c>
      <c r="U113" s="171">
        <v>0</v>
      </c>
      <c r="V113" s="171">
        <v>0</v>
      </c>
      <c r="W113" s="171">
        <v>134.60954213999997</v>
      </c>
      <c r="X113" s="171">
        <v>99.458526250000006</v>
      </c>
      <c r="Y113" s="171">
        <v>112.67968608</v>
      </c>
      <c r="Z113" s="171">
        <v>170.56077455000002</v>
      </c>
      <c r="AA113" s="171">
        <v>177.64102000999998</v>
      </c>
      <c r="AB113" s="171">
        <v>0</v>
      </c>
      <c r="AC113" s="171">
        <v>0</v>
      </c>
      <c r="AD113" s="171">
        <v>0</v>
      </c>
      <c r="AE113" s="171">
        <v>0</v>
      </c>
      <c r="AF113" s="171">
        <v>0</v>
      </c>
      <c r="AG113" s="171">
        <v>0</v>
      </c>
      <c r="AH113" s="171">
        <v>0</v>
      </c>
      <c r="AI113" s="171">
        <v>0</v>
      </c>
    </row>
    <row r="114" spans="2:35" outlineLevel="1">
      <c r="B114" s="222" t="s">
        <v>275</v>
      </c>
      <c r="C114" s="222"/>
      <c r="D114" s="237">
        <v>1270.00911348</v>
      </c>
      <c r="E114" s="171">
        <v>0</v>
      </c>
      <c r="F114" s="171">
        <v>0</v>
      </c>
      <c r="G114" s="171">
        <v>0</v>
      </c>
      <c r="H114" s="171">
        <v>0</v>
      </c>
      <c r="I114" s="171">
        <v>0</v>
      </c>
      <c r="J114" s="171">
        <v>0</v>
      </c>
      <c r="K114" s="171">
        <v>0</v>
      </c>
      <c r="L114" s="171">
        <v>0</v>
      </c>
      <c r="M114" s="171">
        <v>0</v>
      </c>
      <c r="N114" s="171">
        <v>0</v>
      </c>
      <c r="O114" s="171">
        <v>0</v>
      </c>
      <c r="P114" s="171">
        <v>0</v>
      </c>
      <c r="Q114" s="171">
        <v>0</v>
      </c>
      <c r="R114" s="171">
        <v>0</v>
      </c>
      <c r="S114" s="171">
        <v>304.37030566000004</v>
      </c>
      <c r="T114" s="171">
        <v>143.31766669999999</v>
      </c>
      <c r="U114" s="171">
        <v>148.59022300000001</v>
      </c>
      <c r="V114" s="171">
        <v>81.005637700000008</v>
      </c>
      <c r="W114" s="171">
        <v>524.80607144999999</v>
      </c>
      <c r="X114" s="171">
        <v>671.8376293</v>
      </c>
      <c r="Y114" s="171">
        <v>650.11845060000007</v>
      </c>
      <c r="Z114" s="171">
        <v>458.80330275</v>
      </c>
      <c r="AA114" s="171">
        <v>0</v>
      </c>
      <c r="AB114" s="171">
        <v>0</v>
      </c>
      <c r="AC114" s="171">
        <v>0</v>
      </c>
      <c r="AD114" s="171">
        <v>0</v>
      </c>
      <c r="AE114" s="171">
        <v>0</v>
      </c>
      <c r="AF114" s="171">
        <v>0</v>
      </c>
      <c r="AG114" s="171">
        <v>0</v>
      </c>
      <c r="AH114" s="171">
        <v>0</v>
      </c>
      <c r="AI114" s="171">
        <v>0</v>
      </c>
    </row>
    <row r="115" spans="2:35" outlineLevel="1">
      <c r="B115" s="222" t="s">
        <v>276</v>
      </c>
      <c r="C115" s="222"/>
      <c r="D115" s="237">
        <v>0</v>
      </c>
      <c r="E115" s="237">
        <v>3.193524</v>
      </c>
      <c r="F115" s="171">
        <v>3.6377999999999999</v>
      </c>
      <c r="G115" s="171">
        <v>3.4845480000000002</v>
      </c>
      <c r="H115" s="171">
        <v>3.0062160000000002</v>
      </c>
      <c r="I115" s="171">
        <v>3.87</v>
      </c>
      <c r="J115" s="171">
        <v>4.0913639999999996</v>
      </c>
      <c r="K115" s="171">
        <v>0</v>
      </c>
      <c r="L115" s="171">
        <v>0</v>
      </c>
      <c r="M115" s="171">
        <v>0</v>
      </c>
      <c r="N115" s="171">
        <v>0</v>
      </c>
      <c r="O115" s="171">
        <v>0</v>
      </c>
      <c r="P115" s="171">
        <v>0</v>
      </c>
      <c r="Q115" s="171">
        <v>0</v>
      </c>
      <c r="R115" s="171">
        <v>0</v>
      </c>
      <c r="S115" s="171">
        <v>0</v>
      </c>
      <c r="T115" s="171">
        <v>0</v>
      </c>
      <c r="U115" s="171">
        <v>0</v>
      </c>
      <c r="V115" s="171">
        <v>0</v>
      </c>
      <c r="W115" s="171">
        <v>0.66567354000000001</v>
      </c>
      <c r="X115" s="171">
        <v>1.0930952599999999</v>
      </c>
      <c r="Y115" s="171">
        <v>0.96732284000000002</v>
      </c>
      <c r="Z115" s="171">
        <v>0</v>
      </c>
      <c r="AA115" s="171">
        <v>0</v>
      </c>
      <c r="AB115" s="171">
        <v>0</v>
      </c>
      <c r="AC115" s="171">
        <v>0</v>
      </c>
      <c r="AD115" s="171">
        <v>0</v>
      </c>
      <c r="AE115" s="171">
        <v>0</v>
      </c>
      <c r="AF115" s="171">
        <v>0</v>
      </c>
      <c r="AG115" s="171">
        <v>0</v>
      </c>
      <c r="AH115" s="171">
        <v>0</v>
      </c>
      <c r="AI115" s="171">
        <v>0</v>
      </c>
    </row>
    <row r="116" spans="2:35" outlineLevel="1">
      <c r="B116" s="222" t="s">
        <v>277</v>
      </c>
      <c r="C116" s="222"/>
      <c r="D116" s="237">
        <v>0</v>
      </c>
      <c r="E116" s="171">
        <v>0</v>
      </c>
      <c r="F116" s="171">
        <v>0</v>
      </c>
      <c r="G116" s="171">
        <v>0</v>
      </c>
      <c r="H116" s="171">
        <v>0</v>
      </c>
      <c r="I116" s="171">
        <v>0</v>
      </c>
      <c r="J116" s="171">
        <v>0</v>
      </c>
      <c r="K116" s="171">
        <v>0</v>
      </c>
      <c r="L116" s="171">
        <v>0</v>
      </c>
      <c r="M116" s="171">
        <v>0</v>
      </c>
      <c r="N116" s="171">
        <v>0</v>
      </c>
      <c r="O116" s="171">
        <v>0</v>
      </c>
      <c r="P116" s="171">
        <v>0</v>
      </c>
      <c r="Q116" s="171">
        <v>0.31609199999999998</v>
      </c>
      <c r="R116" s="171">
        <v>0.29494500000000001</v>
      </c>
      <c r="S116" s="171">
        <v>0.25932899999999998</v>
      </c>
      <c r="T116" s="171">
        <v>0.124656</v>
      </c>
      <c r="U116" s="171">
        <v>0.114639</v>
      </c>
      <c r="V116" s="171">
        <v>6.0102000000000003E-2</v>
      </c>
      <c r="W116" s="171">
        <v>0.39877864000000002</v>
      </c>
      <c r="X116" s="171">
        <v>0.45704309999999998</v>
      </c>
      <c r="Y116" s="171">
        <v>0.51481829999999995</v>
      </c>
      <c r="Z116" s="171">
        <v>0</v>
      </c>
      <c r="AA116" s="171">
        <v>0</v>
      </c>
      <c r="AB116" s="171">
        <v>0</v>
      </c>
      <c r="AC116" s="171">
        <v>0</v>
      </c>
      <c r="AD116" s="171">
        <v>0</v>
      </c>
      <c r="AE116" s="171">
        <v>0</v>
      </c>
      <c r="AF116" s="171">
        <v>0</v>
      </c>
      <c r="AG116" s="171">
        <v>0</v>
      </c>
      <c r="AH116" s="171">
        <v>0</v>
      </c>
      <c r="AI116" s="171">
        <v>0</v>
      </c>
    </row>
    <row r="117" spans="2:35" outlineLevel="1">
      <c r="B117" s="222" t="s">
        <v>171</v>
      </c>
      <c r="C117" s="222"/>
      <c r="D117" s="237">
        <v>0</v>
      </c>
      <c r="E117" s="171">
        <v>0</v>
      </c>
      <c r="F117" s="171">
        <v>0</v>
      </c>
      <c r="G117" s="171">
        <v>0</v>
      </c>
      <c r="H117" s="171">
        <v>0</v>
      </c>
      <c r="I117" s="171">
        <v>0</v>
      </c>
      <c r="J117" s="171">
        <v>0</v>
      </c>
      <c r="K117" s="171">
        <v>0</v>
      </c>
      <c r="L117" s="171">
        <v>0</v>
      </c>
      <c r="M117" s="171">
        <v>0</v>
      </c>
      <c r="N117" s="171">
        <v>0</v>
      </c>
      <c r="O117" s="171">
        <v>0</v>
      </c>
      <c r="P117" s="171">
        <v>0</v>
      </c>
      <c r="Q117" s="171">
        <v>0</v>
      </c>
      <c r="R117" s="171">
        <v>0</v>
      </c>
      <c r="S117" s="171">
        <v>0</v>
      </c>
      <c r="T117" s="171">
        <v>0</v>
      </c>
      <c r="U117" s="171">
        <v>309.37118869</v>
      </c>
      <c r="V117" s="171">
        <v>0</v>
      </c>
      <c r="W117" s="171">
        <v>0</v>
      </c>
      <c r="X117" s="171">
        <v>0</v>
      </c>
      <c r="Y117" s="171">
        <v>0</v>
      </c>
      <c r="Z117" s="171">
        <v>0</v>
      </c>
      <c r="AA117" s="171">
        <v>0</v>
      </c>
      <c r="AB117" s="171">
        <v>0</v>
      </c>
      <c r="AC117" s="171">
        <v>0</v>
      </c>
      <c r="AD117" s="171">
        <v>0</v>
      </c>
      <c r="AE117" s="171">
        <v>0</v>
      </c>
      <c r="AF117" s="171">
        <v>0</v>
      </c>
      <c r="AG117" s="171">
        <v>0</v>
      </c>
      <c r="AH117" s="171">
        <v>0</v>
      </c>
      <c r="AI117" s="171">
        <v>0</v>
      </c>
    </row>
    <row r="118" spans="2:35" outlineLevel="1">
      <c r="B118" s="222" t="s">
        <v>174</v>
      </c>
      <c r="C118" s="222"/>
      <c r="D118" s="237">
        <v>0</v>
      </c>
      <c r="E118" s="171">
        <v>0</v>
      </c>
      <c r="F118" s="171">
        <v>0</v>
      </c>
      <c r="G118" s="171">
        <v>0</v>
      </c>
      <c r="H118" s="171">
        <v>0</v>
      </c>
      <c r="I118" s="171">
        <v>0</v>
      </c>
      <c r="J118" s="171">
        <v>0</v>
      </c>
      <c r="K118" s="171">
        <v>0</v>
      </c>
      <c r="L118" s="171">
        <v>0</v>
      </c>
      <c r="M118" s="171">
        <v>0</v>
      </c>
      <c r="N118" s="171">
        <v>0</v>
      </c>
      <c r="O118" s="171">
        <v>0</v>
      </c>
      <c r="P118" s="171">
        <v>0</v>
      </c>
      <c r="Q118" s="171">
        <v>0</v>
      </c>
      <c r="R118" s="171">
        <v>0</v>
      </c>
      <c r="S118" s="171">
        <v>0</v>
      </c>
      <c r="T118" s="171">
        <v>0</v>
      </c>
      <c r="U118" s="171">
        <v>1233.1699543299999</v>
      </c>
      <c r="V118" s="171">
        <v>0</v>
      </c>
      <c r="W118" s="171">
        <v>0</v>
      </c>
      <c r="X118" s="171">
        <v>0</v>
      </c>
      <c r="Y118" s="171">
        <v>0</v>
      </c>
      <c r="Z118" s="171">
        <v>0</v>
      </c>
      <c r="AA118" s="171">
        <v>0</v>
      </c>
      <c r="AB118" s="171">
        <v>0</v>
      </c>
      <c r="AC118" s="171">
        <v>0</v>
      </c>
      <c r="AD118" s="171">
        <v>0</v>
      </c>
      <c r="AE118" s="171">
        <v>0</v>
      </c>
      <c r="AF118" s="171">
        <v>0</v>
      </c>
      <c r="AG118" s="171">
        <v>0</v>
      </c>
      <c r="AH118" s="171">
        <v>0</v>
      </c>
      <c r="AI118" s="171">
        <v>0</v>
      </c>
    </row>
    <row r="119" spans="2:35" outlineLevel="1">
      <c r="B119" s="222" t="s">
        <v>286</v>
      </c>
      <c r="C119" s="222"/>
      <c r="D119" s="237">
        <v>15.13087262</v>
      </c>
      <c r="E119" s="237">
        <v>81.035645169999981</v>
      </c>
      <c r="F119" s="171">
        <v>37.173071579999998</v>
      </c>
      <c r="G119" s="171">
        <v>14.57492792</v>
      </c>
      <c r="H119" s="171">
        <v>35.29552116</v>
      </c>
      <c r="I119" s="171">
        <v>1.52271884</v>
      </c>
      <c r="J119" s="171">
        <v>3.8000000000000001E-7</v>
      </c>
      <c r="K119" s="171">
        <v>0</v>
      </c>
      <c r="L119" s="171">
        <v>4.0999999999999999E-7</v>
      </c>
      <c r="M119" s="171">
        <v>0</v>
      </c>
      <c r="N119" s="171">
        <v>0</v>
      </c>
      <c r="O119" s="171">
        <v>35.243934439999997</v>
      </c>
      <c r="P119" s="171">
        <v>29.286070089999999</v>
      </c>
      <c r="Q119" s="171">
        <v>15.774838599999999</v>
      </c>
      <c r="R119" s="171">
        <v>9.6766734900000007</v>
      </c>
      <c r="S119" s="171">
        <v>10.577490800000001</v>
      </c>
      <c r="T119" s="171">
        <v>0</v>
      </c>
      <c r="U119" s="171">
        <v>0</v>
      </c>
      <c r="V119" s="171">
        <v>0</v>
      </c>
      <c r="W119" s="171">
        <v>0</v>
      </c>
      <c r="X119" s="171">
        <v>0</v>
      </c>
      <c r="Y119" s="171">
        <v>0</v>
      </c>
      <c r="Z119" s="171">
        <v>0</v>
      </c>
      <c r="AA119" s="171">
        <v>0</v>
      </c>
      <c r="AB119" s="171">
        <v>0</v>
      </c>
      <c r="AC119" s="171">
        <v>0</v>
      </c>
      <c r="AD119" s="171">
        <v>0</v>
      </c>
      <c r="AE119" s="171">
        <v>0</v>
      </c>
      <c r="AF119" s="171">
        <v>0</v>
      </c>
      <c r="AG119" s="171">
        <v>0</v>
      </c>
      <c r="AH119" s="171">
        <v>0</v>
      </c>
      <c r="AI119" s="171">
        <v>0</v>
      </c>
    </row>
    <row r="120" spans="2:35" outlineLevel="1">
      <c r="B120" s="222" t="s">
        <v>270</v>
      </c>
      <c r="C120" s="222"/>
      <c r="D120" s="237">
        <v>0</v>
      </c>
      <c r="E120" s="171">
        <v>0</v>
      </c>
      <c r="F120" s="171">
        <v>0</v>
      </c>
      <c r="G120" s="171">
        <v>0</v>
      </c>
      <c r="H120" s="171">
        <v>0</v>
      </c>
      <c r="I120" s="171">
        <v>0</v>
      </c>
      <c r="J120" s="171">
        <v>0</v>
      </c>
      <c r="K120" s="171">
        <v>0</v>
      </c>
      <c r="L120" s="171">
        <v>0</v>
      </c>
      <c r="M120" s="171">
        <v>0</v>
      </c>
      <c r="N120" s="171">
        <v>0</v>
      </c>
      <c r="O120" s="171">
        <v>0</v>
      </c>
      <c r="P120" s="171">
        <v>0</v>
      </c>
      <c r="Q120" s="171">
        <v>0</v>
      </c>
      <c r="R120" s="171">
        <v>0</v>
      </c>
      <c r="S120" s="171">
        <v>0</v>
      </c>
      <c r="T120" s="171">
        <v>0</v>
      </c>
      <c r="U120" s="171">
        <v>0</v>
      </c>
      <c r="V120" s="171">
        <v>0</v>
      </c>
      <c r="W120" s="171">
        <v>0</v>
      </c>
      <c r="X120" s="171">
        <v>0</v>
      </c>
      <c r="Y120" s="171">
        <v>0</v>
      </c>
      <c r="Z120" s="171">
        <v>0</v>
      </c>
      <c r="AA120" s="171">
        <v>459.33991480000003</v>
      </c>
      <c r="AB120" s="171">
        <v>0</v>
      </c>
      <c r="AC120" s="171">
        <v>0</v>
      </c>
      <c r="AD120" s="171">
        <v>0</v>
      </c>
      <c r="AE120" s="171">
        <v>0</v>
      </c>
      <c r="AF120" s="171">
        <v>0</v>
      </c>
      <c r="AG120" s="171">
        <v>0</v>
      </c>
      <c r="AH120" s="171">
        <v>0</v>
      </c>
      <c r="AI120" s="171">
        <v>0</v>
      </c>
    </row>
    <row r="121" spans="2:35" outlineLevel="1">
      <c r="B121" s="222" t="s">
        <v>278</v>
      </c>
      <c r="C121" s="222"/>
      <c r="D121" s="237">
        <v>6.8110140000000001</v>
      </c>
      <c r="E121" s="237">
        <v>26.14264</v>
      </c>
      <c r="F121" s="171">
        <v>31.675280000000001</v>
      </c>
      <c r="G121" s="171">
        <v>41.995187159999993</v>
      </c>
      <c r="H121" s="171">
        <v>51.065631119999999</v>
      </c>
      <c r="I121" s="171">
        <v>58.8126113</v>
      </c>
      <c r="J121" s="171">
        <v>56.327116750000002</v>
      </c>
      <c r="K121" s="171">
        <v>21.818151449999998</v>
      </c>
      <c r="L121" s="171"/>
      <c r="M121" s="171"/>
      <c r="N121" s="171">
        <v>0</v>
      </c>
      <c r="O121" s="171">
        <v>0</v>
      </c>
      <c r="P121" s="171">
        <v>0</v>
      </c>
      <c r="Q121" s="171">
        <v>0</v>
      </c>
      <c r="R121" s="171">
        <v>0</v>
      </c>
      <c r="S121" s="171">
        <v>0</v>
      </c>
      <c r="T121" s="171">
        <v>0</v>
      </c>
      <c r="U121" s="171">
        <v>0</v>
      </c>
      <c r="V121" s="171">
        <v>0</v>
      </c>
      <c r="W121" s="171">
        <v>0</v>
      </c>
      <c r="X121" s="171">
        <v>0</v>
      </c>
      <c r="Y121" s="171">
        <v>191.64310993000001</v>
      </c>
      <c r="Z121" s="171">
        <v>0</v>
      </c>
      <c r="AA121" s="171">
        <v>0</v>
      </c>
      <c r="AB121" s="171">
        <v>0</v>
      </c>
      <c r="AC121" s="171">
        <v>0</v>
      </c>
      <c r="AD121" s="171">
        <v>0</v>
      </c>
      <c r="AE121" s="171">
        <v>0</v>
      </c>
      <c r="AF121" s="171">
        <v>0</v>
      </c>
      <c r="AG121" s="171">
        <v>0</v>
      </c>
      <c r="AH121" s="171">
        <v>0</v>
      </c>
      <c r="AI121" s="171">
        <v>0</v>
      </c>
    </row>
    <row r="122" spans="2:35" outlineLevel="1">
      <c r="B122" s="222" t="s">
        <v>288</v>
      </c>
      <c r="C122" s="222"/>
      <c r="D122" s="237">
        <v>0</v>
      </c>
      <c r="E122" s="171">
        <v>0</v>
      </c>
      <c r="F122" s="171">
        <v>0</v>
      </c>
      <c r="G122" s="171">
        <v>0</v>
      </c>
      <c r="H122" s="171">
        <v>0</v>
      </c>
      <c r="I122" s="171">
        <v>0</v>
      </c>
      <c r="J122" s="171">
        <v>0</v>
      </c>
      <c r="K122" s="171">
        <v>0</v>
      </c>
      <c r="L122" s="171">
        <v>0.71120000000000005</v>
      </c>
      <c r="M122" s="171">
        <v>0.92400000000000004</v>
      </c>
      <c r="N122" s="171">
        <v>0.97440000000000004</v>
      </c>
      <c r="O122" s="171">
        <v>0.96319999999999995</v>
      </c>
      <c r="P122" s="171">
        <v>1.008</v>
      </c>
      <c r="Q122" s="171">
        <v>1.3664000000000001</v>
      </c>
      <c r="R122" s="171">
        <v>0</v>
      </c>
      <c r="S122" s="171">
        <v>0</v>
      </c>
      <c r="T122" s="171">
        <v>0</v>
      </c>
      <c r="U122" s="171">
        <v>0</v>
      </c>
      <c r="V122" s="171">
        <v>0</v>
      </c>
      <c r="W122" s="171">
        <v>0</v>
      </c>
      <c r="X122" s="171">
        <v>0</v>
      </c>
      <c r="Y122" s="171">
        <v>0</v>
      </c>
      <c r="Z122" s="171">
        <v>0</v>
      </c>
      <c r="AA122" s="171">
        <v>0</v>
      </c>
      <c r="AB122" s="171">
        <v>0</v>
      </c>
      <c r="AC122" s="171">
        <v>0</v>
      </c>
      <c r="AD122" s="171">
        <v>0</v>
      </c>
      <c r="AE122" s="171">
        <v>0</v>
      </c>
      <c r="AF122" s="171">
        <v>0</v>
      </c>
      <c r="AG122" s="171">
        <v>0</v>
      </c>
      <c r="AH122" s="171">
        <v>0</v>
      </c>
      <c r="AI122" s="171">
        <v>0</v>
      </c>
    </row>
    <row r="123" spans="2:35" outlineLevel="1">
      <c r="B123" s="222" t="s">
        <v>358</v>
      </c>
      <c r="C123" s="224"/>
      <c r="D123" s="237">
        <v>18.537207849999998</v>
      </c>
      <c r="E123" s="237">
        <v>11.681209000000001</v>
      </c>
      <c r="F123" s="171">
        <v>10.8998831</v>
      </c>
      <c r="G123" s="171">
        <v>6.9623100000000004</v>
      </c>
      <c r="H123" s="171">
        <v>6.5173680000000003</v>
      </c>
      <c r="I123" s="171">
        <v>5.6875679999999997</v>
      </c>
      <c r="J123" s="171">
        <v>6.0047879999999996</v>
      </c>
      <c r="K123" s="171">
        <v>10.67352</v>
      </c>
      <c r="L123" s="171">
        <v>11.513481240000001</v>
      </c>
      <c r="M123" s="171">
        <v>11.513481240000001</v>
      </c>
      <c r="N123" s="171">
        <v>0</v>
      </c>
      <c r="O123" s="171">
        <v>0</v>
      </c>
      <c r="P123" s="171">
        <v>0</v>
      </c>
      <c r="Q123" s="171">
        <v>0</v>
      </c>
      <c r="R123" s="171">
        <v>0</v>
      </c>
      <c r="S123" s="171">
        <v>0</v>
      </c>
      <c r="T123" s="171">
        <v>0</v>
      </c>
      <c r="U123" s="171">
        <v>0</v>
      </c>
      <c r="V123" s="171">
        <v>0</v>
      </c>
      <c r="W123" s="171">
        <v>0</v>
      </c>
      <c r="X123" s="171">
        <v>0</v>
      </c>
      <c r="Y123" s="171">
        <v>0</v>
      </c>
      <c r="Z123" s="171">
        <v>0</v>
      </c>
      <c r="AA123" s="171">
        <v>0</v>
      </c>
      <c r="AB123" s="171">
        <v>0</v>
      </c>
      <c r="AC123" s="171">
        <v>0</v>
      </c>
      <c r="AD123" s="171">
        <v>0</v>
      </c>
      <c r="AE123" s="171">
        <v>0</v>
      </c>
      <c r="AF123" s="171">
        <v>0</v>
      </c>
      <c r="AG123" s="171">
        <v>0</v>
      </c>
      <c r="AH123" s="171">
        <v>0</v>
      </c>
      <c r="AI123" s="171">
        <v>0</v>
      </c>
    </row>
    <row r="124" spans="2:35" outlineLevel="1">
      <c r="B124" s="222" t="s">
        <v>360</v>
      </c>
      <c r="C124" s="224"/>
      <c r="D124" s="237">
        <v>0</v>
      </c>
      <c r="E124" s="237">
        <v>44.941897619999999</v>
      </c>
      <c r="F124" s="171">
        <v>57.308147099999999</v>
      </c>
      <c r="G124" s="171">
        <v>106.51334683</v>
      </c>
      <c r="H124" s="171">
        <v>92.050354659999996</v>
      </c>
      <c r="I124" s="171">
        <v>103.01044985</v>
      </c>
      <c r="J124" s="171">
        <v>107.65088554</v>
      </c>
      <c r="K124" s="171">
        <v>120.795755</v>
      </c>
      <c r="L124" s="171">
        <v>0</v>
      </c>
      <c r="M124" s="171">
        <v>0</v>
      </c>
      <c r="N124" s="171">
        <v>0</v>
      </c>
      <c r="O124" s="171">
        <v>0</v>
      </c>
      <c r="P124" s="171">
        <v>0</v>
      </c>
      <c r="Q124" s="171">
        <v>0</v>
      </c>
      <c r="R124" s="171">
        <v>0</v>
      </c>
      <c r="S124" s="171">
        <v>0</v>
      </c>
      <c r="T124" s="171">
        <v>0</v>
      </c>
      <c r="U124" s="171">
        <v>0</v>
      </c>
      <c r="V124" s="171">
        <v>0</v>
      </c>
      <c r="W124" s="171">
        <v>0</v>
      </c>
      <c r="X124" s="171">
        <v>0</v>
      </c>
      <c r="Y124" s="171">
        <v>0</v>
      </c>
      <c r="Z124" s="171">
        <v>0</v>
      </c>
      <c r="AA124" s="171">
        <v>0</v>
      </c>
      <c r="AB124" s="171">
        <v>0</v>
      </c>
      <c r="AC124" s="171">
        <v>0</v>
      </c>
      <c r="AD124" s="171">
        <v>0</v>
      </c>
      <c r="AE124" s="171">
        <v>0</v>
      </c>
      <c r="AF124" s="171">
        <v>0</v>
      </c>
      <c r="AG124" s="171">
        <v>0</v>
      </c>
      <c r="AH124" s="171">
        <v>0</v>
      </c>
      <c r="AI124" s="171">
        <v>0</v>
      </c>
    </row>
    <row r="125" spans="2:35" outlineLevel="1">
      <c r="B125" s="222" t="s">
        <v>361</v>
      </c>
      <c r="C125" s="224"/>
      <c r="D125" s="237">
        <v>13.922181</v>
      </c>
      <c r="E125" s="237">
        <v>21.414804420000003</v>
      </c>
      <c r="F125" s="171">
        <v>27.609533719999998</v>
      </c>
      <c r="G125" s="171">
        <v>18.490896600000003</v>
      </c>
      <c r="H125" s="171">
        <v>22.343990739999999</v>
      </c>
      <c r="I125" s="171">
        <v>26.266302140000001</v>
      </c>
      <c r="J125" s="171">
        <v>24.789667260000002</v>
      </c>
      <c r="K125" s="171">
        <v>21.09148794</v>
      </c>
      <c r="L125" s="171">
        <v>0</v>
      </c>
      <c r="M125" s="171">
        <v>0</v>
      </c>
      <c r="N125" s="171">
        <v>0</v>
      </c>
      <c r="O125" s="171">
        <v>0</v>
      </c>
      <c r="P125" s="171">
        <v>0</v>
      </c>
      <c r="Q125" s="171">
        <v>0</v>
      </c>
      <c r="R125" s="171">
        <v>0</v>
      </c>
      <c r="S125" s="171">
        <v>0</v>
      </c>
      <c r="T125" s="171">
        <v>0</v>
      </c>
      <c r="U125" s="171">
        <v>0</v>
      </c>
      <c r="V125" s="171">
        <v>0</v>
      </c>
      <c r="W125" s="171">
        <v>0</v>
      </c>
      <c r="X125" s="171">
        <v>0</v>
      </c>
      <c r="Y125" s="171">
        <v>0</v>
      </c>
      <c r="Z125" s="171">
        <v>0</v>
      </c>
      <c r="AA125" s="171">
        <v>0</v>
      </c>
      <c r="AB125" s="171">
        <v>0</v>
      </c>
      <c r="AC125" s="171">
        <v>0</v>
      </c>
      <c r="AD125" s="171">
        <v>0</v>
      </c>
      <c r="AE125" s="171">
        <v>0</v>
      </c>
      <c r="AF125" s="171">
        <v>0</v>
      </c>
      <c r="AG125" s="171">
        <v>0</v>
      </c>
      <c r="AH125" s="171">
        <v>0</v>
      </c>
      <c r="AI125" s="171">
        <v>0</v>
      </c>
    </row>
    <row r="126" spans="2:35" outlineLevel="1">
      <c r="B126" s="222" t="s">
        <v>362</v>
      </c>
      <c r="C126" s="224"/>
      <c r="D126" s="237">
        <v>0</v>
      </c>
      <c r="E126" s="237">
        <v>0</v>
      </c>
      <c r="F126" s="171">
        <v>0</v>
      </c>
      <c r="G126" s="171">
        <v>0</v>
      </c>
      <c r="H126" s="171">
        <v>0</v>
      </c>
      <c r="I126" s="171">
        <v>12.30273408</v>
      </c>
      <c r="J126" s="171">
        <v>19.923456000000002</v>
      </c>
      <c r="K126" s="171">
        <v>22.23955776</v>
      </c>
      <c r="L126" s="171">
        <v>0</v>
      </c>
      <c r="M126" s="171">
        <v>0</v>
      </c>
      <c r="N126" s="171">
        <v>0</v>
      </c>
      <c r="O126" s="171">
        <v>0</v>
      </c>
      <c r="P126" s="171">
        <v>0</v>
      </c>
      <c r="Q126" s="171">
        <v>0</v>
      </c>
      <c r="R126" s="171">
        <v>0</v>
      </c>
      <c r="S126" s="171">
        <v>0</v>
      </c>
      <c r="T126" s="171">
        <v>0</v>
      </c>
      <c r="U126" s="171">
        <v>0</v>
      </c>
      <c r="V126" s="171">
        <v>0</v>
      </c>
      <c r="W126" s="171">
        <v>0</v>
      </c>
      <c r="X126" s="171">
        <v>0</v>
      </c>
      <c r="Y126" s="171">
        <v>0</v>
      </c>
      <c r="Z126" s="171">
        <v>0</v>
      </c>
      <c r="AA126" s="171">
        <v>0</v>
      </c>
      <c r="AB126" s="171">
        <v>0</v>
      </c>
      <c r="AC126" s="171">
        <v>0</v>
      </c>
      <c r="AD126" s="171">
        <v>0</v>
      </c>
      <c r="AE126" s="171">
        <v>0</v>
      </c>
      <c r="AF126" s="171">
        <v>0</v>
      </c>
      <c r="AG126" s="171">
        <v>0</v>
      </c>
      <c r="AH126" s="171">
        <v>0</v>
      </c>
      <c r="AI126" s="171">
        <v>0</v>
      </c>
    </row>
    <row r="127" spans="2:35" outlineLevel="1">
      <c r="B127" s="222" t="s">
        <v>363</v>
      </c>
      <c r="C127" s="224"/>
      <c r="D127" s="237">
        <v>85.895902399999997</v>
      </c>
      <c r="E127" s="237">
        <v>62.947831999999998</v>
      </c>
      <c r="F127" s="171">
        <v>69.123093999999995</v>
      </c>
      <c r="G127" s="171">
        <v>58.459404999999997</v>
      </c>
      <c r="H127" s="171">
        <v>50.230462799999998</v>
      </c>
      <c r="I127" s="171">
        <v>58.066700600000004</v>
      </c>
      <c r="J127" s="171">
        <v>46.803224399999998</v>
      </c>
      <c r="K127" s="171">
        <v>35.896752200000002</v>
      </c>
      <c r="L127" s="171">
        <v>2.7103999999999999</v>
      </c>
      <c r="M127" s="171">
        <v>0</v>
      </c>
      <c r="N127" s="171">
        <v>0</v>
      </c>
      <c r="O127" s="171">
        <v>0</v>
      </c>
      <c r="P127" s="171">
        <v>0</v>
      </c>
      <c r="Q127" s="171">
        <v>0</v>
      </c>
      <c r="R127" s="171">
        <v>0</v>
      </c>
      <c r="S127" s="171">
        <v>0</v>
      </c>
      <c r="T127" s="171">
        <v>0</v>
      </c>
      <c r="U127" s="171">
        <v>0</v>
      </c>
      <c r="V127" s="171">
        <v>0</v>
      </c>
      <c r="W127" s="171">
        <v>0</v>
      </c>
      <c r="X127" s="171">
        <v>0</v>
      </c>
      <c r="Y127" s="171">
        <v>0</v>
      </c>
      <c r="Z127" s="171">
        <v>0</v>
      </c>
      <c r="AA127" s="171">
        <v>0</v>
      </c>
      <c r="AB127" s="171">
        <v>0</v>
      </c>
      <c r="AC127" s="171">
        <v>0</v>
      </c>
      <c r="AD127" s="171">
        <v>0</v>
      </c>
      <c r="AE127" s="171">
        <v>0</v>
      </c>
      <c r="AF127" s="171">
        <v>0</v>
      </c>
      <c r="AG127" s="171">
        <v>0</v>
      </c>
      <c r="AH127" s="171">
        <v>0</v>
      </c>
      <c r="AI127" s="171">
        <v>0</v>
      </c>
    </row>
    <row r="128" spans="2:35" outlineLevel="1">
      <c r="B128" s="222" t="s">
        <v>364</v>
      </c>
      <c r="C128" s="224"/>
      <c r="D128" s="237">
        <v>190.10967980000001</v>
      </c>
      <c r="E128" s="237">
        <v>251.87812928</v>
      </c>
      <c r="F128" s="171">
        <v>232.62252924000001</v>
      </c>
      <c r="G128" s="171">
        <v>126.80847454000001</v>
      </c>
      <c r="H128" s="171">
        <v>127.38405444</v>
      </c>
      <c r="I128" s="171">
        <v>141.11574634000002</v>
      </c>
      <c r="J128" s="171">
        <v>138.94684375</v>
      </c>
      <c r="K128" s="171">
        <v>136.74003124999999</v>
      </c>
      <c r="L128" s="171">
        <v>0</v>
      </c>
      <c r="M128" s="171">
        <v>0</v>
      </c>
      <c r="N128" s="171">
        <v>0</v>
      </c>
      <c r="O128" s="171">
        <v>0</v>
      </c>
      <c r="P128" s="171">
        <v>0</v>
      </c>
      <c r="Q128" s="171">
        <v>0</v>
      </c>
      <c r="R128" s="171">
        <v>0</v>
      </c>
      <c r="S128" s="171">
        <v>0</v>
      </c>
      <c r="T128" s="171">
        <v>0</v>
      </c>
      <c r="U128" s="171">
        <v>0</v>
      </c>
      <c r="V128" s="171">
        <v>0</v>
      </c>
      <c r="W128" s="171">
        <v>0</v>
      </c>
      <c r="X128" s="171">
        <v>0</v>
      </c>
      <c r="Y128" s="171">
        <v>0</v>
      </c>
      <c r="Z128" s="171">
        <v>0</v>
      </c>
      <c r="AA128" s="171">
        <v>0</v>
      </c>
      <c r="AB128" s="171">
        <v>0</v>
      </c>
      <c r="AC128" s="171">
        <v>0</v>
      </c>
      <c r="AD128" s="171">
        <v>0</v>
      </c>
      <c r="AE128" s="171">
        <v>0</v>
      </c>
      <c r="AF128" s="171">
        <v>0</v>
      </c>
      <c r="AG128" s="171">
        <v>0</v>
      </c>
      <c r="AH128" s="171">
        <v>0</v>
      </c>
      <c r="AI128" s="171">
        <v>0</v>
      </c>
    </row>
    <row r="129" spans="2:35" outlineLevel="1">
      <c r="B129" s="222" t="s">
        <v>365</v>
      </c>
      <c r="C129" s="224"/>
      <c r="D129" s="237">
        <v>28.041343999999999</v>
      </c>
      <c r="E129" s="237">
        <v>29.193728</v>
      </c>
      <c r="F129" s="171">
        <v>35.603864000000002</v>
      </c>
      <c r="G129" s="171">
        <v>35.51925</v>
      </c>
      <c r="H129" s="171">
        <v>39.606695999999999</v>
      </c>
      <c r="I129" s="171">
        <v>42.382662000000003</v>
      </c>
      <c r="J129" s="171">
        <v>44.502887999999999</v>
      </c>
      <c r="K129" s="171">
        <v>0</v>
      </c>
      <c r="L129" s="171">
        <v>0</v>
      </c>
      <c r="M129" s="171">
        <v>0</v>
      </c>
      <c r="N129" s="171">
        <v>0</v>
      </c>
      <c r="O129" s="171">
        <v>0</v>
      </c>
      <c r="P129" s="171">
        <v>0</v>
      </c>
      <c r="Q129" s="171">
        <v>0</v>
      </c>
      <c r="R129" s="171">
        <v>0</v>
      </c>
      <c r="S129" s="171">
        <v>0</v>
      </c>
      <c r="T129" s="171">
        <v>0</v>
      </c>
      <c r="U129" s="171">
        <v>0</v>
      </c>
      <c r="V129" s="171">
        <v>0</v>
      </c>
      <c r="W129" s="171">
        <v>0</v>
      </c>
      <c r="X129" s="171">
        <v>0</v>
      </c>
      <c r="Y129" s="171">
        <v>0</v>
      </c>
      <c r="Z129" s="171">
        <v>0</v>
      </c>
      <c r="AA129" s="171">
        <v>0</v>
      </c>
      <c r="AB129" s="171">
        <v>0</v>
      </c>
      <c r="AC129" s="171">
        <v>0</v>
      </c>
      <c r="AD129" s="171">
        <v>0</v>
      </c>
      <c r="AE129" s="171">
        <v>0</v>
      </c>
      <c r="AF129" s="171">
        <v>0</v>
      </c>
      <c r="AG129" s="171">
        <v>0</v>
      </c>
      <c r="AH129" s="171">
        <v>0</v>
      </c>
      <c r="AI129" s="171">
        <v>0</v>
      </c>
    </row>
    <row r="130" spans="2:35" outlineLevel="1">
      <c r="B130" s="222" t="s">
        <v>366</v>
      </c>
      <c r="C130" s="224"/>
      <c r="D130" s="237">
        <v>0</v>
      </c>
      <c r="E130" s="237">
        <v>44.154773599999999</v>
      </c>
      <c r="F130" s="171">
        <v>66.026789359999995</v>
      </c>
      <c r="G130" s="171">
        <v>60.841170599999998</v>
      </c>
      <c r="H130" s="171">
        <v>76.44936964</v>
      </c>
      <c r="I130" s="171">
        <v>85.742409199999997</v>
      </c>
      <c r="J130" s="171">
        <v>82.456472560000009</v>
      </c>
      <c r="K130" s="171">
        <v>0</v>
      </c>
      <c r="L130" s="171">
        <v>0</v>
      </c>
      <c r="M130" s="171">
        <v>0</v>
      </c>
      <c r="N130" s="171">
        <v>0</v>
      </c>
      <c r="O130" s="171">
        <v>0</v>
      </c>
      <c r="P130" s="171">
        <v>0</v>
      </c>
      <c r="Q130" s="171">
        <v>0</v>
      </c>
      <c r="R130" s="171">
        <v>0</v>
      </c>
      <c r="S130" s="171">
        <v>0</v>
      </c>
      <c r="T130" s="171">
        <v>0</v>
      </c>
      <c r="U130" s="171">
        <v>0</v>
      </c>
      <c r="V130" s="171">
        <v>0</v>
      </c>
      <c r="W130" s="171">
        <v>0</v>
      </c>
      <c r="X130" s="171">
        <v>0</v>
      </c>
      <c r="Y130" s="171">
        <v>0</v>
      </c>
      <c r="Z130" s="171">
        <v>0</v>
      </c>
      <c r="AA130" s="171">
        <v>0</v>
      </c>
      <c r="AB130" s="171">
        <v>0</v>
      </c>
      <c r="AC130" s="171">
        <v>0</v>
      </c>
      <c r="AD130" s="171">
        <v>0</v>
      </c>
      <c r="AE130" s="171">
        <v>0</v>
      </c>
      <c r="AF130" s="171">
        <v>0</v>
      </c>
      <c r="AG130" s="171">
        <v>0</v>
      </c>
      <c r="AH130" s="171">
        <v>0</v>
      </c>
      <c r="AI130" s="171">
        <v>0</v>
      </c>
    </row>
    <row r="131" spans="2:35" outlineLevel="1">
      <c r="B131" s="222" t="s">
        <v>367</v>
      </c>
      <c r="C131" s="224"/>
      <c r="D131" s="237">
        <v>0</v>
      </c>
      <c r="E131" s="237">
        <v>23.156616</v>
      </c>
      <c r="F131" s="171">
        <v>23.336648</v>
      </c>
      <c r="G131" s="171">
        <v>25.013196000000001</v>
      </c>
      <c r="H131" s="171">
        <v>21.378799999999998</v>
      </c>
      <c r="I131" s="171">
        <v>28.062487999999998</v>
      </c>
      <c r="J131" s="171">
        <v>29.480239999999998</v>
      </c>
      <c r="K131" s="171">
        <v>0</v>
      </c>
      <c r="L131" s="171">
        <v>0</v>
      </c>
      <c r="M131" s="171">
        <v>0</v>
      </c>
      <c r="N131" s="171">
        <v>0</v>
      </c>
      <c r="O131" s="171">
        <v>0</v>
      </c>
      <c r="P131" s="171">
        <v>0</v>
      </c>
      <c r="Q131" s="171">
        <v>0</v>
      </c>
      <c r="R131" s="171">
        <v>0</v>
      </c>
      <c r="S131" s="171">
        <v>0</v>
      </c>
      <c r="T131" s="171">
        <v>0</v>
      </c>
      <c r="U131" s="171">
        <v>0</v>
      </c>
      <c r="V131" s="171">
        <v>0</v>
      </c>
      <c r="W131" s="171">
        <v>0</v>
      </c>
      <c r="X131" s="171">
        <v>0</v>
      </c>
      <c r="Y131" s="171">
        <v>0</v>
      </c>
      <c r="Z131" s="171">
        <v>0</v>
      </c>
      <c r="AA131" s="171">
        <v>0</v>
      </c>
      <c r="AB131" s="171">
        <v>0</v>
      </c>
      <c r="AC131" s="171">
        <v>0</v>
      </c>
      <c r="AD131" s="171">
        <v>0</v>
      </c>
      <c r="AE131" s="171">
        <v>0</v>
      </c>
      <c r="AF131" s="171">
        <v>0</v>
      </c>
      <c r="AG131" s="171">
        <v>0</v>
      </c>
      <c r="AH131" s="171">
        <v>0</v>
      </c>
      <c r="AI131" s="171">
        <v>0</v>
      </c>
    </row>
    <row r="132" spans="2:35" outlineLevel="1">
      <c r="B132" s="222" t="s">
        <v>368</v>
      </c>
      <c r="C132" s="224"/>
      <c r="D132" s="237">
        <v>0</v>
      </c>
      <c r="E132" s="237">
        <v>405.36884273999999</v>
      </c>
      <c r="F132" s="171">
        <v>405.36884273999999</v>
      </c>
      <c r="G132" s="171">
        <v>405.36884273999999</v>
      </c>
      <c r="H132" s="171">
        <v>405.36884273999999</v>
      </c>
      <c r="I132" s="171">
        <v>337.80736895000001</v>
      </c>
      <c r="J132" s="171">
        <v>309.55858280000001</v>
      </c>
      <c r="K132" s="171">
        <v>0</v>
      </c>
      <c r="L132" s="171">
        <v>0</v>
      </c>
      <c r="M132" s="171">
        <v>0</v>
      </c>
      <c r="N132" s="171">
        <v>0</v>
      </c>
      <c r="O132" s="171">
        <v>0</v>
      </c>
      <c r="P132" s="171">
        <v>0</v>
      </c>
      <c r="Q132" s="171">
        <v>0</v>
      </c>
      <c r="R132" s="171">
        <v>0</v>
      </c>
      <c r="S132" s="171">
        <v>0</v>
      </c>
      <c r="T132" s="171">
        <v>0</v>
      </c>
      <c r="U132" s="171">
        <v>0</v>
      </c>
      <c r="V132" s="171">
        <v>0</v>
      </c>
      <c r="W132" s="171">
        <v>0</v>
      </c>
      <c r="X132" s="171">
        <v>0</v>
      </c>
      <c r="Y132" s="171">
        <v>0</v>
      </c>
      <c r="Z132" s="171">
        <v>0</v>
      </c>
      <c r="AA132" s="171">
        <v>0</v>
      </c>
      <c r="AB132" s="171">
        <v>0</v>
      </c>
      <c r="AC132" s="171">
        <v>0</v>
      </c>
      <c r="AD132" s="171">
        <v>0</v>
      </c>
      <c r="AE132" s="171">
        <v>0</v>
      </c>
      <c r="AF132" s="171">
        <v>0</v>
      </c>
      <c r="AG132" s="171">
        <v>0</v>
      </c>
      <c r="AH132" s="171">
        <v>0</v>
      </c>
      <c r="AI132" s="171">
        <v>0</v>
      </c>
    </row>
    <row r="133" spans="2:35" outlineLevel="1">
      <c r="B133" s="222" t="s">
        <v>369</v>
      </c>
      <c r="C133" s="224"/>
      <c r="D133" s="237">
        <v>0</v>
      </c>
      <c r="E133" s="237">
        <v>0.40544400000000003</v>
      </c>
      <c r="F133" s="171">
        <v>0.39357599999999998</v>
      </c>
      <c r="G133" s="171">
        <v>0.37135800000000002</v>
      </c>
      <c r="H133" s="171">
        <v>5.1327999999999999E-2</v>
      </c>
      <c r="I133" s="171">
        <v>0</v>
      </c>
      <c r="J133" s="171">
        <v>0</v>
      </c>
      <c r="K133" s="171">
        <v>0</v>
      </c>
      <c r="L133" s="171">
        <v>0</v>
      </c>
      <c r="M133" s="171">
        <v>0</v>
      </c>
      <c r="N133" s="171">
        <v>0</v>
      </c>
      <c r="O133" s="171">
        <v>0</v>
      </c>
      <c r="P133" s="171">
        <v>0</v>
      </c>
      <c r="Q133" s="171">
        <v>0</v>
      </c>
      <c r="R133" s="171">
        <v>0</v>
      </c>
      <c r="S133" s="171">
        <v>0</v>
      </c>
      <c r="T133" s="171">
        <v>0</v>
      </c>
      <c r="U133" s="171">
        <v>0</v>
      </c>
      <c r="V133" s="171">
        <v>0</v>
      </c>
      <c r="W133" s="171">
        <v>0</v>
      </c>
      <c r="X133" s="171">
        <v>0</v>
      </c>
      <c r="Y133" s="171">
        <v>0</v>
      </c>
      <c r="Z133" s="171">
        <v>0</v>
      </c>
      <c r="AA133" s="171">
        <v>0</v>
      </c>
      <c r="AB133" s="171">
        <v>0</v>
      </c>
      <c r="AC133" s="171">
        <v>0</v>
      </c>
      <c r="AD133" s="171">
        <v>0</v>
      </c>
      <c r="AE133" s="171">
        <v>0</v>
      </c>
      <c r="AF133" s="171">
        <v>0</v>
      </c>
      <c r="AG133" s="171">
        <v>0</v>
      </c>
      <c r="AH133" s="171">
        <v>0</v>
      </c>
      <c r="AI133" s="171">
        <v>0</v>
      </c>
    </row>
    <row r="134" spans="2:35" outlineLevel="1">
      <c r="B134" s="222" t="s">
        <v>370</v>
      </c>
      <c r="C134" s="224"/>
      <c r="D134" s="237">
        <v>109.15052799999999</v>
      </c>
      <c r="E134" s="237">
        <v>81.363731999999999</v>
      </c>
      <c r="F134" s="171">
        <v>93.510056000000006</v>
      </c>
      <c r="G134" s="171">
        <v>56.931530000000002</v>
      </c>
      <c r="H134" s="171">
        <v>0</v>
      </c>
      <c r="I134" s="171">
        <v>0</v>
      </c>
      <c r="J134" s="171">
        <v>0</v>
      </c>
      <c r="K134" s="171">
        <v>0</v>
      </c>
      <c r="L134" s="171">
        <v>0</v>
      </c>
      <c r="M134" s="171">
        <v>0</v>
      </c>
      <c r="N134" s="171">
        <v>0</v>
      </c>
      <c r="O134" s="171">
        <v>0</v>
      </c>
      <c r="P134" s="171">
        <v>0</v>
      </c>
      <c r="Q134" s="171">
        <v>0</v>
      </c>
      <c r="R134" s="171">
        <v>0</v>
      </c>
      <c r="S134" s="171">
        <v>0</v>
      </c>
      <c r="T134" s="171">
        <v>0</v>
      </c>
      <c r="U134" s="171">
        <v>0</v>
      </c>
      <c r="V134" s="171">
        <v>0</v>
      </c>
      <c r="W134" s="171">
        <v>0</v>
      </c>
      <c r="X134" s="171">
        <v>0</v>
      </c>
      <c r="Y134" s="171">
        <v>0</v>
      </c>
      <c r="Z134" s="171">
        <v>0</v>
      </c>
      <c r="AA134" s="171">
        <v>0</v>
      </c>
      <c r="AB134" s="171">
        <v>0</v>
      </c>
      <c r="AC134" s="171">
        <v>0</v>
      </c>
      <c r="AD134" s="171">
        <v>0</v>
      </c>
      <c r="AE134" s="171">
        <v>0</v>
      </c>
      <c r="AF134" s="171">
        <v>0</v>
      </c>
      <c r="AG134" s="171">
        <v>0</v>
      </c>
      <c r="AH134" s="171">
        <v>0</v>
      </c>
      <c r="AI134" s="171">
        <v>0</v>
      </c>
    </row>
    <row r="135" spans="2:35" outlineLevel="1">
      <c r="B135" s="222" t="s">
        <v>371</v>
      </c>
      <c r="C135" s="224"/>
      <c r="D135" s="237">
        <v>0</v>
      </c>
      <c r="E135" s="237">
        <v>19.457019829999997</v>
      </c>
      <c r="F135" s="171">
        <v>19.15793669</v>
      </c>
      <c r="G135" s="171">
        <v>0</v>
      </c>
      <c r="H135" s="171">
        <v>0</v>
      </c>
      <c r="I135" s="171">
        <v>0</v>
      </c>
      <c r="J135" s="171">
        <v>0</v>
      </c>
      <c r="K135" s="171">
        <v>0</v>
      </c>
      <c r="L135" s="171">
        <v>0</v>
      </c>
      <c r="M135" s="171">
        <v>0</v>
      </c>
      <c r="N135" s="171">
        <v>0</v>
      </c>
      <c r="O135" s="171">
        <v>0</v>
      </c>
      <c r="P135" s="171">
        <v>0</v>
      </c>
      <c r="Q135" s="171">
        <v>0</v>
      </c>
      <c r="R135" s="171">
        <v>0</v>
      </c>
      <c r="S135" s="171">
        <v>0</v>
      </c>
      <c r="T135" s="171">
        <v>0</v>
      </c>
      <c r="U135" s="171">
        <v>0</v>
      </c>
      <c r="V135" s="171">
        <v>0</v>
      </c>
      <c r="W135" s="171">
        <v>0</v>
      </c>
      <c r="X135" s="171">
        <v>0</v>
      </c>
      <c r="Y135" s="171">
        <v>0</v>
      </c>
      <c r="Z135" s="171">
        <v>0</v>
      </c>
      <c r="AA135" s="171">
        <v>0</v>
      </c>
      <c r="AB135" s="171">
        <v>0</v>
      </c>
      <c r="AC135" s="171">
        <v>0</v>
      </c>
      <c r="AD135" s="171">
        <v>0</v>
      </c>
      <c r="AE135" s="171">
        <v>0</v>
      </c>
      <c r="AF135" s="171">
        <v>0</v>
      </c>
      <c r="AG135" s="171">
        <v>0</v>
      </c>
      <c r="AH135" s="171">
        <v>0</v>
      </c>
      <c r="AI135" s="171">
        <v>0</v>
      </c>
    </row>
    <row r="136" spans="2:35" outlineLevel="1">
      <c r="B136" s="222" t="s">
        <v>372</v>
      </c>
      <c r="C136" s="224"/>
      <c r="D136" s="237">
        <v>609.65749596000001</v>
      </c>
      <c r="E136" s="237">
        <v>604.56046891999995</v>
      </c>
      <c r="F136" s="171">
        <v>538.11378123999998</v>
      </c>
      <c r="G136" s="171">
        <v>414.87303944000001</v>
      </c>
      <c r="H136" s="171">
        <v>472.83824600000003</v>
      </c>
      <c r="I136" s="171">
        <v>289.35872413999999</v>
      </c>
      <c r="J136" s="224"/>
      <c r="K136" s="171">
        <v>0</v>
      </c>
      <c r="L136" s="171">
        <v>0</v>
      </c>
      <c r="M136" s="171">
        <v>0</v>
      </c>
      <c r="N136" s="171">
        <v>0</v>
      </c>
      <c r="O136" s="171">
        <v>0</v>
      </c>
      <c r="P136" s="171">
        <v>0</v>
      </c>
      <c r="Q136" s="171">
        <v>0</v>
      </c>
      <c r="R136" s="171">
        <v>0</v>
      </c>
      <c r="S136" s="171">
        <v>0</v>
      </c>
      <c r="T136" s="171">
        <v>0</v>
      </c>
      <c r="U136" s="171">
        <v>0</v>
      </c>
      <c r="V136" s="171">
        <v>0</v>
      </c>
      <c r="W136" s="171">
        <v>0</v>
      </c>
      <c r="X136" s="171">
        <v>0</v>
      </c>
      <c r="Y136" s="171">
        <v>0</v>
      </c>
      <c r="Z136" s="171">
        <v>0</v>
      </c>
      <c r="AA136" s="171">
        <v>0</v>
      </c>
      <c r="AB136" s="171">
        <v>0</v>
      </c>
      <c r="AC136" s="171">
        <v>0</v>
      </c>
      <c r="AD136" s="171">
        <v>0</v>
      </c>
      <c r="AE136" s="171">
        <v>0</v>
      </c>
      <c r="AF136" s="171">
        <v>0</v>
      </c>
      <c r="AG136" s="171">
        <v>0</v>
      </c>
      <c r="AH136" s="171">
        <v>0</v>
      </c>
      <c r="AI136" s="171">
        <v>0</v>
      </c>
    </row>
    <row r="137" spans="2:35" outlineLevel="1">
      <c r="B137" s="222" t="s">
        <v>373</v>
      </c>
      <c r="C137" s="224"/>
      <c r="D137" s="237">
        <v>77.178399999999996</v>
      </c>
      <c r="E137" s="237">
        <v>36.4039</v>
      </c>
      <c r="F137" s="171">
        <v>31.98</v>
      </c>
      <c r="G137" s="171">
        <v>33.525700000000001</v>
      </c>
      <c r="H137" s="171">
        <v>30.4343</v>
      </c>
      <c r="I137" s="171">
        <v>0</v>
      </c>
      <c r="J137" s="171">
        <v>0</v>
      </c>
      <c r="K137" s="171">
        <v>0</v>
      </c>
      <c r="L137" s="171">
        <v>0</v>
      </c>
      <c r="M137" s="171">
        <v>0</v>
      </c>
      <c r="N137" s="171">
        <v>0</v>
      </c>
      <c r="O137" s="171">
        <v>0</v>
      </c>
      <c r="P137" s="171">
        <v>0</v>
      </c>
      <c r="Q137" s="171">
        <v>0</v>
      </c>
      <c r="R137" s="171">
        <v>0</v>
      </c>
      <c r="S137" s="171">
        <v>0</v>
      </c>
      <c r="T137" s="171">
        <v>0</v>
      </c>
      <c r="U137" s="171">
        <v>0</v>
      </c>
      <c r="V137" s="171">
        <v>0</v>
      </c>
      <c r="W137" s="171">
        <v>0</v>
      </c>
      <c r="X137" s="171">
        <v>0</v>
      </c>
      <c r="Y137" s="171">
        <v>0</v>
      </c>
      <c r="Z137" s="171">
        <v>0</v>
      </c>
      <c r="AA137" s="171">
        <v>0</v>
      </c>
      <c r="AB137" s="171">
        <v>0</v>
      </c>
      <c r="AC137" s="171">
        <v>0</v>
      </c>
      <c r="AD137" s="171">
        <v>0</v>
      </c>
      <c r="AE137" s="171">
        <v>0</v>
      </c>
      <c r="AF137" s="171">
        <v>0</v>
      </c>
      <c r="AG137" s="171">
        <v>0</v>
      </c>
      <c r="AH137" s="171">
        <v>0</v>
      </c>
      <c r="AI137" s="171">
        <v>0</v>
      </c>
    </row>
    <row r="138" spans="2:35" outlineLevel="1">
      <c r="B138" s="222" t="s">
        <v>177</v>
      </c>
      <c r="C138" s="224"/>
      <c r="D138" s="237">
        <v>105.59721228000001</v>
      </c>
      <c r="E138" s="237">
        <v>24.07878522</v>
      </c>
      <c r="F138" s="171">
        <v>29.484226799999998</v>
      </c>
      <c r="G138" s="171">
        <v>92.254849300000018</v>
      </c>
      <c r="H138" s="171">
        <v>81.296400349999999</v>
      </c>
      <c r="I138" s="171">
        <v>0</v>
      </c>
      <c r="J138" s="171">
        <v>0</v>
      </c>
      <c r="K138" s="171">
        <v>0</v>
      </c>
      <c r="L138" s="171">
        <v>0</v>
      </c>
      <c r="M138" s="171">
        <v>0</v>
      </c>
      <c r="N138" s="171">
        <v>0</v>
      </c>
      <c r="O138" s="171">
        <v>0</v>
      </c>
      <c r="P138" s="171">
        <v>0</v>
      </c>
      <c r="Q138" s="171">
        <v>0</v>
      </c>
      <c r="R138" s="171">
        <v>0</v>
      </c>
      <c r="S138" s="171">
        <v>0</v>
      </c>
      <c r="T138" s="171">
        <v>0</v>
      </c>
      <c r="U138" s="171">
        <v>0</v>
      </c>
      <c r="V138" s="171">
        <v>0</v>
      </c>
      <c r="W138" s="171">
        <v>0</v>
      </c>
      <c r="X138" s="171">
        <v>0</v>
      </c>
      <c r="Y138" s="171">
        <v>0</v>
      </c>
      <c r="Z138" s="171">
        <v>0</v>
      </c>
      <c r="AA138" s="171">
        <v>0</v>
      </c>
      <c r="AB138" s="171">
        <v>0</v>
      </c>
      <c r="AC138" s="171">
        <v>0</v>
      </c>
      <c r="AD138" s="171">
        <v>0</v>
      </c>
      <c r="AE138" s="171">
        <v>0</v>
      </c>
      <c r="AF138" s="171">
        <v>0</v>
      </c>
      <c r="AG138" s="171">
        <v>0</v>
      </c>
      <c r="AH138" s="171">
        <v>0</v>
      </c>
      <c r="AI138" s="171">
        <v>0</v>
      </c>
    </row>
    <row r="139" spans="2:35" outlineLevel="1">
      <c r="B139" s="222" t="s">
        <v>374</v>
      </c>
      <c r="C139" s="224"/>
      <c r="D139" s="237">
        <v>27.494039999999998</v>
      </c>
      <c r="E139" s="237">
        <v>9.1036000000000001</v>
      </c>
      <c r="F139" s="171">
        <v>8.1435840000000006</v>
      </c>
      <c r="G139" s="171">
        <v>6.3725199999999997</v>
      </c>
      <c r="H139" s="171">
        <v>7.0180480000000003</v>
      </c>
      <c r="I139" s="171">
        <v>0</v>
      </c>
      <c r="J139" s="171">
        <v>0</v>
      </c>
      <c r="K139" s="171">
        <v>0</v>
      </c>
      <c r="L139" s="171">
        <v>0</v>
      </c>
      <c r="M139" s="171">
        <v>0</v>
      </c>
      <c r="N139" s="171">
        <v>0</v>
      </c>
      <c r="O139" s="171">
        <v>0</v>
      </c>
      <c r="P139" s="171">
        <v>0</v>
      </c>
      <c r="Q139" s="171">
        <v>0</v>
      </c>
      <c r="R139" s="171">
        <v>0</v>
      </c>
      <c r="S139" s="171">
        <v>0</v>
      </c>
      <c r="T139" s="171">
        <v>0</v>
      </c>
      <c r="U139" s="171">
        <v>0</v>
      </c>
      <c r="V139" s="171">
        <v>0</v>
      </c>
      <c r="W139" s="171">
        <v>0</v>
      </c>
      <c r="X139" s="171">
        <v>0</v>
      </c>
      <c r="Y139" s="171">
        <v>0</v>
      </c>
      <c r="Z139" s="171">
        <v>0</v>
      </c>
      <c r="AA139" s="171">
        <v>0</v>
      </c>
      <c r="AB139" s="171">
        <v>0</v>
      </c>
      <c r="AC139" s="171">
        <v>0</v>
      </c>
      <c r="AD139" s="171">
        <v>0</v>
      </c>
      <c r="AE139" s="171">
        <v>0</v>
      </c>
      <c r="AF139" s="171">
        <v>0</v>
      </c>
      <c r="AG139" s="171">
        <v>0</v>
      </c>
      <c r="AH139" s="171">
        <v>0</v>
      </c>
      <c r="AI139" s="171">
        <v>0</v>
      </c>
    </row>
    <row r="140" spans="2:35" outlineLevel="1">
      <c r="B140" s="222" t="s">
        <v>375</v>
      </c>
      <c r="C140" s="224"/>
      <c r="D140" s="237">
        <v>29.120208000000002</v>
      </c>
      <c r="E140" s="237">
        <v>22.199289</v>
      </c>
      <c r="F140" s="171">
        <v>24.232347000000001</v>
      </c>
      <c r="G140" s="171">
        <v>24.22776</v>
      </c>
      <c r="H140" s="171">
        <v>0</v>
      </c>
      <c r="I140" s="171">
        <v>0</v>
      </c>
      <c r="J140" s="171">
        <v>0</v>
      </c>
      <c r="K140" s="171">
        <v>0</v>
      </c>
      <c r="L140" s="171">
        <v>0</v>
      </c>
      <c r="M140" s="171">
        <v>0</v>
      </c>
      <c r="N140" s="171">
        <v>0</v>
      </c>
      <c r="O140" s="171">
        <v>0</v>
      </c>
      <c r="P140" s="171">
        <v>0</v>
      </c>
      <c r="Q140" s="171">
        <v>0</v>
      </c>
      <c r="R140" s="171">
        <v>0</v>
      </c>
      <c r="S140" s="171">
        <v>0</v>
      </c>
      <c r="T140" s="171">
        <v>0</v>
      </c>
      <c r="U140" s="171">
        <v>0</v>
      </c>
      <c r="V140" s="171">
        <v>0</v>
      </c>
      <c r="W140" s="171">
        <v>0</v>
      </c>
      <c r="X140" s="171">
        <v>0</v>
      </c>
      <c r="Y140" s="171">
        <v>0</v>
      </c>
      <c r="Z140" s="171">
        <v>0</v>
      </c>
      <c r="AA140" s="171">
        <v>0</v>
      </c>
      <c r="AB140" s="171">
        <v>0</v>
      </c>
      <c r="AC140" s="171">
        <v>0</v>
      </c>
      <c r="AD140" s="171">
        <v>0</v>
      </c>
      <c r="AE140" s="171">
        <v>0</v>
      </c>
      <c r="AF140" s="171">
        <v>0</v>
      </c>
      <c r="AG140" s="171">
        <v>0</v>
      </c>
      <c r="AH140" s="171">
        <v>0</v>
      </c>
      <c r="AI140" s="171">
        <v>0</v>
      </c>
    </row>
    <row r="141" spans="2:35" outlineLevel="1">
      <c r="B141" s="222" t="s">
        <v>376</v>
      </c>
      <c r="C141" s="224"/>
      <c r="D141" s="237">
        <v>278.23005562000003</v>
      </c>
      <c r="E141" s="237">
        <v>164.40866922999999</v>
      </c>
      <c r="F141" s="171">
        <v>176.50562816999999</v>
      </c>
      <c r="G141" s="171">
        <v>119.86986586</v>
      </c>
      <c r="H141" s="171">
        <v>141.31447488999999</v>
      </c>
      <c r="I141" s="171">
        <v>0</v>
      </c>
      <c r="J141" s="171">
        <v>0</v>
      </c>
      <c r="K141" s="171">
        <v>0</v>
      </c>
      <c r="L141" s="171">
        <v>0</v>
      </c>
      <c r="M141" s="171">
        <v>0</v>
      </c>
      <c r="N141" s="171">
        <v>0</v>
      </c>
      <c r="O141" s="171">
        <v>0</v>
      </c>
      <c r="P141" s="171">
        <v>0</v>
      </c>
      <c r="Q141" s="171">
        <v>0</v>
      </c>
      <c r="R141" s="171">
        <v>0</v>
      </c>
      <c r="S141" s="171">
        <v>0</v>
      </c>
      <c r="T141" s="171">
        <v>0</v>
      </c>
      <c r="U141" s="171">
        <v>0</v>
      </c>
      <c r="V141" s="171">
        <v>0</v>
      </c>
      <c r="W141" s="171">
        <v>0</v>
      </c>
      <c r="X141" s="171">
        <v>0</v>
      </c>
      <c r="Y141" s="171">
        <v>0</v>
      </c>
      <c r="Z141" s="171">
        <v>0</v>
      </c>
      <c r="AA141" s="171">
        <v>0</v>
      </c>
      <c r="AB141" s="171">
        <v>0</v>
      </c>
      <c r="AC141" s="171">
        <v>0</v>
      </c>
      <c r="AD141" s="171">
        <v>0</v>
      </c>
      <c r="AE141" s="171">
        <v>0</v>
      </c>
      <c r="AF141" s="171">
        <v>0</v>
      </c>
      <c r="AG141" s="171">
        <v>0</v>
      </c>
      <c r="AH141" s="171">
        <v>0</v>
      </c>
      <c r="AI141" s="171">
        <v>0</v>
      </c>
    </row>
    <row r="142" spans="2:35" outlineLevel="1">
      <c r="B142" s="222" t="s">
        <v>377</v>
      </c>
      <c r="C142" s="224"/>
      <c r="D142" s="237">
        <v>36.553198000000002</v>
      </c>
      <c r="E142" s="237">
        <v>50.767364000000001</v>
      </c>
      <c r="F142" s="171">
        <v>61.536726000000002</v>
      </c>
      <c r="G142" s="171">
        <v>30.779671</v>
      </c>
      <c r="H142" s="171"/>
      <c r="I142" s="171">
        <v>0</v>
      </c>
      <c r="J142" s="171">
        <v>0</v>
      </c>
      <c r="K142" s="171">
        <v>0</v>
      </c>
      <c r="L142" s="171">
        <v>0</v>
      </c>
      <c r="M142" s="171">
        <v>0</v>
      </c>
      <c r="N142" s="171">
        <v>0</v>
      </c>
      <c r="O142" s="171">
        <v>0</v>
      </c>
      <c r="P142" s="171">
        <v>0</v>
      </c>
      <c r="Q142" s="171">
        <v>0</v>
      </c>
      <c r="R142" s="171">
        <v>0</v>
      </c>
      <c r="S142" s="171">
        <v>0</v>
      </c>
      <c r="T142" s="171">
        <v>0</v>
      </c>
      <c r="U142" s="171">
        <v>0</v>
      </c>
      <c r="V142" s="171">
        <v>0</v>
      </c>
      <c r="W142" s="171">
        <v>0</v>
      </c>
      <c r="X142" s="171">
        <v>0</v>
      </c>
      <c r="Y142" s="171">
        <v>0</v>
      </c>
      <c r="Z142" s="171">
        <v>0</v>
      </c>
      <c r="AA142" s="171">
        <v>0</v>
      </c>
      <c r="AB142" s="171">
        <v>0</v>
      </c>
      <c r="AC142" s="171">
        <v>0</v>
      </c>
      <c r="AD142" s="171">
        <v>0</v>
      </c>
      <c r="AE142" s="171">
        <v>0</v>
      </c>
      <c r="AF142" s="171">
        <v>0</v>
      </c>
      <c r="AG142" s="171">
        <v>0</v>
      </c>
      <c r="AH142" s="171">
        <v>0</v>
      </c>
      <c r="AI142" s="171">
        <v>0</v>
      </c>
    </row>
    <row r="143" spans="2:35" outlineLevel="1">
      <c r="B143" s="222" t="s">
        <v>378</v>
      </c>
      <c r="C143" s="224"/>
      <c r="D143" s="237">
        <v>41.746299999999998</v>
      </c>
      <c r="E143" s="237">
        <v>26.313199999999998</v>
      </c>
      <c r="F143" s="171">
        <v>36.5182</v>
      </c>
      <c r="G143" s="171">
        <v>32.137900000000002</v>
      </c>
      <c r="H143" s="171">
        <v>17.329968000000001</v>
      </c>
      <c r="I143" s="171">
        <v>0</v>
      </c>
      <c r="J143" s="171">
        <v>0</v>
      </c>
      <c r="K143" s="171">
        <v>0</v>
      </c>
      <c r="L143" s="171">
        <v>0</v>
      </c>
      <c r="M143" s="171">
        <v>0</v>
      </c>
      <c r="N143" s="171">
        <v>0</v>
      </c>
      <c r="O143" s="171">
        <v>0</v>
      </c>
      <c r="P143" s="171">
        <v>0</v>
      </c>
      <c r="Q143" s="171">
        <v>0</v>
      </c>
      <c r="R143" s="171">
        <v>0</v>
      </c>
      <c r="S143" s="171">
        <v>0</v>
      </c>
      <c r="T143" s="171">
        <v>0</v>
      </c>
      <c r="U143" s="171">
        <v>0</v>
      </c>
      <c r="V143" s="171">
        <v>0</v>
      </c>
      <c r="W143" s="171">
        <v>0</v>
      </c>
      <c r="X143" s="171">
        <v>0</v>
      </c>
      <c r="Y143" s="171">
        <v>0</v>
      </c>
      <c r="Z143" s="171">
        <v>0</v>
      </c>
      <c r="AA143" s="171">
        <v>0</v>
      </c>
      <c r="AB143" s="171">
        <v>0</v>
      </c>
      <c r="AC143" s="171">
        <v>0</v>
      </c>
      <c r="AD143" s="171">
        <v>0</v>
      </c>
      <c r="AE143" s="171">
        <v>0</v>
      </c>
      <c r="AF143" s="171">
        <v>0</v>
      </c>
      <c r="AG143" s="171">
        <v>0</v>
      </c>
      <c r="AH143" s="171">
        <v>0</v>
      </c>
      <c r="AI143" s="171">
        <v>0</v>
      </c>
    </row>
    <row r="144" spans="2:35" outlineLevel="1">
      <c r="B144" s="222" t="s">
        <v>379</v>
      </c>
      <c r="C144" s="224"/>
      <c r="D144" s="237">
        <v>161.23560603000001</v>
      </c>
      <c r="E144" s="237">
        <v>16.643455800000002</v>
      </c>
      <c r="F144" s="171">
        <v>20.4091539</v>
      </c>
      <c r="G144" s="171">
        <v>0</v>
      </c>
      <c r="H144" s="171">
        <v>0</v>
      </c>
      <c r="I144" s="171">
        <v>0</v>
      </c>
      <c r="J144" s="171">
        <v>0</v>
      </c>
      <c r="K144" s="171">
        <v>0</v>
      </c>
      <c r="L144" s="171">
        <v>0</v>
      </c>
      <c r="M144" s="171">
        <v>0</v>
      </c>
      <c r="N144" s="171">
        <v>0</v>
      </c>
      <c r="O144" s="171">
        <v>0</v>
      </c>
      <c r="P144" s="171">
        <v>0</v>
      </c>
      <c r="Q144" s="171">
        <v>0</v>
      </c>
      <c r="R144" s="171">
        <v>0</v>
      </c>
      <c r="S144" s="171">
        <v>0</v>
      </c>
      <c r="T144" s="171">
        <v>0</v>
      </c>
      <c r="U144" s="171">
        <v>0</v>
      </c>
      <c r="V144" s="171">
        <v>0</v>
      </c>
      <c r="W144" s="171">
        <v>0</v>
      </c>
      <c r="X144" s="171">
        <v>0</v>
      </c>
      <c r="Y144" s="171">
        <v>0</v>
      </c>
      <c r="Z144" s="171">
        <v>0</v>
      </c>
      <c r="AA144" s="171">
        <v>0</v>
      </c>
      <c r="AB144" s="171">
        <v>0</v>
      </c>
      <c r="AC144" s="171">
        <v>0</v>
      </c>
      <c r="AD144" s="171">
        <v>0</v>
      </c>
      <c r="AE144" s="171">
        <v>0</v>
      </c>
      <c r="AF144" s="171">
        <v>0</v>
      </c>
      <c r="AG144" s="171">
        <v>0</v>
      </c>
      <c r="AH144" s="171">
        <v>0</v>
      </c>
      <c r="AI144" s="171">
        <v>0</v>
      </c>
    </row>
    <row r="145" spans="2:35" outlineLevel="1">
      <c r="B145" s="222" t="s">
        <v>380</v>
      </c>
      <c r="C145" s="224"/>
      <c r="D145" s="237">
        <v>10.55925</v>
      </c>
      <c r="E145" s="237">
        <v>2.495228</v>
      </c>
      <c r="F145" s="171">
        <v>2.4309180000000001</v>
      </c>
      <c r="G145" s="171">
        <v>2.5724</v>
      </c>
      <c r="H145" s="171">
        <v>1.1426639999999999</v>
      </c>
      <c r="I145" s="171">
        <v>0</v>
      </c>
      <c r="J145" s="171">
        <v>0</v>
      </c>
      <c r="K145" s="171">
        <v>0</v>
      </c>
      <c r="L145" s="171">
        <v>0</v>
      </c>
      <c r="M145" s="171">
        <v>0</v>
      </c>
      <c r="N145" s="171">
        <v>0</v>
      </c>
      <c r="O145" s="171">
        <v>0</v>
      </c>
      <c r="P145" s="171">
        <v>0</v>
      </c>
      <c r="Q145" s="171">
        <v>0</v>
      </c>
      <c r="R145" s="171">
        <v>0</v>
      </c>
      <c r="S145" s="171">
        <v>0</v>
      </c>
      <c r="T145" s="171">
        <v>0</v>
      </c>
      <c r="U145" s="171">
        <v>0</v>
      </c>
      <c r="V145" s="171">
        <v>0</v>
      </c>
      <c r="W145" s="171">
        <v>0</v>
      </c>
      <c r="X145" s="171">
        <v>0</v>
      </c>
      <c r="Y145" s="171">
        <v>0</v>
      </c>
      <c r="Z145" s="171">
        <v>0</v>
      </c>
      <c r="AA145" s="171">
        <v>0</v>
      </c>
      <c r="AB145" s="171">
        <v>0</v>
      </c>
      <c r="AC145" s="171">
        <v>0</v>
      </c>
      <c r="AD145" s="171">
        <v>0</v>
      </c>
      <c r="AE145" s="171">
        <v>0</v>
      </c>
      <c r="AF145" s="171">
        <v>0</v>
      </c>
      <c r="AG145" s="171">
        <v>0</v>
      </c>
      <c r="AH145" s="171">
        <v>0</v>
      </c>
      <c r="AI145" s="171">
        <v>0</v>
      </c>
    </row>
    <row r="146" spans="2:35" outlineLevel="1">
      <c r="B146" s="222" t="s">
        <v>381</v>
      </c>
      <c r="C146" s="224"/>
      <c r="D146" s="237">
        <v>305.19569124000003</v>
      </c>
      <c r="E146" s="237">
        <v>291.39764939999998</v>
      </c>
      <c r="F146" s="171">
        <v>302.25364026</v>
      </c>
      <c r="G146" s="171">
        <v>174.97082402999999</v>
      </c>
      <c r="H146" s="171"/>
      <c r="I146" s="171">
        <v>0</v>
      </c>
      <c r="J146" s="171">
        <v>0</v>
      </c>
      <c r="K146" s="171">
        <v>0</v>
      </c>
      <c r="L146" s="171">
        <v>0</v>
      </c>
      <c r="M146" s="171">
        <v>0</v>
      </c>
      <c r="N146" s="171">
        <v>0</v>
      </c>
      <c r="O146" s="171">
        <v>0</v>
      </c>
      <c r="P146" s="171">
        <v>0</v>
      </c>
      <c r="Q146" s="171">
        <v>0</v>
      </c>
      <c r="R146" s="171">
        <v>0</v>
      </c>
      <c r="S146" s="171">
        <v>0</v>
      </c>
      <c r="T146" s="171">
        <v>0</v>
      </c>
      <c r="U146" s="171">
        <v>0</v>
      </c>
      <c r="V146" s="171">
        <v>0</v>
      </c>
      <c r="W146" s="171">
        <v>0</v>
      </c>
      <c r="X146" s="171">
        <v>0</v>
      </c>
      <c r="Y146" s="171">
        <v>0</v>
      </c>
      <c r="Z146" s="171">
        <v>0</v>
      </c>
      <c r="AA146" s="171">
        <v>0</v>
      </c>
      <c r="AB146" s="171">
        <v>0</v>
      </c>
      <c r="AC146" s="171">
        <v>0</v>
      </c>
      <c r="AD146" s="171">
        <v>0</v>
      </c>
      <c r="AE146" s="171">
        <v>0</v>
      </c>
      <c r="AF146" s="171">
        <v>0</v>
      </c>
      <c r="AG146" s="171">
        <v>0</v>
      </c>
      <c r="AH146" s="171">
        <v>0</v>
      </c>
      <c r="AI146" s="171">
        <v>0</v>
      </c>
    </row>
    <row r="147" spans="2:35" outlineLevel="1">
      <c r="B147" s="222" t="s">
        <v>382</v>
      </c>
      <c r="C147" s="224"/>
      <c r="D147" s="237">
        <v>0</v>
      </c>
      <c r="E147" s="237">
        <v>126.46880854999999</v>
      </c>
      <c r="F147" s="171">
        <v>115.53222345</v>
      </c>
      <c r="G147" s="171">
        <v>0</v>
      </c>
      <c r="H147" s="171">
        <v>0</v>
      </c>
      <c r="I147" s="171">
        <v>0</v>
      </c>
      <c r="J147" s="171">
        <v>0</v>
      </c>
      <c r="K147" s="171">
        <v>0</v>
      </c>
      <c r="L147" s="171">
        <v>0</v>
      </c>
      <c r="M147" s="171">
        <v>0</v>
      </c>
      <c r="N147" s="171">
        <v>0</v>
      </c>
      <c r="O147" s="171">
        <v>0</v>
      </c>
      <c r="P147" s="171">
        <v>0</v>
      </c>
      <c r="Q147" s="171">
        <v>0</v>
      </c>
      <c r="R147" s="171">
        <v>0</v>
      </c>
      <c r="S147" s="171">
        <v>0</v>
      </c>
      <c r="T147" s="171">
        <v>0</v>
      </c>
      <c r="U147" s="171">
        <v>0</v>
      </c>
      <c r="V147" s="171">
        <v>0</v>
      </c>
      <c r="W147" s="171">
        <v>0</v>
      </c>
      <c r="X147" s="171">
        <v>0</v>
      </c>
      <c r="Y147" s="171">
        <v>0</v>
      </c>
      <c r="Z147" s="171">
        <v>0</v>
      </c>
      <c r="AA147" s="171">
        <v>0</v>
      </c>
      <c r="AB147" s="171">
        <v>0</v>
      </c>
      <c r="AC147" s="171">
        <v>0</v>
      </c>
      <c r="AD147" s="171">
        <v>0</v>
      </c>
      <c r="AE147" s="171">
        <v>0</v>
      </c>
      <c r="AF147" s="171">
        <v>0</v>
      </c>
      <c r="AG147" s="171">
        <v>0</v>
      </c>
      <c r="AH147" s="171">
        <v>0</v>
      </c>
      <c r="AI147" s="171">
        <v>0</v>
      </c>
    </row>
    <row r="148" spans="2:35" outlineLevel="1">
      <c r="B148" s="222" t="s">
        <v>383</v>
      </c>
      <c r="C148" s="224"/>
      <c r="D148" s="237">
        <v>36.590509600000004</v>
      </c>
      <c r="E148" s="237">
        <v>35.339032079999996</v>
      </c>
      <c r="F148" s="171">
        <v>45.935946719999997</v>
      </c>
      <c r="G148" s="171">
        <v>24.384227199999998</v>
      </c>
      <c r="H148" s="171"/>
      <c r="I148" s="171">
        <v>0</v>
      </c>
      <c r="J148" s="171">
        <v>0</v>
      </c>
      <c r="K148" s="171">
        <v>0</v>
      </c>
      <c r="L148" s="171">
        <v>0</v>
      </c>
      <c r="M148" s="171">
        <v>0</v>
      </c>
      <c r="N148" s="171">
        <v>0</v>
      </c>
      <c r="O148" s="171">
        <v>0</v>
      </c>
      <c r="P148" s="171">
        <v>0</v>
      </c>
      <c r="Q148" s="171">
        <v>0</v>
      </c>
      <c r="R148" s="171">
        <v>0</v>
      </c>
      <c r="S148" s="171">
        <v>0</v>
      </c>
      <c r="T148" s="171">
        <v>0</v>
      </c>
      <c r="U148" s="171">
        <v>0</v>
      </c>
      <c r="V148" s="171">
        <v>0</v>
      </c>
      <c r="W148" s="171">
        <v>0</v>
      </c>
      <c r="X148" s="171">
        <v>0</v>
      </c>
      <c r="Y148" s="171">
        <v>0</v>
      </c>
      <c r="Z148" s="171">
        <v>0</v>
      </c>
      <c r="AA148" s="171">
        <v>0</v>
      </c>
      <c r="AB148" s="171">
        <v>0</v>
      </c>
      <c r="AC148" s="171">
        <v>0</v>
      </c>
      <c r="AD148" s="171">
        <v>0</v>
      </c>
      <c r="AE148" s="171">
        <v>0</v>
      </c>
      <c r="AF148" s="171">
        <v>0</v>
      </c>
      <c r="AG148" s="171">
        <v>0</v>
      </c>
      <c r="AH148" s="171">
        <v>0</v>
      </c>
      <c r="AI148" s="171">
        <v>0</v>
      </c>
    </row>
    <row r="149" spans="2:35" outlineLevel="1">
      <c r="B149" s="222" t="s">
        <v>384</v>
      </c>
      <c r="C149" s="224"/>
      <c r="D149" s="237">
        <v>445.07056274000001</v>
      </c>
      <c r="E149" s="237">
        <v>381.11714999999998</v>
      </c>
      <c r="F149" s="171">
        <v>394.065</v>
      </c>
      <c r="G149" s="171">
        <v>193.88159999999999</v>
      </c>
      <c r="H149" s="171">
        <v>49.393937999999999</v>
      </c>
      <c r="I149" s="171">
        <v>0</v>
      </c>
      <c r="J149" s="171">
        <v>0</v>
      </c>
      <c r="K149" s="171">
        <v>0</v>
      </c>
      <c r="L149" s="171">
        <v>0</v>
      </c>
      <c r="M149" s="171">
        <v>0</v>
      </c>
      <c r="N149" s="171">
        <v>0</v>
      </c>
      <c r="O149" s="171">
        <v>0</v>
      </c>
      <c r="P149" s="171">
        <v>0</v>
      </c>
      <c r="Q149" s="171">
        <v>0</v>
      </c>
      <c r="R149" s="171">
        <v>0</v>
      </c>
      <c r="S149" s="171">
        <v>0</v>
      </c>
      <c r="T149" s="171">
        <v>0</v>
      </c>
      <c r="U149" s="171">
        <v>0</v>
      </c>
      <c r="V149" s="171">
        <v>0</v>
      </c>
      <c r="W149" s="171">
        <v>0</v>
      </c>
      <c r="X149" s="171">
        <v>0</v>
      </c>
      <c r="Y149" s="171">
        <v>0</v>
      </c>
      <c r="Z149" s="171">
        <v>0</v>
      </c>
      <c r="AA149" s="171">
        <v>0</v>
      </c>
      <c r="AB149" s="171">
        <v>0</v>
      </c>
      <c r="AC149" s="171">
        <v>0</v>
      </c>
      <c r="AD149" s="171">
        <v>0</v>
      </c>
      <c r="AE149" s="171">
        <v>0</v>
      </c>
      <c r="AF149" s="171">
        <v>0</v>
      </c>
      <c r="AG149" s="171">
        <v>0</v>
      </c>
      <c r="AH149" s="171">
        <v>0</v>
      </c>
      <c r="AI149" s="171">
        <v>0</v>
      </c>
    </row>
    <row r="150" spans="2:35" outlineLevel="1">
      <c r="B150" s="222" t="s">
        <v>385</v>
      </c>
      <c r="C150" s="224"/>
      <c r="D150" s="237">
        <v>151.67660993999999</v>
      </c>
      <c r="E150" s="237">
        <v>130.26759355999999</v>
      </c>
      <c r="F150" s="171">
        <v>131.43277775999999</v>
      </c>
      <c r="G150" s="171">
        <v>99.524436190000003</v>
      </c>
      <c r="H150" s="171">
        <v>9.8889999999999993</v>
      </c>
      <c r="I150" s="171">
        <v>0</v>
      </c>
      <c r="J150" s="171">
        <v>0</v>
      </c>
      <c r="K150" s="171">
        <v>0</v>
      </c>
      <c r="L150" s="171">
        <v>0</v>
      </c>
      <c r="M150" s="171">
        <v>0</v>
      </c>
      <c r="N150" s="171">
        <v>0</v>
      </c>
      <c r="O150" s="171">
        <v>0</v>
      </c>
      <c r="P150" s="171">
        <v>0</v>
      </c>
      <c r="Q150" s="171">
        <v>0</v>
      </c>
      <c r="R150" s="171">
        <v>0</v>
      </c>
      <c r="S150" s="171">
        <v>0</v>
      </c>
      <c r="T150" s="171">
        <v>0</v>
      </c>
      <c r="U150" s="171">
        <v>0</v>
      </c>
      <c r="V150" s="171">
        <v>0</v>
      </c>
      <c r="W150" s="171">
        <v>0</v>
      </c>
      <c r="X150" s="171">
        <v>0</v>
      </c>
      <c r="Y150" s="171">
        <v>0</v>
      </c>
      <c r="Z150" s="171">
        <v>0</v>
      </c>
      <c r="AA150" s="171">
        <v>0</v>
      </c>
      <c r="AB150" s="171">
        <v>0</v>
      </c>
      <c r="AC150" s="171">
        <v>0</v>
      </c>
      <c r="AD150" s="171">
        <v>0</v>
      </c>
      <c r="AE150" s="171">
        <v>0</v>
      </c>
      <c r="AF150" s="171">
        <v>0</v>
      </c>
      <c r="AG150" s="171">
        <v>0</v>
      </c>
      <c r="AH150" s="171">
        <v>0</v>
      </c>
      <c r="AI150" s="171">
        <v>0</v>
      </c>
    </row>
    <row r="151" spans="2:35" outlineLevel="1">
      <c r="B151" s="222" t="s">
        <v>386</v>
      </c>
      <c r="C151" s="224"/>
      <c r="D151" s="237">
        <v>21.299414390000003</v>
      </c>
      <c r="E151" s="237">
        <v>6.9771264000000004</v>
      </c>
      <c r="F151" s="171">
        <v>6.9916620800000002</v>
      </c>
      <c r="G151" s="171">
        <v>4.9566668800000002</v>
      </c>
      <c r="H151" s="171">
        <v>4.9421312000000004</v>
      </c>
      <c r="I151" s="171">
        <v>0</v>
      </c>
      <c r="J151" s="171">
        <v>0</v>
      </c>
      <c r="K151" s="171">
        <v>0</v>
      </c>
      <c r="L151" s="171">
        <v>0</v>
      </c>
      <c r="M151" s="171">
        <v>0</v>
      </c>
      <c r="N151" s="171">
        <v>0</v>
      </c>
      <c r="O151" s="171">
        <v>0</v>
      </c>
      <c r="P151" s="171">
        <v>0</v>
      </c>
      <c r="Q151" s="171">
        <v>0</v>
      </c>
      <c r="R151" s="171">
        <v>0</v>
      </c>
      <c r="S151" s="171">
        <v>0</v>
      </c>
      <c r="T151" s="171">
        <v>0</v>
      </c>
      <c r="U151" s="171">
        <v>0</v>
      </c>
      <c r="V151" s="171">
        <v>0</v>
      </c>
      <c r="W151" s="171">
        <v>0</v>
      </c>
      <c r="X151" s="171">
        <v>0</v>
      </c>
      <c r="Y151" s="171">
        <v>0</v>
      </c>
      <c r="Z151" s="171">
        <v>0</v>
      </c>
      <c r="AA151" s="171">
        <v>0</v>
      </c>
      <c r="AB151" s="171">
        <v>0</v>
      </c>
      <c r="AC151" s="171">
        <v>0</v>
      </c>
      <c r="AD151" s="171">
        <v>0</v>
      </c>
      <c r="AE151" s="171">
        <v>0</v>
      </c>
      <c r="AF151" s="171">
        <v>0</v>
      </c>
      <c r="AG151" s="171">
        <v>0</v>
      </c>
      <c r="AH151" s="171">
        <v>0</v>
      </c>
      <c r="AI151" s="171">
        <v>0</v>
      </c>
    </row>
    <row r="152" spans="2:35" outlineLevel="1">
      <c r="B152" s="222" t="s">
        <v>387</v>
      </c>
      <c r="C152" s="224"/>
      <c r="D152" s="237">
        <v>0</v>
      </c>
      <c r="E152" s="237">
        <v>98.637155390000004</v>
      </c>
      <c r="F152" s="171">
        <v>118.78096693000001</v>
      </c>
      <c r="G152" s="171">
        <v>0</v>
      </c>
      <c r="H152" s="171">
        <v>0</v>
      </c>
      <c r="I152" s="171">
        <v>0</v>
      </c>
      <c r="J152" s="171">
        <v>0</v>
      </c>
      <c r="K152" s="171">
        <v>0</v>
      </c>
      <c r="L152" s="171">
        <v>0</v>
      </c>
      <c r="M152" s="171">
        <v>0</v>
      </c>
      <c r="N152" s="171">
        <v>0</v>
      </c>
      <c r="O152" s="171">
        <v>0</v>
      </c>
      <c r="P152" s="171">
        <v>0</v>
      </c>
      <c r="Q152" s="171">
        <v>0</v>
      </c>
      <c r="R152" s="171">
        <v>0</v>
      </c>
      <c r="S152" s="171">
        <v>0</v>
      </c>
      <c r="T152" s="171">
        <v>0</v>
      </c>
      <c r="U152" s="171">
        <v>0</v>
      </c>
      <c r="V152" s="171">
        <v>0</v>
      </c>
      <c r="W152" s="171">
        <v>0</v>
      </c>
      <c r="X152" s="171">
        <v>0</v>
      </c>
      <c r="Y152" s="171">
        <v>0</v>
      </c>
      <c r="Z152" s="171">
        <v>0</v>
      </c>
      <c r="AA152" s="171">
        <v>0</v>
      </c>
      <c r="AB152" s="171">
        <v>0</v>
      </c>
      <c r="AC152" s="171">
        <v>0</v>
      </c>
      <c r="AD152" s="171">
        <v>0</v>
      </c>
      <c r="AE152" s="171">
        <v>0</v>
      </c>
      <c r="AF152" s="171">
        <v>0</v>
      </c>
      <c r="AG152" s="171">
        <v>0</v>
      </c>
      <c r="AH152" s="171">
        <v>0</v>
      </c>
      <c r="AI152" s="171">
        <v>0</v>
      </c>
    </row>
    <row r="153" spans="2:35" outlineLevel="1">
      <c r="B153" s="222" t="s">
        <v>388</v>
      </c>
      <c r="C153" s="224"/>
      <c r="D153" s="237">
        <v>1465.5830039500001</v>
      </c>
      <c r="E153" s="237">
        <v>14.33082016</v>
      </c>
      <c r="F153" s="171">
        <v>15.22649642</v>
      </c>
      <c r="G153" s="171">
        <v>0</v>
      </c>
      <c r="H153" s="171">
        <v>0</v>
      </c>
      <c r="I153" s="171">
        <v>0</v>
      </c>
      <c r="J153" s="171">
        <v>0</v>
      </c>
      <c r="K153" s="171">
        <v>0</v>
      </c>
      <c r="L153" s="171">
        <v>0</v>
      </c>
      <c r="M153" s="171">
        <v>0</v>
      </c>
      <c r="N153" s="171">
        <v>0</v>
      </c>
      <c r="O153" s="171">
        <v>0</v>
      </c>
      <c r="P153" s="171">
        <v>0</v>
      </c>
      <c r="Q153" s="171">
        <v>0</v>
      </c>
      <c r="R153" s="171">
        <v>0</v>
      </c>
      <c r="S153" s="171">
        <v>0</v>
      </c>
      <c r="T153" s="171">
        <v>0</v>
      </c>
      <c r="U153" s="171">
        <v>0</v>
      </c>
      <c r="V153" s="171">
        <v>0</v>
      </c>
      <c r="W153" s="171">
        <v>0</v>
      </c>
      <c r="X153" s="171">
        <v>0</v>
      </c>
      <c r="Y153" s="171">
        <v>0</v>
      </c>
      <c r="Z153" s="171">
        <v>0</v>
      </c>
      <c r="AA153" s="171">
        <v>0</v>
      </c>
      <c r="AB153" s="171">
        <v>0</v>
      </c>
      <c r="AC153" s="171">
        <v>0</v>
      </c>
      <c r="AD153" s="171">
        <v>0</v>
      </c>
      <c r="AE153" s="171">
        <v>0</v>
      </c>
      <c r="AF153" s="171">
        <v>0</v>
      </c>
      <c r="AG153" s="171">
        <v>0</v>
      </c>
      <c r="AH153" s="171">
        <v>0</v>
      </c>
      <c r="AI153" s="171">
        <v>0</v>
      </c>
    </row>
    <row r="154" spans="2:35" outlineLevel="1">
      <c r="B154" s="222" t="s">
        <v>389</v>
      </c>
      <c r="C154" s="224"/>
      <c r="D154" s="237">
        <v>354.52072570000007</v>
      </c>
      <c r="E154" s="237">
        <v>189.57313059999998</v>
      </c>
      <c r="F154" s="171">
        <v>175.89564300000001</v>
      </c>
      <c r="G154" s="171">
        <v>85.482613599999993</v>
      </c>
      <c r="H154" s="171">
        <v>0</v>
      </c>
      <c r="I154" s="171">
        <v>0</v>
      </c>
      <c r="J154" s="171">
        <v>0</v>
      </c>
      <c r="K154" s="171">
        <v>0</v>
      </c>
      <c r="L154" s="171">
        <v>0</v>
      </c>
      <c r="M154" s="171">
        <v>0</v>
      </c>
      <c r="N154" s="171">
        <v>0</v>
      </c>
      <c r="O154" s="171">
        <v>0</v>
      </c>
      <c r="P154" s="171">
        <v>0</v>
      </c>
      <c r="Q154" s="171">
        <v>0</v>
      </c>
      <c r="R154" s="171">
        <v>0</v>
      </c>
      <c r="S154" s="171">
        <v>0</v>
      </c>
      <c r="T154" s="171">
        <v>0</v>
      </c>
      <c r="U154" s="171">
        <v>0</v>
      </c>
      <c r="V154" s="171">
        <v>0</v>
      </c>
      <c r="W154" s="171">
        <v>0</v>
      </c>
      <c r="X154" s="171">
        <v>0</v>
      </c>
      <c r="Y154" s="171">
        <v>0</v>
      </c>
      <c r="Z154" s="171">
        <v>0</v>
      </c>
      <c r="AA154" s="171">
        <v>0</v>
      </c>
      <c r="AB154" s="171">
        <v>0</v>
      </c>
      <c r="AC154" s="171">
        <v>0</v>
      </c>
      <c r="AD154" s="171">
        <v>0</v>
      </c>
      <c r="AE154" s="171">
        <v>0</v>
      </c>
      <c r="AF154" s="171">
        <v>0</v>
      </c>
      <c r="AG154" s="171">
        <v>0</v>
      </c>
      <c r="AH154" s="171">
        <v>0</v>
      </c>
      <c r="AI154" s="171">
        <v>0</v>
      </c>
    </row>
    <row r="155" spans="2:35" outlineLevel="1">
      <c r="B155" s="222" t="s">
        <v>390</v>
      </c>
      <c r="C155" s="224"/>
      <c r="D155" s="237">
        <v>505.18964355999992</v>
      </c>
      <c r="E155" s="237">
        <v>308.03106505</v>
      </c>
      <c r="F155" s="171">
        <v>302.99495994</v>
      </c>
      <c r="G155" s="171">
        <v>112.13684756999999</v>
      </c>
      <c r="H155" s="171">
        <v>65.971855450000007</v>
      </c>
      <c r="I155" s="171">
        <v>0</v>
      </c>
      <c r="J155" s="171">
        <v>0</v>
      </c>
      <c r="K155" s="171">
        <v>0</v>
      </c>
      <c r="L155" s="171">
        <v>0</v>
      </c>
      <c r="M155" s="171">
        <v>0</v>
      </c>
      <c r="N155" s="171">
        <v>0</v>
      </c>
      <c r="O155" s="171">
        <v>0</v>
      </c>
      <c r="P155" s="171">
        <v>0</v>
      </c>
      <c r="Q155" s="171">
        <v>0</v>
      </c>
      <c r="R155" s="171">
        <v>0</v>
      </c>
      <c r="S155" s="171">
        <v>0</v>
      </c>
      <c r="T155" s="171">
        <v>0</v>
      </c>
      <c r="U155" s="171">
        <v>0</v>
      </c>
      <c r="V155" s="171">
        <v>0</v>
      </c>
      <c r="W155" s="171">
        <v>0</v>
      </c>
      <c r="X155" s="171">
        <v>0</v>
      </c>
      <c r="Y155" s="171">
        <v>0</v>
      </c>
      <c r="Z155" s="171">
        <v>0</v>
      </c>
      <c r="AA155" s="171">
        <v>0</v>
      </c>
      <c r="AB155" s="171">
        <v>0</v>
      </c>
      <c r="AC155" s="171">
        <v>0</v>
      </c>
      <c r="AD155" s="171">
        <v>0</v>
      </c>
      <c r="AE155" s="171">
        <v>0</v>
      </c>
      <c r="AF155" s="171">
        <v>0</v>
      </c>
      <c r="AG155" s="171">
        <v>0</v>
      </c>
      <c r="AH155" s="171">
        <v>0</v>
      </c>
      <c r="AI155" s="171">
        <v>0</v>
      </c>
    </row>
    <row r="156" spans="2:35" outlineLevel="1">
      <c r="B156" s="222" t="s">
        <v>391</v>
      </c>
      <c r="C156" s="224"/>
      <c r="D156" s="237">
        <v>0</v>
      </c>
      <c r="E156" s="171">
        <v>0</v>
      </c>
      <c r="F156" s="171">
        <v>0</v>
      </c>
      <c r="G156" s="171">
        <v>0</v>
      </c>
      <c r="H156" s="171">
        <v>218.08113740000002</v>
      </c>
      <c r="I156" s="171">
        <v>0</v>
      </c>
      <c r="J156" s="171">
        <v>0</v>
      </c>
      <c r="K156" s="171">
        <v>0</v>
      </c>
      <c r="L156" s="171">
        <v>0</v>
      </c>
      <c r="M156" s="171">
        <v>0</v>
      </c>
      <c r="N156" s="171">
        <v>0</v>
      </c>
      <c r="O156" s="171">
        <v>0</v>
      </c>
      <c r="P156" s="171">
        <v>0</v>
      </c>
      <c r="Q156" s="171">
        <v>0</v>
      </c>
      <c r="R156" s="171">
        <v>0</v>
      </c>
      <c r="S156" s="171">
        <v>0</v>
      </c>
      <c r="T156" s="171">
        <v>0</v>
      </c>
      <c r="U156" s="171">
        <v>0</v>
      </c>
      <c r="V156" s="171">
        <v>0</v>
      </c>
      <c r="W156" s="171">
        <v>0</v>
      </c>
      <c r="X156" s="171">
        <v>0</v>
      </c>
      <c r="Y156" s="171">
        <v>0</v>
      </c>
      <c r="Z156" s="171">
        <v>0</v>
      </c>
      <c r="AA156" s="171">
        <v>0</v>
      </c>
      <c r="AB156" s="171">
        <v>0</v>
      </c>
      <c r="AC156" s="171">
        <v>0</v>
      </c>
      <c r="AD156" s="171">
        <v>0</v>
      </c>
      <c r="AE156" s="171">
        <v>0</v>
      </c>
      <c r="AF156" s="171">
        <v>0</v>
      </c>
      <c r="AG156" s="171">
        <v>0</v>
      </c>
      <c r="AH156" s="171">
        <v>0</v>
      </c>
      <c r="AI156" s="171">
        <v>0</v>
      </c>
    </row>
    <row r="157" spans="2:35" outlineLevel="1">
      <c r="B157" s="238" t="s">
        <v>392</v>
      </c>
      <c r="C157" s="224"/>
      <c r="D157" s="237">
        <v>0</v>
      </c>
      <c r="E157" s="171">
        <v>0</v>
      </c>
      <c r="F157" s="171">
        <v>0</v>
      </c>
      <c r="G157" s="171">
        <v>0</v>
      </c>
      <c r="H157" s="239">
        <v>1.4563961200000002</v>
      </c>
      <c r="I157" s="239">
        <v>0</v>
      </c>
      <c r="J157" s="239">
        <v>0</v>
      </c>
      <c r="K157" s="239">
        <v>0</v>
      </c>
      <c r="L157" s="239">
        <v>0</v>
      </c>
      <c r="M157" s="239">
        <v>0</v>
      </c>
      <c r="N157" s="239">
        <v>0</v>
      </c>
      <c r="O157" s="239">
        <v>0</v>
      </c>
      <c r="P157" s="239">
        <v>0</v>
      </c>
      <c r="Q157" s="239">
        <v>0</v>
      </c>
      <c r="R157" s="239">
        <v>0</v>
      </c>
      <c r="S157" s="239">
        <v>0</v>
      </c>
      <c r="T157" s="239">
        <v>0</v>
      </c>
      <c r="U157" s="239">
        <v>0</v>
      </c>
      <c r="V157" s="239">
        <v>0</v>
      </c>
      <c r="W157" s="239">
        <v>0</v>
      </c>
      <c r="X157" s="239">
        <v>0</v>
      </c>
      <c r="Y157" s="239">
        <v>0</v>
      </c>
      <c r="Z157" s="239">
        <v>0</v>
      </c>
      <c r="AA157" s="239">
        <v>0</v>
      </c>
      <c r="AB157" s="239">
        <v>0</v>
      </c>
      <c r="AC157" s="239">
        <v>0</v>
      </c>
      <c r="AD157" s="239">
        <v>0</v>
      </c>
      <c r="AE157" s="239">
        <v>0</v>
      </c>
      <c r="AF157" s="239">
        <v>0</v>
      </c>
      <c r="AG157" s="239">
        <v>0</v>
      </c>
      <c r="AH157" s="239">
        <v>0</v>
      </c>
      <c r="AI157" s="171">
        <v>0</v>
      </c>
    </row>
    <row r="158" spans="2:35" outlineLevel="1">
      <c r="B158" s="222" t="s">
        <v>436</v>
      </c>
      <c r="C158" s="224"/>
      <c r="D158" s="237">
        <v>32.832392639999995</v>
      </c>
      <c r="E158" s="237">
        <v>1.97272728</v>
      </c>
      <c r="F158" s="171">
        <v>0</v>
      </c>
      <c r="G158" s="171">
        <v>0</v>
      </c>
      <c r="H158" s="171">
        <v>0</v>
      </c>
      <c r="I158" s="171">
        <v>0</v>
      </c>
      <c r="J158" s="171">
        <v>0</v>
      </c>
      <c r="K158" s="171">
        <v>0</v>
      </c>
      <c r="L158" s="171">
        <v>0</v>
      </c>
      <c r="M158" s="171">
        <v>0</v>
      </c>
      <c r="N158" s="171">
        <v>0</v>
      </c>
      <c r="O158" s="171">
        <v>0</v>
      </c>
      <c r="P158" s="171">
        <v>0</v>
      </c>
      <c r="Q158" s="171">
        <v>0</v>
      </c>
      <c r="R158" s="171">
        <v>0</v>
      </c>
      <c r="S158" s="171">
        <v>0</v>
      </c>
      <c r="T158" s="171">
        <v>0</v>
      </c>
      <c r="U158" s="171">
        <v>0</v>
      </c>
      <c r="V158" s="171">
        <v>0</v>
      </c>
      <c r="W158" s="171">
        <v>0</v>
      </c>
      <c r="X158" s="171">
        <v>0</v>
      </c>
      <c r="Y158" s="171">
        <v>0</v>
      </c>
      <c r="Z158" s="171">
        <v>0</v>
      </c>
      <c r="AA158" s="171">
        <v>0</v>
      </c>
      <c r="AB158" s="171">
        <v>0</v>
      </c>
      <c r="AC158" s="171">
        <v>0</v>
      </c>
      <c r="AD158" s="171">
        <v>0</v>
      </c>
      <c r="AE158" s="171">
        <v>0</v>
      </c>
      <c r="AF158" s="171">
        <v>0</v>
      </c>
      <c r="AG158" s="171">
        <v>0</v>
      </c>
      <c r="AH158" s="171">
        <v>0</v>
      </c>
      <c r="AI158" s="171">
        <v>0</v>
      </c>
    </row>
    <row r="159" spans="2:35" outlineLevel="1">
      <c r="B159" s="222" t="s">
        <v>437</v>
      </c>
      <c r="C159" s="224"/>
      <c r="D159" s="237">
        <v>10.248888000000001</v>
      </c>
      <c r="E159" s="237">
        <v>10.61913</v>
      </c>
      <c r="F159" s="171">
        <v>0</v>
      </c>
      <c r="G159" s="171">
        <v>0</v>
      </c>
      <c r="H159" s="171">
        <v>0</v>
      </c>
      <c r="I159" s="171">
        <v>0</v>
      </c>
      <c r="J159" s="171">
        <v>0</v>
      </c>
      <c r="K159" s="171">
        <v>0</v>
      </c>
      <c r="L159" s="171">
        <v>0</v>
      </c>
      <c r="M159" s="171">
        <v>0</v>
      </c>
      <c r="N159" s="171">
        <v>0</v>
      </c>
      <c r="O159" s="171">
        <v>0</v>
      </c>
      <c r="P159" s="171">
        <v>0</v>
      </c>
      <c r="Q159" s="171">
        <v>0</v>
      </c>
      <c r="R159" s="171">
        <v>0</v>
      </c>
      <c r="S159" s="171">
        <v>0</v>
      </c>
      <c r="T159" s="171">
        <v>0</v>
      </c>
      <c r="U159" s="171">
        <v>0</v>
      </c>
      <c r="V159" s="171">
        <v>0</v>
      </c>
      <c r="W159" s="171">
        <v>0</v>
      </c>
      <c r="X159" s="171">
        <v>0</v>
      </c>
      <c r="Y159" s="171">
        <v>0</v>
      </c>
      <c r="Z159" s="171">
        <v>0</v>
      </c>
      <c r="AA159" s="171">
        <v>0</v>
      </c>
      <c r="AB159" s="171">
        <v>0</v>
      </c>
      <c r="AC159" s="171">
        <v>0</v>
      </c>
      <c r="AD159" s="171">
        <v>0</v>
      </c>
      <c r="AE159" s="171">
        <v>0</v>
      </c>
      <c r="AF159" s="171">
        <v>0</v>
      </c>
      <c r="AG159" s="171">
        <v>0</v>
      </c>
      <c r="AH159" s="171">
        <v>0</v>
      </c>
      <c r="AI159" s="171">
        <v>0</v>
      </c>
    </row>
    <row r="160" spans="2:35" outlineLevel="1">
      <c r="B160" s="222" t="s">
        <v>438</v>
      </c>
      <c r="C160" s="224"/>
      <c r="D160" s="237">
        <v>0</v>
      </c>
      <c r="E160" s="237">
        <v>2.6409152499999999</v>
      </c>
      <c r="F160" s="171">
        <v>0</v>
      </c>
      <c r="G160" s="171">
        <v>0</v>
      </c>
      <c r="H160" s="171">
        <v>0</v>
      </c>
      <c r="I160" s="171">
        <v>0</v>
      </c>
      <c r="J160" s="171">
        <v>0</v>
      </c>
      <c r="K160" s="171">
        <v>0</v>
      </c>
      <c r="L160" s="171">
        <v>0</v>
      </c>
      <c r="M160" s="171">
        <v>0</v>
      </c>
      <c r="N160" s="171">
        <v>0</v>
      </c>
      <c r="O160" s="171">
        <v>0</v>
      </c>
      <c r="P160" s="171">
        <v>0</v>
      </c>
      <c r="Q160" s="171">
        <v>0</v>
      </c>
      <c r="R160" s="171">
        <v>0</v>
      </c>
      <c r="S160" s="171">
        <v>0</v>
      </c>
      <c r="T160" s="171">
        <v>0</v>
      </c>
      <c r="U160" s="171">
        <v>0</v>
      </c>
      <c r="V160" s="171">
        <v>0</v>
      </c>
      <c r="W160" s="171">
        <v>0</v>
      </c>
      <c r="X160" s="171">
        <v>0</v>
      </c>
      <c r="Y160" s="171">
        <v>0</v>
      </c>
      <c r="Z160" s="171">
        <v>0</v>
      </c>
      <c r="AA160" s="171">
        <v>0</v>
      </c>
      <c r="AB160" s="171">
        <v>0</v>
      </c>
      <c r="AC160" s="171">
        <v>0</v>
      </c>
      <c r="AD160" s="171">
        <v>0</v>
      </c>
      <c r="AE160" s="171">
        <v>0</v>
      </c>
      <c r="AF160" s="171">
        <v>0</v>
      </c>
      <c r="AG160" s="171">
        <v>0</v>
      </c>
      <c r="AH160" s="171">
        <v>0</v>
      </c>
      <c r="AI160" s="171">
        <v>0</v>
      </c>
    </row>
    <row r="161" spans="2:35" outlineLevel="1">
      <c r="B161" s="222" t="s">
        <v>440</v>
      </c>
      <c r="C161" s="224"/>
      <c r="D161" s="237">
        <v>337.80736895000001</v>
      </c>
      <c r="E161" s="171">
        <v>0</v>
      </c>
      <c r="F161" s="171">
        <v>0</v>
      </c>
      <c r="G161" s="171">
        <v>0</v>
      </c>
      <c r="H161" s="171">
        <v>0</v>
      </c>
      <c r="I161" s="171">
        <v>0</v>
      </c>
      <c r="J161" s="171">
        <v>0</v>
      </c>
      <c r="K161" s="171">
        <v>0</v>
      </c>
      <c r="L161" s="171">
        <v>0</v>
      </c>
      <c r="M161" s="171">
        <v>0</v>
      </c>
      <c r="N161" s="171">
        <v>0</v>
      </c>
      <c r="O161" s="171">
        <v>0</v>
      </c>
      <c r="P161" s="171">
        <v>0</v>
      </c>
      <c r="Q161" s="171">
        <v>0</v>
      </c>
      <c r="R161" s="171">
        <v>0</v>
      </c>
      <c r="S161" s="171">
        <v>0</v>
      </c>
      <c r="T161" s="171">
        <v>0</v>
      </c>
      <c r="U161" s="171">
        <v>0</v>
      </c>
      <c r="V161" s="171">
        <v>0</v>
      </c>
      <c r="W161" s="171">
        <v>0</v>
      </c>
      <c r="X161" s="171">
        <v>0</v>
      </c>
      <c r="Y161" s="171">
        <v>0</v>
      </c>
      <c r="Z161" s="171">
        <v>0</v>
      </c>
      <c r="AA161" s="171">
        <v>0</v>
      </c>
      <c r="AB161" s="171">
        <v>0</v>
      </c>
      <c r="AC161" s="171">
        <v>0</v>
      </c>
      <c r="AD161" s="171">
        <v>0</v>
      </c>
      <c r="AE161" s="171">
        <v>0</v>
      </c>
      <c r="AF161" s="171">
        <v>0</v>
      </c>
      <c r="AG161" s="171">
        <v>0</v>
      </c>
      <c r="AH161" s="171">
        <v>0</v>
      </c>
      <c r="AI161" s="171">
        <v>0</v>
      </c>
    </row>
    <row r="162" spans="2:35" outlineLevel="1">
      <c r="B162" s="222" t="s">
        <v>441</v>
      </c>
      <c r="C162" s="224"/>
      <c r="D162" s="237">
        <v>97.083331779999995</v>
      </c>
      <c r="E162" s="171">
        <v>0</v>
      </c>
      <c r="F162" s="171">
        <v>0</v>
      </c>
      <c r="G162" s="171">
        <v>0</v>
      </c>
      <c r="H162" s="171">
        <v>0</v>
      </c>
      <c r="I162" s="171">
        <v>0</v>
      </c>
      <c r="J162" s="171">
        <v>0</v>
      </c>
      <c r="K162" s="171">
        <v>0</v>
      </c>
      <c r="L162" s="171">
        <v>0</v>
      </c>
      <c r="M162" s="171">
        <v>0</v>
      </c>
      <c r="N162" s="171">
        <v>0</v>
      </c>
      <c r="O162" s="171">
        <v>0</v>
      </c>
      <c r="P162" s="171">
        <v>0</v>
      </c>
      <c r="Q162" s="171">
        <v>0</v>
      </c>
      <c r="R162" s="171">
        <v>0</v>
      </c>
      <c r="S162" s="171">
        <v>0</v>
      </c>
      <c r="T162" s="171">
        <v>0</v>
      </c>
      <c r="U162" s="171">
        <v>0</v>
      </c>
      <c r="V162" s="171">
        <v>0</v>
      </c>
      <c r="W162" s="171">
        <v>0</v>
      </c>
      <c r="X162" s="171">
        <v>0</v>
      </c>
      <c r="Y162" s="171">
        <v>0</v>
      </c>
      <c r="Z162" s="171">
        <v>0</v>
      </c>
      <c r="AA162" s="171">
        <v>0</v>
      </c>
      <c r="AB162" s="171">
        <v>0</v>
      </c>
      <c r="AC162" s="171">
        <v>0</v>
      </c>
      <c r="AD162" s="171">
        <v>0</v>
      </c>
      <c r="AE162" s="171">
        <v>0</v>
      </c>
      <c r="AF162" s="171">
        <v>0</v>
      </c>
      <c r="AG162" s="171">
        <v>0</v>
      </c>
      <c r="AH162" s="171">
        <v>0</v>
      </c>
      <c r="AI162" s="171">
        <v>0</v>
      </c>
    </row>
    <row r="163" spans="2:35" outlineLevel="1">
      <c r="B163" s="222" t="s">
        <v>427</v>
      </c>
      <c r="C163" s="224"/>
      <c r="D163" s="237">
        <v>78.85270131</v>
      </c>
      <c r="E163" s="171">
        <v>0</v>
      </c>
      <c r="F163" s="171">
        <v>0</v>
      </c>
      <c r="G163" s="171">
        <v>0</v>
      </c>
      <c r="H163" s="171">
        <v>0</v>
      </c>
      <c r="I163" s="171">
        <v>0</v>
      </c>
      <c r="J163" s="171">
        <v>0</v>
      </c>
      <c r="K163" s="171">
        <v>0</v>
      </c>
      <c r="L163" s="171">
        <v>0</v>
      </c>
      <c r="M163" s="171">
        <v>0</v>
      </c>
      <c r="N163" s="171">
        <v>0</v>
      </c>
      <c r="O163" s="171">
        <v>0</v>
      </c>
      <c r="P163" s="171">
        <v>0</v>
      </c>
      <c r="Q163" s="171">
        <v>0</v>
      </c>
      <c r="R163" s="171">
        <v>0</v>
      </c>
      <c r="S163" s="171">
        <v>0</v>
      </c>
      <c r="T163" s="171">
        <v>0</v>
      </c>
      <c r="U163" s="171">
        <v>0</v>
      </c>
      <c r="V163" s="171">
        <v>0</v>
      </c>
      <c r="W163" s="171">
        <v>0</v>
      </c>
      <c r="X163" s="171">
        <v>0</v>
      </c>
      <c r="Y163" s="171">
        <v>0</v>
      </c>
      <c r="Z163" s="171">
        <v>0</v>
      </c>
      <c r="AA163" s="171">
        <v>0</v>
      </c>
      <c r="AB163" s="171">
        <v>0</v>
      </c>
      <c r="AC163" s="171">
        <v>0</v>
      </c>
      <c r="AD163" s="171">
        <v>0</v>
      </c>
      <c r="AE163" s="171">
        <v>0</v>
      </c>
      <c r="AF163" s="171">
        <v>0</v>
      </c>
      <c r="AG163" s="171">
        <v>0</v>
      </c>
      <c r="AH163" s="171">
        <v>0</v>
      </c>
      <c r="AI163" s="171">
        <v>0</v>
      </c>
    </row>
    <row r="164" spans="2:35" outlineLevel="1">
      <c r="B164" s="222" t="s">
        <v>442</v>
      </c>
      <c r="C164" s="224"/>
      <c r="D164" s="237">
        <v>76.249998779999999</v>
      </c>
      <c r="E164" s="171">
        <v>0</v>
      </c>
      <c r="F164" s="171">
        <v>0</v>
      </c>
      <c r="G164" s="171">
        <v>0</v>
      </c>
      <c r="H164" s="171">
        <v>0</v>
      </c>
      <c r="I164" s="171">
        <v>0</v>
      </c>
      <c r="J164" s="171">
        <v>0</v>
      </c>
      <c r="K164" s="171">
        <v>0</v>
      </c>
      <c r="L164" s="171">
        <v>0</v>
      </c>
      <c r="M164" s="171">
        <v>0</v>
      </c>
      <c r="N164" s="171">
        <v>0</v>
      </c>
      <c r="O164" s="171">
        <v>0</v>
      </c>
      <c r="P164" s="171">
        <v>0</v>
      </c>
      <c r="Q164" s="171">
        <v>0</v>
      </c>
      <c r="R164" s="171">
        <v>0</v>
      </c>
      <c r="S164" s="171">
        <v>0</v>
      </c>
      <c r="T164" s="171">
        <v>0</v>
      </c>
      <c r="U164" s="171">
        <v>0</v>
      </c>
      <c r="V164" s="171">
        <v>0</v>
      </c>
      <c r="W164" s="171">
        <v>0</v>
      </c>
      <c r="X164" s="171">
        <v>0</v>
      </c>
      <c r="Y164" s="171">
        <v>0</v>
      </c>
      <c r="Z164" s="171">
        <v>0</v>
      </c>
      <c r="AA164" s="171">
        <v>0</v>
      </c>
      <c r="AB164" s="171">
        <v>0</v>
      </c>
      <c r="AC164" s="171">
        <v>0</v>
      </c>
      <c r="AD164" s="171">
        <v>0</v>
      </c>
      <c r="AE164" s="171">
        <v>0</v>
      </c>
      <c r="AF164" s="171">
        <v>0</v>
      </c>
      <c r="AG164" s="171">
        <v>0</v>
      </c>
      <c r="AH164" s="171">
        <v>0</v>
      </c>
      <c r="AI164" s="171">
        <v>0</v>
      </c>
    </row>
    <row r="165" spans="2:35" outlineLevel="1">
      <c r="B165" s="222" t="s">
        <v>443</v>
      </c>
      <c r="C165" s="224"/>
      <c r="D165" s="237">
        <v>40.564447999999999</v>
      </c>
      <c r="E165" s="171">
        <v>0</v>
      </c>
      <c r="F165" s="171">
        <v>0</v>
      </c>
      <c r="G165" s="171">
        <v>0</v>
      </c>
      <c r="H165" s="171">
        <v>0</v>
      </c>
      <c r="I165" s="171">
        <v>0</v>
      </c>
      <c r="J165" s="171">
        <v>0</v>
      </c>
      <c r="K165" s="171">
        <v>0</v>
      </c>
      <c r="L165" s="171">
        <v>0</v>
      </c>
      <c r="M165" s="171">
        <v>0</v>
      </c>
      <c r="N165" s="171">
        <v>0</v>
      </c>
      <c r="O165" s="171">
        <v>0</v>
      </c>
      <c r="P165" s="171">
        <v>0</v>
      </c>
      <c r="Q165" s="171">
        <v>0</v>
      </c>
      <c r="R165" s="171">
        <v>0</v>
      </c>
      <c r="S165" s="171">
        <v>0</v>
      </c>
      <c r="T165" s="171">
        <v>0</v>
      </c>
      <c r="U165" s="171">
        <v>0</v>
      </c>
      <c r="V165" s="171">
        <v>0</v>
      </c>
      <c r="W165" s="171">
        <v>0</v>
      </c>
      <c r="X165" s="171">
        <v>0</v>
      </c>
      <c r="Y165" s="171">
        <v>0</v>
      </c>
      <c r="Z165" s="171">
        <v>0</v>
      </c>
      <c r="AA165" s="171">
        <v>0</v>
      </c>
      <c r="AB165" s="171">
        <v>0</v>
      </c>
      <c r="AC165" s="171">
        <v>0</v>
      </c>
      <c r="AD165" s="171">
        <v>0</v>
      </c>
      <c r="AE165" s="171">
        <v>0</v>
      </c>
      <c r="AF165" s="171">
        <v>0</v>
      </c>
      <c r="AG165" s="171">
        <v>0</v>
      </c>
      <c r="AH165" s="171">
        <v>0</v>
      </c>
      <c r="AI165" s="171">
        <v>0</v>
      </c>
    </row>
    <row r="166" spans="2:35" outlineLevel="1">
      <c r="B166" s="222" t="s">
        <v>444</v>
      </c>
      <c r="C166" s="224"/>
      <c r="D166" s="237">
        <v>33.287880560000005</v>
      </c>
      <c r="E166" s="171">
        <v>0</v>
      </c>
      <c r="F166" s="171">
        <v>0</v>
      </c>
      <c r="G166" s="171">
        <v>0</v>
      </c>
      <c r="H166" s="171">
        <v>0</v>
      </c>
      <c r="I166" s="171">
        <v>0</v>
      </c>
      <c r="J166" s="171">
        <v>0</v>
      </c>
      <c r="K166" s="171">
        <v>0</v>
      </c>
      <c r="L166" s="171">
        <v>0</v>
      </c>
      <c r="M166" s="171">
        <v>0</v>
      </c>
      <c r="N166" s="171">
        <v>0</v>
      </c>
      <c r="O166" s="171">
        <v>0</v>
      </c>
      <c r="P166" s="171">
        <v>0</v>
      </c>
      <c r="Q166" s="171">
        <v>0</v>
      </c>
      <c r="R166" s="171">
        <v>0</v>
      </c>
      <c r="S166" s="171">
        <v>0</v>
      </c>
      <c r="T166" s="171">
        <v>0</v>
      </c>
      <c r="U166" s="171">
        <v>0</v>
      </c>
      <c r="V166" s="171">
        <v>0</v>
      </c>
      <c r="W166" s="171">
        <v>0</v>
      </c>
      <c r="X166" s="171">
        <v>0</v>
      </c>
      <c r="Y166" s="171">
        <v>0</v>
      </c>
      <c r="Z166" s="171">
        <v>0</v>
      </c>
      <c r="AA166" s="171">
        <v>0</v>
      </c>
      <c r="AB166" s="171">
        <v>0</v>
      </c>
      <c r="AC166" s="171">
        <v>0</v>
      </c>
      <c r="AD166" s="171">
        <v>0</v>
      </c>
      <c r="AE166" s="171">
        <v>0</v>
      </c>
      <c r="AF166" s="171">
        <v>0</v>
      </c>
      <c r="AG166" s="171">
        <v>0</v>
      </c>
      <c r="AH166" s="171">
        <v>0</v>
      </c>
      <c r="AI166" s="171">
        <v>0</v>
      </c>
    </row>
    <row r="167" spans="2:35" outlineLevel="1">
      <c r="B167" s="222" t="s">
        <v>445</v>
      </c>
      <c r="C167" s="224"/>
      <c r="D167" s="237">
        <v>16.073653310000001</v>
      </c>
      <c r="E167" s="171">
        <v>0</v>
      </c>
      <c r="F167" s="171">
        <v>0</v>
      </c>
      <c r="G167" s="171">
        <v>0</v>
      </c>
      <c r="H167" s="171">
        <v>0</v>
      </c>
      <c r="I167" s="171">
        <v>0</v>
      </c>
      <c r="J167" s="171">
        <v>0</v>
      </c>
      <c r="K167" s="171">
        <v>0</v>
      </c>
      <c r="L167" s="171">
        <v>0</v>
      </c>
      <c r="M167" s="171">
        <v>0</v>
      </c>
      <c r="N167" s="171">
        <v>0</v>
      </c>
      <c r="O167" s="171">
        <v>0</v>
      </c>
      <c r="P167" s="171">
        <v>0</v>
      </c>
      <c r="Q167" s="171">
        <v>0</v>
      </c>
      <c r="R167" s="171">
        <v>0</v>
      </c>
      <c r="S167" s="171">
        <v>0</v>
      </c>
      <c r="T167" s="171">
        <v>0</v>
      </c>
      <c r="U167" s="171">
        <v>0</v>
      </c>
      <c r="V167" s="171">
        <v>0</v>
      </c>
      <c r="W167" s="171">
        <v>0</v>
      </c>
      <c r="X167" s="171">
        <v>0</v>
      </c>
      <c r="Y167" s="171">
        <v>0</v>
      </c>
      <c r="Z167" s="171">
        <v>0</v>
      </c>
      <c r="AA167" s="171">
        <v>0</v>
      </c>
      <c r="AB167" s="171">
        <v>0</v>
      </c>
      <c r="AC167" s="171">
        <v>0</v>
      </c>
      <c r="AD167" s="171">
        <v>0</v>
      </c>
      <c r="AE167" s="171">
        <v>0</v>
      </c>
      <c r="AF167" s="171">
        <v>0</v>
      </c>
      <c r="AG167" s="171">
        <v>0</v>
      </c>
      <c r="AH167" s="171">
        <v>0</v>
      </c>
      <c r="AI167" s="171">
        <v>0</v>
      </c>
    </row>
    <row r="168" spans="2:35">
      <c r="B168" s="177"/>
      <c r="C168" s="178"/>
      <c r="D168" s="138">
        <f t="shared" ref="D168:AI168" si="1">SUM(D3:D29)</f>
        <v>89234.063563549993</v>
      </c>
      <c r="E168" s="138">
        <f t="shared" si="1"/>
        <v>70346.659146690014</v>
      </c>
      <c r="F168" s="138">
        <f t="shared" si="1"/>
        <v>74686.811869360012</v>
      </c>
      <c r="G168" s="138">
        <f t="shared" si="1"/>
        <v>63498.384731559985</v>
      </c>
      <c r="H168" s="138">
        <f t="shared" si="1"/>
        <v>69087.663809889986</v>
      </c>
      <c r="I168" s="161">
        <f t="shared" si="1"/>
        <v>61547.221731380007</v>
      </c>
      <c r="J168" s="138">
        <f t="shared" si="1"/>
        <v>58573.245261790005</v>
      </c>
      <c r="K168" s="138">
        <f t="shared" si="1"/>
        <v>51317.643218490004</v>
      </c>
      <c r="L168" s="138">
        <f t="shared" si="1"/>
        <v>56878.254163620004</v>
      </c>
      <c r="M168" s="161">
        <f t="shared" si="1"/>
        <v>54430.570474649991</v>
      </c>
      <c r="N168" s="138">
        <f t="shared" si="1"/>
        <v>49967.751712970006</v>
      </c>
      <c r="O168" s="138">
        <f t="shared" si="1"/>
        <v>50521.65183398997</v>
      </c>
      <c r="P168" s="138">
        <f t="shared" si="1"/>
        <v>50269.436069640018</v>
      </c>
      <c r="Q168" s="161">
        <f t="shared" si="1"/>
        <v>35481.700488180002</v>
      </c>
      <c r="R168" s="162">
        <f t="shared" si="1"/>
        <v>32838.633939380001</v>
      </c>
      <c r="S168" s="138">
        <f t="shared" si="1"/>
        <v>37271.138433240005</v>
      </c>
      <c r="T168" s="138">
        <f t="shared" si="1"/>
        <v>28140.696227530003</v>
      </c>
      <c r="U168" s="161">
        <f t="shared" si="1"/>
        <v>28086.586007780003</v>
      </c>
      <c r="V168" s="162">
        <f t="shared" si="1"/>
        <v>31057.784490220001</v>
      </c>
      <c r="W168" s="138">
        <f t="shared" si="1"/>
        <v>32966.249556300005</v>
      </c>
      <c r="X168" s="138">
        <f t="shared" si="1"/>
        <v>41337.390045240005</v>
      </c>
      <c r="Y168" s="161">
        <f t="shared" si="1"/>
        <v>47028.593028900003</v>
      </c>
      <c r="Z168" s="162">
        <f t="shared" si="1"/>
        <v>46373.79608249</v>
      </c>
      <c r="AA168" s="138">
        <f t="shared" si="1"/>
        <v>42106.934638520004</v>
      </c>
      <c r="AB168" s="138">
        <f t="shared" si="1"/>
        <v>48873.503014779992</v>
      </c>
      <c r="AC168" s="161">
        <f t="shared" si="1"/>
        <v>49697.568405850019</v>
      </c>
      <c r="AD168" s="162">
        <f t="shared" si="1"/>
        <v>58022.111322559991</v>
      </c>
      <c r="AE168" s="138">
        <f t="shared" si="1"/>
        <v>51968.823256309988</v>
      </c>
      <c r="AF168" s="138">
        <f t="shared" si="1"/>
        <v>60719.653623939994</v>
      </c>
      <c r="AG168" s="161">
        <f t="shared" si="1"/>
        <v>58671.64797143</v>
      </c>
      <c r="AH168" s="138">
        <f t="shared" si="1"/>
        <v>66461.5304798</v>
      </c>
      <c r="AI168" s="138">
        <f t="shared" si="1"/>
        <v>64481.88837890001</v>
      </c>
    </row>
    <row r="188" spans="2:14">
      <c r="B188"/>
      <c r="C188"/>
      <c r="D188"/>
      <c r="E188"/>
      <c r="J188"/>
      <c r="K188"/>
      <c r="L188"/>
      <c r="M188"/>
      <c r="N188"/>
    </row>
    <row r="189" spans="2:14">
      <c r="B189"/>
      <c r="C189"/>
      <c r="D189"/>
      <c r="E189"/>
      <c r="J189"/>
      <c r="K189"/>
      <c r="L189"/>
      <c r="M189"/>
      <c r="N189"/>
    </row>
    <row r="190" spans="2:14">
      <c r="B190"/>
      <c r="C190"/>
      <c r="D190"/>
      <c r="E190"/>
      <c r="J190"/>
      <c r="K190"/>
      <c r="L190"/>
      <c r="M190"/>
      <c r="N190"/>
    </row>
    <row r="191" spans="2:14">
      <c r="B191"/>
      <c r="C191"/>
      <c r="D191"/>
      <c r="E191"/>
      <c r="J191"/>
      <c r="K191"/>
      <c r="L191"/>
      <c r="M191"/>
      <c r="N191"/>
    </row>
    <row r="192" spans="2:14">
      <c r="B192"/>
      <c r="C192"/>
      <c r="D192"/>
      <c r="E192"/>
      <c r="J192"/>
      <c r="K192"/>
      <c r="L192"/>
      <c r="M192"/>
      <c r="N192"/>
    </row>
    <row r="193" spans="2:14">
      <c r="B193"/>
      <c r="C193"/>
      <c r="D193"/>
      <c r="E193"/>
      <c r="J193"/>
      <c r="K193"/>
      <c r="L193"/>
      <c r="M193"/>
      <c r="N193"/>
    </row>
    <row r="194" spans="2:14">
      <c r="B194"/>
      <c r="C194"/>
      <c r="D194"/>
      <c r="E194"/>
      <c r="J194"/>
      <c r="K194"/>
      <c r="L194"/>
      <c r="M194"/>
      <c r="N194"/>
    </row>
    <row r="195" spans="2:14">
      <c r="B195"/>
      <c r="C195"/>
      <c r="D195"/>
      <c r="E195"/>
      <c r="J195"/>
      <c r="K195"/>
      <c r="L195"/>
      <c r="M195"/>
      <c r="N195"/>
    </row>
    <row r="196" spans="2:14">
      <c r="B196"/>
      <c r="C196"/>
      <c r="D196"/>
      <c r="E196"/>
      <c r="J196"/>
      <c r="K196"/>
      <c r="L196"/>
      <c r="M196"/>
      <c r="N196"/>
    </row>
    <row r="197" spans="2:14">
      <c r="B197"/>
      <c r="C197"/>
      <c r="D197"/>
      <c r="E197"/>
      <c r="J197"/>
      <c r="K197"/>
      <c r="L197"/>
      <c r="M197"/>
      <c r="N197"/>
    </row>
    <row r="198" spans="2:14">
      <c r="B198"/>
      <c r="C198"/>
      <c r="D198"/>
      <c r="E198"/>
      <c r="J198"/>
      <c r="K198"/>
      <c r="L198"/>
      <c r="M198"/>
      <c r="N198"/>
    </row>
    <row r="199" spans="2:14">
      <c r="B199"/>
      <c r="C199"/>
      <c r="D199"/>
      <c r="E199"/>
      <c r="J199"/>
      <c r="K199"/>
      <c r="L199"/>
      <c r="M199"/>
      <c r="N199"/>
    </row>
    <row r="200" spans="2:14">
      <c r="B200"/>
      <c r="C200"/>
      <c r="D200"/>
      <c r="E200"/>
      <c r="J200"/>
      <c r="K200"/>
      <c r="L200"/>
      <c r="M200"/>
      <c r="N200"/>
    </row>
    <row r="201" spans="2:14">
      <c r="B201"/>
      <c r="C201"/>
      <c r="D201"/>
      <c r="E201"/>
      <c r="J201"/>
      <c r="K201"/>
      <c r="L201"/>
      <c r="M201"/>
      <c r="N201"/>
    </row>
    <row r="202" spans="2:14">
      <c r="B202"/>
      <c r="C202"/>
      <c r="D202"/>
      <c r="E202"/>
      <c r="J202"/>
      <c r="K202"/>
      <c r="L202"/>
      <c r="M202"/>
      <c r="N202"/>
    </row>
    <row r="203" spans="2:14">
      <c r="B203"/>
      <c r="C203"/>
      <c r="D203"/>
      <c r="E203"/>
      <c r="J203"/>
      <c r="K203"/>
      <c r="L203"/>
      <c r="M203"/>
      <c r="N203"/>
    </row>
    <row r="204" spans="2:14">
      <c r="B204"/>
      <c r="C204"/>
      <c r="D204"/>
      <c r="E204"/>
      <c r="J204"/>
      <c r="K204"/>
      <c r="L204"/>
      <c r="M204"/>
      <c r="N204"/>
    </row>
    <row r="205" spans="2:14">
      <c r="B205"/>
      <c r="C205"/>
      <c r="D205"/>
      <c r="E205"/>
      <c r="J205"/>
      <c r="K205"/>
      <c r="L205"/>
      <c r="M205"/>
      <c r="N205"/>
    </row>
    <row r="206" spans="2:14">
      <c r="B206"/>
      <c r="C206"/>
      <c r="D206"/>
      <c r="E206"/>
      <c r="J206"/>
      <c r="K206"/>
      <c r="L206"/>
      <c r="M206"/>
      <c r="N206"/>
    </row>
    <row r="207" spans="2:14">
      <c r="B207"/>
      <c r="C207"/>
      <c r="D207"/>
      <c r="E207"/>
      <c r="J207"/>
      <c r="K207"/>
      <c r="L207"/>
      <c r="M207"/>
      <c r="N207"/>
    </row>
    <row r="208" spans="2:14">
      <c r="B208"/>
      <c r="C208"/>
      <c r="D208"/>
      <c r="E208"/>
      <c r="J208"/>
      <c r="K208"/>
      <c r="L208"/>
      <c r="M208"/>
      <c r="N208"/>
    </row>
    <row r="209" spans="2:14">
      <c r="B209"/>
      <c r="C209"/>
      <c r="D209"/>
      <c r="E209"/>
      <c r="J209"/>
      <c r="K209"/>
      <c r="L209"/>
      <c r="M209"/>
      <c r="N209"/>
    </row>
    <row r="210" spans="2:14">
      <c r="B210"/>
      <c r="C210"/>
      <c r="D210"/>
      <c r="E210"/>
      <c r="J210"/>
      <c r="K210"/>
      <c r="L210"/>
      <c r="M210"/>
      <c r="N210"/>
    </row>
    <row r="211" spans="2:14">
      <c r="B211"/>
      <c r="C211"/>
      <c r="D211"/>
      <c r="E211"/>
      <c r="J211"/>
      <c r="K211"/>
      <c r="L211"/>
      <c r="M211"/>
      <c r="N211"/>
    </row>
    <row r="212" spans="2:14">
      <c r="B212"/>
      <c r="C212"/>
      <c r="D212"/>
      <c r="E212"/>
      <c r="J212"/>
      <c r="K212"/>
      <c r="L212"/>
      <c r="M212"/>
      <c r="N212"/>
    </row>
    <row r="213" spans="2:14">
      <c r="B213"/>
      <c r="C213"/>
      <c r="D213"/>
      <c r="E213"/>
      <c r="J213"/>
      <c r="K213"/>
      <c r="L213"/>
      <c r="M213"/>
      <c r="N213"/>
    </row>
    <row r="214" spans="2:14">
      <c r="B214"/>
      <c r="C214"/>
      <c r="D214"/>
      <c r="E214"/>
      <c r="J214"/>
      <c r="K214"/>
      <c r="L214"/>
      <c r="M214"/>
      <c r="N214"/>
    </row>
    <row r="215" spans="2:14">
      <c r="B215"/>
      <c r="C215"/>
      <c r="D215"/>
      <c r="E215"/>
      <c r="J215"/>
      <c r="K215"/>
      <c r="L215"/>
      <c r="M215"/>
      <c r="N215"/>
    </row>
    <row r="216" spans="2:14">
      <c r="B216"/>
      <c r="C216"/>
      <c r="D216"/>
      <c r="E216"/>
      <c r="J216"/>
      <c r="K216"/>
      <c r="L216"/>
      <c r="M216"/>
      <c r="N216"/>
    </row>
    <row r="217" spans="2:14">
      <c r="B217"/>
      <c r="C217"/>
      <c r="D217"/>
      <c r="E217"/>
      <c r="J217"/>
      <c r="K217"/>
      <c r="L217"/>
      <c r="M217"/>
      <c r="N217"/>
    </row>
    <row r="218" spans="2:14">
      <c r="B218"/>
      <c r="C218"/>
      <c r="D218"/>
      <c r="E218"/>
      <c r="J218"/>
      <c r="K218"/>
      <c r="L218"/>
      <c r="M218"/>
      <c r="N218"/>
    </row>
    <row r="219" spans="2:14">
      <c r="B219"/>
      <c r="C219"/>
      <c r="D219"/>
      <c r="E219"/>
      <c r="J219"/>
      <c r="K219"/>
      <c r="L219"/>
      <c r="M219"/>
      <c r="N219"/>
    </row>
    <row r="220" spans="2:14">
      <c r="B220"/>
      <c r="C220"/>
      <c r="D220"/>
      <c r="E220"/>
      <c r="J220"/>
      <c r="K220"/>
      <c r="L220"/>
      <c r="M220"/>
      <c r="N220"/>
    </row>
    <row r="221" spans="2:14">
      <c r="B221"/>
      <c r="C221"/>
      <c r="D221"/>
      <c r="E221"/>
      <c r="J221"/>
      <c r="K221"/>
      <c r="L221"/>
      <c r="M221"/>
      <c r="N221"/>
    </row>
    <row r="222" spans="2:14">
      <c r="B222"/>
      <c r="C222"/>
      <c r="D222"/>
      <c r="E222"/>
      <c r="J222"/>
      <c r="K222"/>
      <c r="L222"/>
      <c r="M222"/>
      <c r="N222"/>
    </row>
    <row r="223" spans="2:14">
      <c r="B223"/>
      <c r="C223"/>
      <c r="D223"/>
      <c r="E223"/>
      <c r="J223"/>
      <c r="K223"/>
      <c r="L223"/>
      <c r="M223"/>
      <c r="N223"/>
    </row>
    <row r="224" spans="2:14">
      <c r="B224"/>
      <c r="C224"/>
      <c r="D224"/>
      <c r="E224"/>
      <c r="J224"/>
      <c r="K224"/>
      <c r="L224"/>
      <c r="M224"/>
      <c r="N224"/>
    </row>
    <row r="225" spans="2:14">
      <c r="B225"/>
      <c r="C225"/>
      <c r="D225"/>
      <c r="E225"/>
      <c r="J225"/>
      <c r="K225"/>
      <c r="L225"/>
      <c r="M225"/>
      <c r="N225"/>
    </row>
    <row r="226" spans="2:14">
      <c r="B226"/>
      <c r="C226"/>
      <c r="D226"/>
      <c r="E226"/>
      <c r="J226"/>
      <c r="K226"/>
      <c r="L226"/>
      <c r="M226"/>
      <c r="N226"/>
    </row>
    <row r="227" spans="2:14">
      <c r="B227"/>
      <c r="C227"/>
      <c r="D227"/>
      <c r="E227"/>
      <c r="J227"/>
      <c r="K227"/>
      <c r="L227"/>
      <c r="M227"/>
      <c r="N227"/>
    </row>
    <row r="228" spans="2:14">
      <c r="B228"/>
      <c r="C228"/>
      <c r="D228"/>
      <c r="E228"/>
      <c r="J228"/>
      <c r="K228"/>
      <c r="L228"/>
      <c r="M228"/>
      <c r="N228"/>
    </row>
    <row r="229" spans="2:14">
      <c r="B229"/>
      <c r="C229"/>
      <c r="D229"/>
      <c r="E229"/>
      <c r="J229"/>
      <c r="K229"/>
      <c r="L229"/>
      <c r="M229"/>
      <c r="N229"/>
    </row>
    <row r="230" spans="2:14">
      <c r="B230"/>
      <c r="C230"/>
      <c r="D230"/>
      <c r="E230"/>
      <c r="J230"/>
      <c r="K230"/>
      <c r="L230"/>
      <c r="M230"/>
      <c r="N230"/>
    </row>
    <row r="231" spans="2:14">
      <c r="B231"/>
      <c r="C231"/>
      <c r="D231"/>
      <c r="E231"/>
      <c r="J231"/>
      <c r="K231"/>
      <c r="L231"/>
      <c r="M231"/>
      <c r="N231"/>
    </row>
    <row r="232" spans="2:14">
      <c r="B232"/>
      <c r="C232"/>
      <c r="D232"/>
      <c r="E232"/>
      <c r="J232"/>
      <c r="K232"/>
      <c r="L232"/>
      <c r="M232"/>
      <c r="N232"/>
    </row>
    <row r="233" spans="2:14">
      <c r="B233"/>
      <c r="C233"/>
      <c r="D233"/>
      <c r="E233"/>
      <c r="J233"/>
      <c r="K233"/>
      <c r="L233"/>
      <c r="M233"/>
      <c r="N233"/>
    </row>
    <row r="234" spans="2:14">
      <c r="B234"/>
      <c r="C234"/>
      <c r="D234"/>
      <c r="E234"/>
      <c r="J234"/>
      <c r="K234"/>
      <c r="L234"/>
      <c r="M234"/>
      <c r="N234"/>
    </row>
    <row r="235" spans="2:14">
      <c r="B235"/>
      <c r="C235"/>
      <c r="D235"/>
      <c r="E235"/>
      <c r="J235"/>
      <c r="K235"/>
      <c r="L235"/>
      <c r="M235"/>
      <c r="N235"/>
    </row>
    <row r="236" spans="2:14">
      <c r="B236"/>
      <c r="C236"/>
      <c r="D236"/>
      <c r="E236"/>
      <c r="J236"/>
      <c r="K236"/>
      <c r="L236"/>
      <c r="M236"/>
      <c r="N236"/>
    </row>
    <row r="237" spans="2:14">
      <c r="B237"/>
      <c r="C237"/>
      <c r="D237"/>
      <c r="E237"/>
      <c r="J237"/>
      <c r="K237"/>
      <c r="L237"/>
      <c r="M237"/>
      <c r="N237"/>
    </row>
    <row r="238" spans="2:14">
      <c r="B238"/>
      <c r="C238"/>
      <c r="D238"/>
      <c r="E238"/>
      <c r="J238"/>
      <c r="K238"/>
      <c r="L238"/>
      <c r="M238"/>
      <c r="N238"/>
    </row>
    <row r="239" spans="2:14">
      <c r="B239"/>
      <c r="C239"/>
      <c r="D239"/>
      <c r="E239"/>
      <c r="J239"/>
      <c r="K239"/>
      <c r="L239"/>
      <c r="M239"/>
      <c r="N239"/>
    </row>
    <row r="240" spans="2:14">
      <c r="B240"/>
      <c r="C240"/>
      <c r="D240"/>
      <c r="E240"/>
      <c r="J240"/>
      <c r="K240"/>
      <c r="L240"/>
      <c r="M240"/>
      <c r="N240"/>
    </row>
    <row r="241" spans="2:14">
      <c r="B241"/>
      <c r="C241"/>
      <c r="D241"/>
      <c r="E241"/>
      <c r="J241"/>
      <c r="K241"/>
      <c r="L241"/>
      <c r="M241"/>
      <c r="N241"/>
    </row>
    <row r="242" spans="2:14">
      <c r="B242"/>
      <c r="C242"/>
      <c r="D242"/>
      <c r="E242"/>
      <c r="J242"/>
      <c r="K242"/>
      <c r="L242"/>
      <c r="M242"/>
      <c r="N242"/>
    </row>
    <row r="243" spans="2:14">
      <c r="B243"/>
      <c r="C243"/>
      <c r="D243"/>
      <c r="E243"/>
      <c r="J243"/>
      <c r="K243"/>
      <c r="L243"/>
      <c r="M243"/>
      <c r="N243"/>
    </row>
    <row r="244" spans="2:14">
      <c r="B244"/>
      <c r="C244"/>
      <c r="D244"/>
      <c r="E244"/>
      <c r="J244"/>
      <c r="K244"/>
      <c r="L244"/>
      <c r="M244"/>
      <c r="N244"/>
    </row>
    <row r="245" spans="2:14">
      <c r="B245"/>
      <c r="C245"/>
      <c r="D245"/>
      <c r="E245"/>
      <c r="J245"/>
      <c r="K245"/>
      <c r="L245"/>
      <c r="M245"/>
      <c r="N245"/>
    </row>
    <row r="246" spans="2:14">
      <c r="B246"/>
      <c r="C246"/>
      <c r="D246"/>
      <c r="E246"/>
      <c r="J246"/>
      <c r="K246"/>
      <c r="L246"/>
      <c r="M246"/>
      <c r="N246"/>
    </row>
    <row r="247" spans="2:14">
      <c r="B247"/>
      <c r="C247"/>
      <c r="D247"/>
      <c r="E247"/>
      <c r="J247"/>
      <c r="K247"/>
      <c r="L247"/>
      <c r="M247"/>
      <c r="N247"/>
    </row>
    <row r="248" spans="2:14">
      <c r="B248"/>
      <c r="C248"/>
      <c r="D248"/>
      <c r="E248"/>
      <c r="J248"/>
      <c r="K248"/>
      <c r="L248"/>
      <c r="M248"/>
      <c r="N248"/>
    </row>
    <row r="249" spans="2:14">
      <c r="B249"/>
      <c r="C249"/>
      <c r="D249"/>
      <c r="E249"/>
      <c r="J249"/>
      <c r="K249"/>
      <c r="L249"/>
      <c r="M249"/>
      <c r="N249"/>
    </row>
    <row r="250" spans="2:14">
      <c r="B250"/>
      <c r="C250"/>
      <c r="D250"/>
      <c r="E250"/>
      <c r="J250"/>
      <c r="K250"/>
      <c r="L250"/>
      <c r="M250"/>
      <c r="N250"/>
    </row>
    <row r="251" spans="2:14">
      <c r="B251"/>
      <c r="C251"/>
      <c r="D251"/>
      <c r="E251"/>
      <c r="J251"/>
      <c r="K251"/>
      <c r="L251"/>
      <c r="M251"/>
      <c r="N251"/>
    </row>
    <row r="252" spans="2:14">
      <c r="B252"/>
      <c r="C252"/>
      <c r="D252"/>
      <c r="E252"/>
      <c r="J252"/>
      <c r="K252"/>
      <c r="L252"/>
      <c r="M252"/>
      <c r="N252"/>
    </row>
    <row r="253" spans="2:14">
      <c r="B253"/>
      <c r="C253"/>
      <c r="D253"/>
      <c r="E253"/>
      <c r="J253"/>
      <c r="K253"/>
      <c r="L253"/>
      <c r="M253"/>
      <c r="N253"/>
    </row>
    <row r="254" spans="2:14">
      <c r="B254"/>
      <c r="C254"/>
      <c r="D254"/>
      <c r="E254"/>
      <c r="J254"/>
      <c r="K254"/>
      <c r="L254"/>
      <c r="M254"/>
      <c r="N254"/>
    </row>
    <row r="255" spans="2:14">
      <c r="B255"/>
      <c r="C255"/>
      <c r="D255"/>
      <c r="E255"/>
      <c r="J255"/>
      <c r="K255"/>
      <c r="L255"/>
      <c r="M255"/>
      <c r="N255"/>
    </row>
    <row r="256" spans="2:14">
      <c r="B256"/>
      <c r="C256"/>
      <c r="D256"/>
      <c r="E256"/>
      <c r="J256"/>
      <c r="K256"/>
      <c r="L256"/>
      <c r="M256"/>
      <c r="N256"/>
    </row>
    <row r="257" spans="2:14">
      <c r="B257"/>
      <c r="C257"/>
      <c r="D257"/>
      <c r="E257"/>
      <c r="J257"/>
      <c r="K257"/>
      <c r="L257"/>
      <c r="M257"/>
      <c r="N257"/>
    </row>
    <row r="258" spans="2:14">
      <c r="B258"/>
      <c r="C258"/>
      <c r="D258"/>
      <c r="E258"/>
      <c r="J258"/>
      <c r="K258"/>
      <c r="L258"/>
      <c r="M258"/>
      <c r="N258"/>
    </row>
    <row r="259" spans="2:14">
      <c r="B259"/>
      <c r="C259"/>
      <c r="D259"/>
      <c r="E259"/>
      <c r="J259"/>
      <c r="K259"/>
      <c r="L259"/>
      <c r="M259"/>
      <c r="N259"/>
    </row>
    <row r="260" spans="2:14">
      <c r="B260"/>
      <c r="C260"/>
      <c r="D260"/>
      <c r="E260"/>
      <c r="J260"/>
      <c r="K260"/>
      <c r="L260"/>
      <c r="M260"/>
      <c r="N260"/>
    </row>
    <row r="261" spans="2:14">
      <c r="B261"/>
      <c r="C261"/>
      <c r="D261"/>
      <c r="E261"/>
      <c r="J261"/>
      <c r="K261"/>
      <c r="L261"/>
      <c r="M261"/>
      <c r="N261"/>
    </row>
    <row r="262" spans="2:14">
      <c r="B262"/>
      <c r="C262"/>
      <c r="D262"/>
      <c r="E262"/>
      <c r="J262"/>
      <c r="K262"/>
      <c r="L262"/>
      <c r="M262"/>
      <c r="N262"/>
    </row>
    <row r="263" spans="2:14">
      <c r="B263"/>
      <c r="C263"/>
      <c r="D263"/>
      <c r="E263"/>
      <c r="J263"/>
      <c r="K263"/>
      <c r="L263"/>
      <c r="M263"/>
      <c r="N263"/>
    </row>
    <row r="264" spans="2:14">
      <c r="B264"/>
      <c r="C264"/>
      <c r="D264"/>
      <c r="E264"/>
      <c r="J264"/>
      <c r="K264"/>
      <c r="L264"/>
      <c r="M264"/>
      <c r="N264"/>
    </row>
    <row r="265" spans="2:14">
      <c r="B265"/>
      <c r="C265"/>
      <c r="D265"/>
      <c r="E265"/>
      <c r="J265"/>
      <c r="K265"/>
      <c r="L265"/>
      <c r="M265"/>
      <c r="N265"/>
    </row>
    <row r="266" spans="2:14">
      <c r="B266"/>
      <c r="C266"/>
      <c r="D266"/>
      <c r="E266"/>
      <c r="J266"/>
      <c r="K266"/>
      <c r="L266"/>
      <c r="M266"/>
      <c r="N266"/>
    </row>
    <row r="267" spans="2:14">
      <c r="B267"/>
      <c r="C267"/>
      <c r="D267"/>
      <c r="E267"/>
      <c r="J267"/>
      <c r="K267"/>
      <c r="L267"/>
      <c r="M267"/>
      <c r="N267"/>
    </row>
    <row r="268" spans="2:14">
      <c r="B268"/>
      <c r="C268"/>
      <c r="D268"/>
      <c r="E268"/>
      <c r="J268"/>
      <c r="K268"/>
      <c r="L268"/>
      <c r="M268"/>
      <c r="N268"/>
    </row>
    <row r="269" spans="2:14">
      <c r="B269"/>
      <c r="C269"/>
      <c r="D269"/>
      <c r="E269"/>
      <c r="J269"/>
      <c r="K269"/>
      <c r="L269"/>
      <c r="M269"/>
      <c r="N269"/>
    </row>
    <row r="270" spans="2:14">
      <c r="B270"/>
      <c r="C270"/>
      <c r="D270"/>
      <c r="E270"/>
      <c r="J270"/>
      <c r="K270"/>
      <c r="L270"/>
      <c r="M270"/>
      <c r="N270"/>
    </row>
    <row r="271" spans="2:14">
      <c r="B271"/>
      <c r="C271"/>
      <c r="D271"/>
      <c r="E271"/>
      <c r="J271"/>
      <c r="K271"/>
      <c r="L271"/>
      <c r="M271"/>
      <c r="N271"/>
    </row>
    <row r="272" spans="2:14">
      <c r="B272"/>
      <c r="C272"/>
      <c r="D272"/>
      <c r="E272"/>
      <c r="J272"/>
      <c r="K272"/>
      <c r="L272"/>
      <c r="M272"/>
      <c r="N272"/>
    </row>
    <row r="273" spans="2:14">
      <c r="B273"/>
      <c r="C273"/>
      <c r="D273"/>
      <c r="E273"/>
      <c r="J273"/>
      <c r="K273"/>
      <c r="L273"/>
      <c r="M273"/>
      <c r="N273"/>
    </row>
    <row r="274" spans="2:14">
      <c r="B274"/>
      <c r="C274"/>
      <c r="D274"/>
      <c r="E274"/>
      <c r="J274"/>
      <c r="K274"/>
      <c r="L274"/>
      <c r="M274"/>
      <c r="N274"/>
    </row>
    <row r="275" spans="2:14">
      <c r="B275"/>
      <c r="C275"/>
      <c r="D275"/>
      <c r="E275"/>
      <c r="J275"/>
      <c r="K275"/>
      <c r="L275"/>
      <c r="M275"/>
      <c r="N275"/>
    </row>
    <row r="276" spans="2:14">
      <c r="B276"/>
      <c r="C276"/>
      <c r="D276"/>
      <c r="E276"/>
      <c r="J276"/>
      <c r="K276"/>
      <c r="L276"/>
      <c r="M276"/>
      <c r="N276"/>
    </row>
    <row r="277" spans="2:14">
      <c r="B277"/>
      <c r="C277"/>
      <c r="D277"/>
      <c r="E277"/>
      <c r="J277"/>
      <c r="K277"/>
      <c r="L277"/>
      <c r="M277"/>
      <c r="N277"/>
    </row>
    <row r="278" spans="2:14">
      <c r="B278"/>
      <c r="C278"/>
      <c r="D278"/>
      <c r="E278"/>
      <c r="J278"/>
      <c r="K278"/>
      <c r="L278"/>
      <c r="M278"/>
      <c r="N278"/>
    </row>
    <row r="279" spans="2:14">
      <c r="B279"/>
      <c r="C279"/>
      <c r="D279"/>
      <c r="E279"/>
      <c r="J279"/>
      <c r="K279"/>
      <c r="L279"/>
      <c r="M279"/>
      <c r="N279"/>
    </row>
    <row r="280" spans="2:14">
      <c r="B280"/>
      <c r="C280"/>
      <c r="D280"/>
      <c r="E280"/>
      <c r="J280"/>
      <c r="K280"/>
      <c r="L280"/>
      <c r="M280"/>
      <c r="N280"/>
    </row>
    <row r="281" spans="2:14">
      <c r="B281"/>
      <c r="C281"/>
      <c r="D281"/>
      <c r="E281"/>
      <c r="J281"/>
      <c r="K281"/>
      <c r="L281"/>
      <c r="M281"/>
      <c r="N281"/>
    </row>
    <row r="282" spans="2:14">
      <c r="B282"/>
      <c r="C282"/>
      <c r="D282"/>
      <c r="E282"/>
      <c r="J282"/>
      <c r="K282"/>
      <c r="L282"/>
      <c r="M282"/>
      <c r="N282"/>
    </row>
    <row r="283" spans="2:14">
      <c r="B283"/>
      <c r="C283"/>
      <c r="D283"/>
      <c r="E283"/>
      <c r="J283"/>
      <c r="K283"/>
      <c r="L283"/>
      <c r="M283"/>
      <c r="N283"/>
    </row>
    <row r="284" spans="2:14">
      <c r="B284"/>
      <c r="C284"/>
      <c r="D284"/>
      <c r="E284"/>
      <c r="J284"/>
      <c r="K284"/>
      <c r="L284"/>
      <c r="M284"/>
      <c r="N284"/>
    </row>
    <row r="285" spans="2:14">
      <c r="B285"/>
      <c r="C285"/>
      <c r="D285"/>
      <c r="E285"/>
      <c r="J285"/>
      <c r="K285"/>
      <c r="L285"/>
      <c r="M285"/>
      <c r="N285"/>
    </row>
    <row r="286" spans="2:14">
      <c r="B286"/>
      <c r="C286"/>
      <c r="D286"/>
      <c r="E286"/>
      <c r="J286"/>
      <c r="K286"/>
      <c r="L286"/>
      <c r="M286"/>
      <c r="N286"/>
    </row>
    <row r="287" spans="2:14">
      <c r="B287"/>
      <c r="C287"/>
      <c r="D287"/>
      <c r="E287"/>
      <c r="J287"/>
      <c r="K287"/>
      <c r="L287"/>
      <c r="M287"/>
      <c r="N287"/>
    </row>
    <row r="288" spans="2:14">
      <c r="B288"/>
      <c r="C288"/>
      <c r="D288"/>
      <c r="E288"/>
      <c r="J288"/>
      <c r="K288"/>
      <c r="L288"/>
      <c r="M288"/>
      <c r="N288"/>
    </row>
    <row r="289" spans="2:14">
      <c r="B289"/>
      <c r="C289"/>
      <c r="D289"/>
      <c r="E289"/>
      <c r="J289"/>
      <c r="K289"/>
      <c r="L289"/>
      <c r="M289"/>
      <c r="N289"/>
    </row>
    <row r="290" spans="2:14">
      <c r="B290"/>
      <c r="C290"/>
      <c r="D290"/>
      <c r="E290"/>
      <c r="J290"/>
      <c r="K290"/>
      <c r="L290"/>
      <c r="M290"/>
      <c r="N290"/>
    </row>
    <row r="291" spans="2:14">
      <c r="B291"/>
      <c r="C291"/>
      <c r="D291"/>
      <c r="E291"/>
      <c r="J291"/>
      <c r="K291"/>
      <c r="L291"/>
      <c r="M291"/>
      <c r="N291"/>
    </row>
    <row r="292" spans="2:14">
      <c r="B292"/>
      <c r="C292"/>
      <c r="D292"/>
      <c r="E292"/>
      <c r="J292"/>
      <c r="K292"/>
      <c r="L292"/>
      <c r="M292"/>
      <c r="N292"/>
    </row>
    <row r="293" spans="2:14">
      <c r="B293"/>
      <c r="C293"/>
      <c r="D293"/>
      <c r="E293"/>
      <c r="J293"/>
      <c r="K293"/>
      <c r="L293"/>
      <c r="M293"/>
      <c r="N293"/>
    </row>
    <row r="294" spans="2:14">
      <c r="B294"/>
      <c r="C294"/>
      <c r="D294"/>
      <c r="E294"/>
      <c r="J294"/>
      <c r="K294"/>
      <c r="L294"/>
      <c r="M294"/>
      <c r="N294"/>
    </row>
    <row r="295" spans="2:14">
      <c r="B295"/>
      <c r="C295"/>
      <c r="D295"/>
      <c r="E295"/>
      <c r="J295"/>
      <c r="K295"/>
      <c r="L295"/>
      <c r="M295"/>
      <c r="N295"/>
    </row>
    <row r="296" spans="2:14">
      <c r="B296"/>
      <c r="C296"/>
      <c r="D296"/>
      <c r="E296"/>
      <c r="J296"/>
      <c r="K296"/>
      <c r="L296"/>
      <c r="M296"/>
      <c r="N296"/>
    </row>
    <row r="297" spans="2:14">
      <c r="B297"/>
      <c r="C297"/>
      <c r="D297"/>
      <c r="E297"/>
      <c r="J297"/>
      <c r="K297"/>
      <c r="L297"/>
      <c r="M297"/>
      <c r="N297"/>
    </row>
    <row r="298" spans="2:14">
      <c r="B298"/>
      <c r="C298"/>
      <c r="D298"/>
      <c r="E298"/>
      <c r="J298"/>
      <c r="K298"/>
      <c r="L298"/>
      <c r="M298"/>
      <c r="N298"/>
    </row>
    <row r="299" spans="2:14">
      <c r="B299"/>
      <c r="C299"/>
      <c r="D299"/>
      <c r="E299"/>
      <c r="J299"/>
      <c r="K299"/>
      <c r="L299"/>
      <c r="M299"/>
      <c r="N299"/>
    </row>
    <row r="300" spans="2:14">
      <c r="B300"/>
      <c r="C300"/>
      <c r="D300"/>
      <c r="E300"/>
      <c r="J300"/>
      <c r="K300"/>
      <c r="L300"/>
      <c r="M300"/>
      <c r="N300"/>
    </row>
    <row r="301" spans="2:14">
      <c r="B301"/>
      <c r="C301"/>
      <c r="D301"/>
      <c r="E301"/>
      <c r="J301"/>
      <c r="K301"/>
      <c r="L301"/>
      <c r="M301"/>
      <c r="N301"/>
    </row>
    <row r="302" spans="2:14">
      <c r="B302"/>
      <c r="C302"/>
      <c r="D302"/>
      <c r="E302"/>
      <c r="J302"/>
      <c r="K302"/>
      <c r="L302"/>
      <c r="M302"/>
      <c r="N302"/>
    </row>
    <row r="303" spans="2:14">
      <c r="B303"/>
      <c r="C303"/>
      <c r="D303"/>
      <c r="E303"/>
      <c r="J303"/>
      <c r="K303"/>
      <c r="L303"/>
      <c r="M303"/>
      <c r="N303"/>
    </row>
    <row r="304" spans="2:14">
      <c r="B304"/>
      <c r="C304"/>
      <c r="D304"/>
      <c r="E304"/>
      <c r="J304"/>
      <c r="K304"/>
      <c r="L304"/>
      <c r="M304"/>
      <c r="N304"/>
    </row>
    <row r="305" spans="2:14">
      <c r="B305"/>
      <c r="C305"/>
      <c r="D305"/>
      <c r="E305"/>
      <c r="J305"/>
      <c r="K305"/>
      <c r="L305"/>
      <c r="M305"/>
      <c r="N305"/>
    </row>
    <row r="306" spans="2:14">
      <c r="B306"/>
      <c r="C306"/>
      <c r="D306"/>
      <c r="E306"/>
      <c r="J306"/>
      <c r="K306"/>
      <c r="L306"/>
      <c r="M306"/>
      <c r="N306"/>
    </row>
    <row r="307" spans="2:14">
      <c r="B307"/>
      <c r="C307"/>
      <c r="D307"/>
      <c r="E307"/>
      <c r="J307"/>
      <c r="K307"/>
      <c r="L307"/>
      <c r="M307"/>
      <c r="N307"/>
    </row>
    <row r="308" spans="2:14">
      <c r="B308"/>
      <c r="C308"/>
      <c r="D308"/>
      <c r="E308"/>
      <c r="J308"/>
      <c r="K308"/>
      <c r="L308"/>
      <c r="M308"/>
      <c r="N308"/>
    </row>
    <row r="309" spans="2:14">
      <c r="B309"/>
      <c r="C309"/>
      <c r="D309"/>
      <c r="E309"/>
      <c r="J309"/>
      <c r="K309"/>
      <c r="L309"/>
      <c r="M309"/>
      <c r="N309"/>
    </row>
    <row r="310" spans="2:14">
      <c r="B310"/>
      <c r="C310"/>
      <c r="D310"/>
      <c r="E310"/>
      <c r="J310"/>
      <c r="K310"/>
      <c r="L310"/>
      <c r="M310"/>
      <c r="N310"/>
    </row>
    <row r="311" spans="2:14">
      <c r="B311"/>
      <c r="C311"/>
      <c r="D311"/>
      <c r="E311"/>
      <c r="J311"/>
      <c r="K311"/>
      <c r="L311"/>
      <c r="M311"/>
      <c r="N311"/>
    </row>
    <row r="312" spans="2:14">
      <c r="B312"/>
      <c r="C312"/>
      <c r="D312"/>
      <c r="E312"/>
      <c r="J312"/>
      <c r="K312"/>
      <c r="L312"/>
      <c r="M312"/>
      <c r="N312"/>
    </row>
    <row r="313" spans="2:14">
      <c r="B313"/>
      <c r="C313"/>
      <c r="D313"/>
      <c r="E313"/>
      <c r="J313"/>
      <c r="K313"/>
      <c r="L313"/>
      <c r="M313"/>
      <c r="N313"/>
    </row>
    <row r="314" spans="2:14">
      <c r="B314"/>
      <c r="C314"/>
      <c r="D314"/>
      <c r="E314"/>
      <c r="J314"/>
      <c r="K314"/>
      <c r="L314"/>
      <c r="M314"/>
      <c r="N314"/>
    </row>
    <row r="315" spans="2:14">
      <c r="B315"/>
      <c r="C315"/>
      <c r="D315"/>
      <c r="E315"/>
      <c r="J315"/>
      <c r="K315"/>
      <c r="L315"/>
      <c r="M315"/>
      <c r="N315"/>
    </row>
    <row r="316" spans="2:14">
      <c r="B316"/>
      <c r="C316"/>
      <c r="D316"/>
      <c r="E316"/>
      <c r="J316"/>
      <c r="K316"/>
      <c r="L316"/>
      <c r="M316"/>
      <c r="N316"/>
    </row>
    <row r="317" spans="2:14">
      <c r="B317"/>
      <c r="C317"/>
      <c r="D317"/>
      <c r="E317"/>
      <c r="J317"/>
      <c r="K317"/>
      <c r="L317"/>
      <c r="M317"/>
      <c r="N317"/>
    </row>
    <row r="318" spans="2:14">
      <c r="B318"/>
      <c r="C318"/>
      <c r="D318"/>
      <c r="E318"/>
      <c r="J318"/>
      <c r="K318"/>
      <c r="L318"/>
      <c r="M318"/>
      <c r="N318"/>
    </row>
  </sheetData>
  <autoFilter ref="B2:AH168" xr:uid="{00000000-0009-0000-0000-000006000000}"/>
  <sortState xmlns:xlrd2="http://schemas.microsoft.com/office/spreadsheetml/2017/richdata2" ref="B3:AH38">
    <sortCondition descending="1" ref="AH3:AH38"/>
  </sortState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ignoredErrors>
    <ignoredError sqref="D29:AH29" formulaRange="1"/>
  </ignoredError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7"/>
  <dimension ref="A1:AG137"/>
  <sheetViews>
    <sheetView showGridLines="0" topLeftCell="A52" zoomScale="80" zoomScaleNormal="80" workbookViewId="0">
      <selection activeCell="AJ23" sqref="AJ23"/>
    </sheetView>
  </sheetViews>
  <sheetFormatPr defaultColWidth="0" defaultRowHeight="12.5"/>
  <cols>
    <col min="1" max="1" width="2.7265625" style="95" customWidth="1"/>
    <col min="2" max="10" width="9.26953125" style="95" customWidth="1"/>
    <col min="11" max="11" width="8.26953125" style="95" customWidth="1"/>
    <col min="12" max="12" width="8.453125" style="95" customWidth="1"/>
    <col min="13" max="13" width="9" style="95" customWidth="1"/>
    <col min="14" max="14" width="6.54296875" style="95" customWidth="1"/>
    <col min="15" max="15" width="9.26953125" style="95" customWidth="1"/>
    <col min="16" max="17" width="2.453125" style="95" customWidth="1"/>
    <col min="18" max="20" width="9.26953125" style="95" customWidth="1"/>
    <col min="21" max="21" width="13.453125" style="95" bestFit="1" customWidth="1"/>
    <col min="22" max="31" width="9.26953125" style="95" customWidth="1"/>
    <col min="32" max="32" width="3" style="95" customWidth="1"/>
    <col min="33" max="33" width="2" style="95" customWidth="1"/>
    <col min="34" max="16384" width="9.26953125" style="95" hidden="1"/>
  </cols>
  <sheetData>
    <row r="1" spans="1:32" ht="20">
      <c r="I1" s="192"/>
    </row>
    <row r="4" spans="1:3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</row>
    <row r="5" spans="1:3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</row>
    <row r="6" spans="1:32">
      <c r="A6" s="165"/>
      <c r="P6" s="165"/>
      <c r="Q6" s="165"/>
      <c r="AF6" s="165"/>
    </row>
    <row r="7" spans="1:32">
      <c r="A7" s="165"/>
      <c r="P7" s="165"/>
      <c r="Q7" s="165"/>
      <c r="AF7" s="165"/>
    </row>
    <row r="8" spans="1:32">
      <c r="A8" s="165"/>
      <c r="P8" s="165"/>
      <c r="Q8" s="165"/>
      <c r="AF8" s="165"/>
    </row>
    <row r="9" spans="1:32">
      <c r="A9" s="165"/>
      <c r="P9" s="165"/>
      <c r="Q9" s="165"/>
      <c r="AF9" s="165"/>
    </row>
    <row r="10" spans="1:32">
      <c r="A10" s="165"/>
      <c r="P10" s="165"/>
      <c r="Q10" s="165"/>
      <c r="AF10" s="165"/>
    </row>
    <row r="11" spans="1:32">
      <c r="A11" s="165"/>
      <c r="P11" s="165"/>
      <c r="Q11" s="165"/>
      <c r="AF11" s="165"/>
    </row>
    <row r="12" spans="1:32">
      <c r="A12" s="165"/>
      <c r="P12" s="165"/>
      <c r="Q12" s="165"/>
      <c r="AF12" s="165"/>
    </row>
    <row r="13" spans="1:32">
      <c r="A13" s="165"/>
      <c r="P13" s="165"/>
      <c r="Q13" s="165"/>
      <c r="AF13" s="165"/>
    </row>
    <row r="14" spans="1:32">
      <c r="A14" s="165"/>
      <c r="P14" s="165"/>
      <c r="Q14" s="165"/>
      <c r="AF14" s="165"/>
    </row>
    <row r="15" spans="1:32">
      <c r="A15" s="165"/>
      <c r="P15" s="165"/>
      <c r="Q15" s="165"/>
      <c r="AF15" s="165"/>
    </row>
    <row r="16" spans="1:32">
      <c r="A16" s="165"/>
      <c r="P16" s="165"/>
      <c r="Q16" s="165"/>
      <c r="AF16" s="165"/>
    </row>
    <row r="17" spans="1:32">
      <c r="A17" s="165"/>
      <c r="P17" s="165"/>
      <c r="Q17" s="165"/>
      <c r="AF17" s="165"/>
    </row>
    <row r="18" spans="1:32">
      <c r="A18" s="165"/>
      <c r="P18" s="165"/>
      <c r="Q18" s="165"/>
      <c r="AF18" s="165"/>
    </row>
    <row r="19" spans="1:32">
      <c r="A19" s="165"/>
      <c r="P19" s="165"/>
      <c r="Q19" s="165"/>
      <c r="AF19" s="165"/>
    </row>
    <row r="20" spans="1:32">
      <c r="A20" s="165"/>
      <c r="P20" s="165"/>
      <c r="Q20" s="165"/>
      <c r="AF20" s="165"/>
    </row>
    <row r="21" spans="1:32">
      <c r="A21" s="165"/>
      <c r="P21" s="165"/>
      <c r="Q21" s="165"/>
      <c r="AF21" s="165"/>
    </row>
    <row r="22" spans="1:32">
      <c r="A22" s="165"/>
      <c r="P22" s="165"/>
      <c r="Q22" s="165"/>
      <c r="AF22" s="165"/>
    </row>
    <row r="23" spans="1:32">
      <c r="A23" s="165"/>
      <c r="P23" s="165"/>
      <c r="Q23" s="165"/>
      <c r="AF23" s="165"/>
    </row>
    <row r="24" spans="1:32">
      <c r="A24" s="165"/>
      <c r="P24" s="165"/>
      <c r="Q24" s="165"/>
      <c r="AF24" s="165"/>
    </row>
    <row r="25" spans="1:32">
      <c r="A25" s="165"/>
      <c r="P25" s="165"/>
      <c r="Q25" s="165"/>
      <c r="AF25" s="165"/>
    </row>
    <row r="26" spans="1:32">
      <c r="A26" s="165"/>
      <c r="P26" s="165"/>
      <c r="Q26" s="165"/>
      <c r="AF26" s="165"/>
    </row>
    <row r="27" spans="1:32">
      <c r="A27" s="165"/>
      <c r="P27" s="165"/>
      <c r="Q27" s="165"/>
      <c r="AF27" s="165"/>
    </row>
    <row r="28" spans="1:32">
      <c r="A28" s="165"/>
      <c r="P28" s="165"/>
      <c r="Q28" s="165"/>
      <c r="AF28" s="165"/>
    </row>
    <row r="29" spans="1:32">
      <c r="A29" s="165"/>
      <c r="P29" s="165"/>
      <c r="Q29" s="165"/>
      <c r="AF29" s="165"/>
    </row>
    <row r="30" spans="1:32">
      <c r="A30" s="165"/>
      <c r="P30" s="165"/>
      <c r="Q30" s="165"/>
      <c r="AF30" s="165"/>
    </row>
    <row r="31" spans="1:32">
      <c r="A31" s="165"/>
      <c r="P31" s="165"/>
      <c r="Q31" s="165"/>
      <c r="AF31" s="165"/>
    </row>
    <row r="32" spans="1:32">
      <c r="A32" s="165"/>
      <c r="P32" s="165"/>
      <c r="Q32" s="165"/>
      <c r="AF32" s="165"/>
    </row>
    <row r="33" spans="1:32">
      <c r="A33" s="165"/>
      <c r="P33" s="165"/>
      <c r="Q33" s="165"/>
      <c r="AF33" s="165"/>
    </row>
    <row r="34" spans="1:32">
      <c r="A34" s="165"/>
      <c r="P34" s="165"/>
      <c r="Q34" s="165"/>
      <c r="AF34" s="165"/>
    </row>
    <row r="35" spans="1:32">
      <c r="A35" s="165"/>
      <c r="P35" s="165"/>
      <c r="Q35" s="165"/>
      <c r="AF35" s="165"/>
    </row>
    <row r="36" spans="1:32">
      <c r="A36" s="165"/>
      <c r="P36" s="165"/>
      <c r="Q36" s="165"/>
      <c r="AF36" s="165"/>
    </row>
    <row r="37" spans="1:32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</row>
    <row r="38" spans="1:32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</row>
    <row r="39" spans="1:32">
      <c r="A39" s="165"/>
      <c r="P39" s="165"/>
      <c r="Q39" s="165"/>
      <c r="AF39" s="165"/>
    </row>
    <row r="40" spans="1:32">
      <c r="A40" s="165"/>
      <c r="P40" s="165"/>
      <c r="Q40" s="165"/>
      <c r="AF40" s="165"/>
    </row>
    <row r="41" spans="1:32">
      <c r="A41" s="165"/>
      <c r="P41" s="165"/>
      <c r="Q41" s="165"/>
      <c r="AF41" s="165"/>
    </row>
    <row r="42" spans="1:32">
      <c r="A42" s="165"/>
      <c r="P42" s="165"/>
      <c r="Q42" s="165"/>
      <c r="AF42" s="165"/>
    </row>
    <row r="43" spans="1:32">
      <c r="A43" s="165"/>
      <c r="P43" s="165"/>
      <c r="Q43" s="165"/>
      <c r="AF43" s="165"/>
    </row>
    <row r="44" spans="1:32">
      <c r="A44" s="165"/>
      <c r="P44" s="165"/>
      <c r="Q44" s="165"/>
      <c r="AF44" s="165"/>
    </row>
    <row r="45" spans="1:32">
      <c r="A45" s="165"/>
      <c r="P45" s="165"/>
      <c r="Q45" s="165"/>
      <c r="AF45" s="165"/>
    </row>
    <row r="46" spans="1:32">
      <c r="A46" s="165"/>
      <c r="P46" s="165"/>
      <c r="Q46" s="165"/>
      <c r="AF46" s="165"/>
    </row>
    <row r="47" spans="1:32">
      <c r="A47" s="165"/>
      <c r="P47" s="165"/>
      <c r="Q47" s="165"/>
      <c r="AF47" s="165"/>
    </row>
    <row r="48" spans="1:32">
      <c r="A48" s="165"/>
      <c r="P48" s="165"/>
      <c r="Q48" s="165"/>
      <c r="AF48" s="165"/>
    </row>
    <row r="49" spans="1:32">
      <c r="A49" s="165"/>
      <c r="P49" s="165"/>
      <c r="Q49" s="165"/>
      <c r="AF49" s="165"/>
    </row>
    <row r="50" spans="1:32">
      <c r="A50" s="165"/>
      <c r="P50" s="165"/>
      <c r="Q50" s="165"/>
      <c r="AF50" s="165"/>
    </row>
    <row r="51" spans="1:32">
      <c r="A51" s="165"/>
      <c r="P51" s="165"/>
      <c r="Q51" s="165"/>
      <c r="AF51" s="165"/>
    </row>
    <row r="52" spans="1:32">
      <c r="A52" s="165"/>
      <c r="P52" s="165"/>
      <c r="Q52" s="165"/>
      <c r="AF52" s="165"/>
    </row>
    <row r="53" spans="1:32">
      <c r="A53" s="165"/>
      <c r="P53" s="165"/>
      <c r="Q53" s="165"/>
      <c r="AF53" s="165"/>
    </row>
    <row r="54" spans="1:32">
      <c r="A54" s="165"/>
      <c r="P54" s="165"/>
      <c r="Q54" s="165"/>
      <c r="AF54" s="165"/>
    </row>
    <row r="55" spans="1:32">
      <c r="A55" s="165"/>
      <c r="P55" s="165"/>
      <c r="Q55" s="165"/>
      <c r="AF55" s="165"/>
    </row>
    <row r="56" spans="1:32">
      <c r="A56" s="165"/>
      <c r="P56" s="165"/>
      <c r="Q56" s="165"/>
      <c r="AF56" s="165"/>
    </row>
    <row r="57" spans="1:32">
      <c r="A57" s="165"/>
      <c r="P57" s="165"/>
      <c r="Q57" s="165"/>
      <c r="AF57" s="165"/>
    </row>
    <row r="58" spans="1:32">
      <c r="A58" s="165"/>
      <c r="P58" s="165"/>
      <c r="Q58" s="165"/>
      <c r="AF58" s="165"/>
    </row>
    <row r="59" spans="1:32">
      <c r="A59" s="165"/>
      <c r="P59" s="165"/>
      <c r="Q59" s="165"/>
      <c r="AF59" s="165"/>
    </row>
    <row r="60" spans="1:32">
      <c r="A60" s="165"/>
      <c r="P60" s="165"/>
      <c r="Q60" s="165"/>
      <c r="AF60" s="165"/>
    </row>
    <row r="61" spans="1:32">
      <c r="A61" s="165"/>
      <c r="P61" s="165"/>
      <c r="Q61" s="165"/>
      <c r="AF61" s="165"/>
    </row>
    <row r="62" spans="1:32">
      <c r="A62" s="165"/>
      <c r="P62" s="165"/>
      <c r="Q62" s="165"/>
      <c r="AF62" s="165"/>
    </row>
    <row r="63" spans="1:32">
      <c r="A63" s="165"/>
      <c r="P63" s="165"/>
      <c r="Q63" s="165"/>
      <c r="AF63" s="165"/>
    </row>
    <row r="64" spans="1:32">
      <c r="A64" s="165"/>
      <c r="P64" s="165"/>
      <c r="Q64" s="165"/>
      <c r="AF64" s="165"/>
    </row>
    <row r="65" spans="1:32">
      <c r="A65" s="165"/>
      <c r="P65" s="165"/>
      <c r="Q65" s="165"/>
      <c r="AF65" s="165"/>
    </row>
    <row r="66" spans="1:32">
      <c r="A66" s="165"/>
      <c r="P66" s="165"/>
      <c r="Q66" s="165"/>
      <c r="AF66" s="165"/>
    </row>
    <row r="67" spans="1:32">
      <c r="A67" s="165"/>
      <c r="P67" s="165"/>
      <c r="Q67" s="165"/>
      <c r="AF67" s="165"/>
    </row>
    <row r="68" spans="1:32">
      <c r="A68" s="165"/>
      <c r="P68" s="165"/>
      <c r="Q68" s="165"/>
      <c r="AF68" s="165"/>
    </row>
    <row r="69" spans="1:32">
      <c r="A69" s="165"/>
      <c r="P69" s="165"/>
      <c r="Q69" s="165"/>
      <c r="AF69" s="165"/>
    </row>
    <row r="70" spans="1:32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</row>
    <row r="71" spans="1:32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</row>
    <row r="72" spans="1:32">
      <c r="A72" s="165"/>
      <c r="P72" s="165"/>
      <c r="Q72" s="165"/>
      <c r="AF72" s="165"/>
    </row>
    <row r="73" spans="1:32">
      <c r="A73" s="165"/>
      <c r="P73" s="165"/>
      <c r="Q73" s="165"/>
      <c r="AF73" s="165"/>
    </row>
    <row r="74" spans="1:32">
      <c r="A74" s="165"/>
      <c r="P74" s="165"/>
      <c r="Q74" s="165"/>
      <c r="AF74" s="165"/>
    </row>
    <row r="75" spans="1:32">
      <c r="A75" s="165"/>
      <c r="P75" s="165"/>
      <c r="Q75" s="165"/>
      <c r="AF75" s="165"/>
    </row>
    <row r="76" spans="1:32">
      <c r="A76" s="165"/>
      <c r="P76" s="165"/>
      <c r="Q76" s="165"/>
      <c r="AF76" s="165"/>
    </row>
    <row r="77" spans="1:32">
      <c r="A77" s="165"/>
      <c r="P77" s="165"/>
      <c r="Q77" s="165"/>
      <c r="AF77" s="165"/>
    </row>
    <row r="78" spans="1:32">
      <c r="A78" s="165"/>
      <c r="P78" s="165"/>
      <c r="Q78" s="165"/>
      <c r="AF78" s="165"/>
    </row>
    <row r="79" spans="1:32">
      <c r="A79" s="165"/>
      <c r="P79" s="165"/>
      <c r="Q79" s="165"/>
      <c r="AF79" s="165"/>
    </row>
    <row r="80" spans="1:32">
      <c r="A80" s="165"/>
      <c r="P80" s="165"/>
      <c r="Q80" s="165"/>
      <c r="AF80" s="165"/>
    </row>
    <row r="81" spans="1:32">
      <c r="A81" s="165"/>
      <c r="P81" s="165"/>
      <c r="Q81" s="165"/>
      <c r="AF81" s="165"/>
    </row>
    <row r="82" spans="1:32">
      <c r="A82" s="165"/>
      <c r="P82" s="165"/>
      <c r="Q82" s="165"/>
      <c r="AF82" s="165"/>
    </row>
    <row r="83" spans="1:32">
      <c r="A83" s="165"/>
      <c r="P83" s="165"/>
      <c r="Q83" s="165"/>
      <c r="AF83" s="165"/>
    </row>
    <row r="84" spans="1:32">
      <c r="A84" s="165"/>
      <c r="P84" s="165"/>
      <c r="Q84" s="165"/>
      <c r="AF84" s="165"/>
    </row>
    <row r="85" spans="1:32">
      <c r="A85" s="165"/>
      <c r="P85" s="165"/>
      <c r="Q85" s="165"/>
      <c r="AF85" s="165"/>
    </row>
    <row r="86" spans="1:32">
      <c r="A86" s="165"/>
      <c r="P86" s="165"/>
      <c r="Q86" s="165"/>
      <c r="AF86" s="165"/>
    </row>
    <row r="87" spans="1:32">
      <c r="A87" s="165"/>
      <c r="P87" s="165"/>
      <c r="Q87" s="165"/>
      <c r="AF87" s="165"/>
    </row>
    <row r="88" spans="1:32">
      <c r="A88" s="165"/>
      <c r="P88" s="165"/>
      <c r="Q88" s="165"/>
      <c r="AF88" s="165"/>
    </row>
    <row r="89" spans="1:32">
      <c r="A89" s="165"/>
      <c r="P89" s="165"/>
      <c r="Q89" s="165"/>
      <c r="AF89" s="165"/>
    </row>
    <row r="90" spans="1:32">
      <c r="A90" s="165"/>
      <c r="P90" s="165"/>
      <c r="Q90" s="165"/>
      <c r="AF90" s="165"/>
    </row>
    <row r="91" spans="1:32">
      <c r="A91" s="165"/>
      <c r="P91" s="165"/>
      <c r="Q91" s="165"/>
      <c r="AF91" s="165"/>
    </row>
    <row r="92" spans="1:32">
      <c r="A92" s="165"/>
      <c r="P92" s="165"/>
      <c r="Q92" s="165"/>
      <c r="AF92" s="165"/>
    </row>
    <row r="93" spans="1:32">
      <c r="A93" s="165"/>
      <c r="P93" s="165"/>
      <c r="Q93" s="165"/>
      <c r="AF93" s="165"/>
    </row>
    <row r="94" spans="1:32">
      <c r="A94" s="165"/>
      <c r="P94" s="165"/>
      <c r="Q94" s="165"/>
      <c r="AF94" s="165"/>
    </row>
    <row r="95" spans="1:32">
      <c r="A95" s="165"/>
      <c r="P95" s="165"/>
      <c r="Q95" s="165"/>
      <c r="AF95" s="165"/>
    </row>
    <row r="96" spans="1:32">
      <c r="A96" s="165"/>
      <c r="P96" s="165"/>
      <c r="Q96" s="165"/>
      <c r="AF96" s="165"/>
    </row>
    <row r="97" spans="1:32">
      <c r="A97" s="165"/>
      <c r="P97" s="165"/>
      <c r="Q97" s="165"/>
      <c r="AF97" s="165"/>
    </row>
    <row r="98" spans="1:32">
      <c r="A98" s="165"/>
      <c r="P98" s="165"/>
      <c r="Q98" s="165"/>
      <c r="AF98" s="165"/>
    </row>
    <row r="99" spans="1:32">
      <c r="A99" s="165"/>
      <c r="P99" s="165"/>
      <c r="Q99" s="165"/>
      <c r="AF99" s="165"/>
    </row>
    <row r="100" spans="1:32">
      <c r="A100" s="165"/>
      <c r="P100" s="165"/>
      <c r="Q100" s="165"/>
      <c r="AF100" s="165"/>
    </row>
    <row r="101" spans="1:32">
      <c r="A101" s="165"/>
      <c r="P101" s="165"/>
      <c r="Q101" s="165"/>
      <c r="AF101" s="165"/>
    </row>
    <row r="102" spans="1:32">
      <c r="A102" s="165"/>
      <c r="P102" s="165"/>
      <c r="Q102" s="165"/>
      <c r="AF102" s="165"/>
    </row>
    <row r="103" spans="1:32">
      <c r="A103" s="165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</row>
    <row r="104" spans="1:32">
      <c r="A104" s="165"/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</row>
    <row r="105" spans="1:32">
      <c r="A105" s="165"/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</row>
    <row r="106" spans="1:32">
      <c r="A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</row>
    <row r="107" spans="1:32">
      <c r="A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</row>
    <row r="108" spans="1:32">
      <c r="A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</row>
    <row r="109" spans="1:32">
      <c r="A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</row>
    <row r="110" spans="1:32">
      <c r="A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</row>
    <row r="111" spans="1:32">
      <c r="A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</row>
    <row r="112" spans="1:32">
      <c r="A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</row>
    <row r="113" spans="1:32">
      <c r="A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</row>
    <row r="114" spans="1:32">
      <c r="A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</row>
    <row r="115" spans="1:32">
      <c r="A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</row>
    <row r="116" spans="1:32">
      <c r="A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</row>
    <row r="117" spans="1:32">
      <c r="A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</row>
    <row r="118" spans="1:32">
      <c r="A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</row>
    <row r="119" spans="1:32">
      <c r="A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</row>
    <row r="120" spans="1:32">
      <c r="A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</row>
    <row r="121" spans="1:32">
      <c r="A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</row>
    <row r="122" spans="1:32">
      <c r="A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</row>
    <row r="123" spans="1:32">
      <c r="A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</row>
    <row r="124" spans="1:32">
      <c r="A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  <c r="AF124" s="165"/>
    </row>
    <row r="125" spans="1:32">
      <c r="A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</row>
    <row r="126" spans="1:32">
      <c r="A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</row>
    <row r="127" spans="1:32">
      <c r="A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</row>
    <row r="128" spans="1:32">
      <c r="A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  <c r="AF128" s="165"/>
    </row>
    <row r="129" spans="1:32">
      <c r="A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</row>
    <row r="130" spans="1:32">
      <c r="A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</row>
    <row r="131" spans="1:32">
      <c r="A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165"/>
    </row>
    <row r="132" spans="1:32">
      <c r="A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</row>
    <row r="133" spans="1:32">
      <c r="A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</row>
    <row r="134" spans="1:32">
      <c r="A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</row>
    <row r="135" spans="1:32">
      <c r="A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</row>
    <row r="136" spans="1:32">
      <c r="A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</row>
    <row r="137" spans="1:32">
      <c r="A137" s="165"/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</row>
  </sheetData>
  <pageMargins left="0.78740157499999996" right="0.78740157499999996" top="0.984251969" bottom="0.984251969" header="0.49212598499999999" footer="0.49212598499999999"/>
  <headerFooter alignWithMargins="0"/>
  <customProperties>
    <customPr name="_pios_id" r:id="rId1"/>
  </customPropertie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8"/>
  <dimension ref="A1:AK128"/>
  <sheetViews>
    <sheetView showGridLines="0" topLeftCell="D28" zoomScale="80" zoomScaleNormal="80" workbookViewId="0">
      <selection activeCell="AJ23" sqref="AJ23"/>
    </sheetView>
  </sheetViews>
  <sheetFormatPr defaultColWidth="0" defaultRowHeight="12.5" zeroHeight="1"/>
  <cols>
    <col min="1" max="1" width="3.453125" style="95" customWidth="1"/>
    <col min="2" max="7" width="8.54296875" style="95" customWidth="1"/>
    <col min="8" max="10" width="9.26953125" style="95" customWidth="1"/>
    <col min="11" max="11" width="8.26953125" style="95" customWidth="1"/>
    <col min="12" max="14" width="8.453125" style="95" customWidth="1"/>
    <col min="15" max="15" width="9" style="95" customWidth="1"/>
    <col min="16" max="16" width="6.54296875" style="95" customWidth="1"/>
    <col min="17" max="17" width="9.26953125" style="95" customWidth="1"/>
    <col min="18" max="19" width="2.453125" style="95" customWidth="1"/>
    <col min="20" max="35" width="9.26953125" style="95" customWidth="1"/>
    <col min="36" max="36" width="3" style="95" customWidth="1"/>
    <col min="37" max="37" width="2" style="95" customWidth="1"/>
    <col min="38" max="16384" width="9.26953125" style="95" hidden="1"/>
  </cols>
  <sheetData>
    <row r="1" spans="1:36"/>
    <row r="2" spans="1:36"/>
    <row r="3" spans="1:36"/>
    <row r="4" spans="1:36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</row>
    <row r="5" spans="1:36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</row>
    <row r="6" spans="1:36">
      <c r="A6" s="165"/>
      <c r="R6" s="165"/>
      <c r="S6" s="165"/>
      <c r="AJ6" s="165"/>
    </row>
    <row r="7" spans="1:36">
      <c r="A7" s="165"/>
      <c r="R7" s="165"/>
      <c r="S7" s="165"/>
      <c r="AJ7" s="165"/>
    </row>
    <row r="8" spans="1:36">
      <c r="A8" s="165"/>
      <c r="R8" s="165"/>
      <c r="S8" s="165"/>
      <c r="AJ8" s="165"/>
    </row>
    <row r="9" spans="1:36">
      <c r="A9" s="165"/>
      <c r="R9" s="165"/>
      <c r="S9" s="165"/>
      <c r="AJ9" s="165"/>
    </row>
    <row r="10" spans="1:36">
      <c r="A10" s="165"/>
      <c r="R10" s="165"/>
      <c r="S10" s="165"/>
      <c r="AJ10" s="165"/>
    </row>
    <row r="11" spans="1:36">
      <c r="A11" s="165"/>
      <c r="R11" s="165"/>
      <c r="S11" s="165"/>
      <c r="AJ11" s="165"/>
    </row>
    <row r="12" spans="1:36">
      <c r="A12" s="165"/>
      <c r="R12" s="165"/>
      <c r="S12" s="165"/>
      <c r="AJ12" s="165"/>
    </row>
    <row r="13" spans="1:36">
      <c r="A13" s="165"/>
      <c r="R13" s="165"/>
      <c r="S13" s="165"/>
      <c r="AJ13" s="165"/>
    </row>
    <row r="14" spans="1:36">
      <c r="A14" s="165"/>
      <c r="R14" s="165"/>
      <c r="S14" s="165"/>
      <c r="AJ14" s="165"/>
    </row>
    <row r="15" spans="1:36">
      <c r="A15" s="165"/>
      <c r="R15" s="165"/>
      <c r="S15" s="165"/>
      <c r="AJ15" s="165"/>
    </row>
    <row r="16" spans="1:36">
      <c r="A16" s="165"/>
      <c r="R16" s="165"/>
      <c r="S16" s="165"/>
      <c r="AJ16" s="165"/>
    </row>
    <row r="17" spans="1:36">
      <c r="A17" s="165"/>
      <c r="R17" s="165"/>
      <c r="S17" s="165"/>
      <c r="AJ17" s="165"/>
    </row>
    <row r="18" spans="1:36">
      <c r="A18" s="165"/>
      <c r="R18" s="165"/>
      <c r="S18" s="165"/>
      <c r="AJ18" s="165"/>
    </row>
    <row r="19" spans="1:36">
      <c r="A19" s="165"/>
      <c r="R19" s="165"/>
      <c r="S19" s="165"/>
      <c r="AJ19" s="165"/>
    </row>
    <row r="20" spans="1:36">
      <c r="A20" s="165"/>
      <c r="R20" s="165"/>
      <c r="S20" s="165"/>
      <c r="AJ20" s="165"/>
    </row>
    <row r="21" spans="1:36">
      <c r="A21" s="165"/>
      <c r="R21" s="165"/>
      <c r="S21" s="165"/>
      <c r="AJ21" s="165"/>
    </row>
    <row r="22" spans="1:36">
      <c r="A22" s="165"/>
      <c r="R22" s="165"/>
      <c r="S22" s="165"/>
      <c r="AJ22" s="165"/>
    </row>
    <row r="23" spans="1:36">
      <c r="A23" s="165"/>
      <c r="R23" s="165"/>
      <c r="S23" s="165"/>
      <c r="AJ23" s="165"/>
    </row>
    <row r="24" spans="1:36">
      <c r="A24" s="165"/>
      <c r="R24" s="165"/>
      <c r="S24" s="165"/>
      <c r="AJ24" s="165"/>
    </row>
    <row r="25" spans="1:36">
      <c r="A25" s="165"/>
      <c r="R25" s="165"/>
      <c r="S25" s="165"/>
      <c r="AJ25" s="165"/>
    </row>
    <row r="26" spans="1:36">
      <c r="A26" s="165"/>
      <c r="R26" s="165"/>
      <c r="S26" s="165"/>
      <c r="AJ26" s="165"/>
    </row>
    <row r="27" spans="1:36">
      <c r="A27" s="165"/>
      <c r="R27" s="165"/>
      <c r="S27" s="165"/>
      <c r="AJ27" s="165"/>
    </row>
    <row r="28" spans="1:36">
      <c r="A28" s="165"/>
      <c r="R28" s="165"/>
      <c r="S28" s="165"/>
      <c r="AJ28" s="165"/>
    </row>
    <row r="29" spans="1:36">
      <c r="A29" s="165"/>
      <c r="R29" s="165"/>
      <c r="S29" s="165"/>
      <c r="AJ29" s="165"/>
    </row>
    <row r="30" spans="1:36">
      <c r="A30" s="165"/>
      <c r="R30" s="165"/>
      <c r="S30" s="165"/>
      <c r="AJ30" s="165"/>
    </row>
    <row r="31" spans="1:36">
      <c r="A31" s="165"/>
      <c r="R31" s="165"/>
      <c r="S31" s="165"/>
      <c r="AJ31" s="165"/>
    </row>
    <row r="32" spans="1:36">
      <c r="A32" s="165"/>
      <c r="R32" s="165"/>
      <c r="S32" s="165"/>
      <c r="AJ32" s="165"/>
    </row>
    <row r="33" spans="1:36">
      <c r="A33" s="165"/>
      <c r="R33" s="165"/>
      <c r="S33" s="165"/>
      <c r="AJ33" s="165"/>
    </row>
    <row r="34" spans="1:36">
      <c r="A34" s="165"/>
      <c r="R34" s="165"/>
      <c r="S34" s="165"/>
      <c r="AJ34" s="165"/>
    </row>
    <row r="35" spans="1:36">
      <c r="A35" s="165"/>
      <c r="R35" s="165"/>
      <c r="S35" s="165"/>
      <c r="AJ35" s="165"/>
    </row>
    <row r="36" spans="1:36">
      <c r="A36" s="165"/>
      <c r="R36" s="165"/>
      <c r="S36" s="165"/>
      <c r="AJ36" s="165"/>
    </row>
    <row r="37" spans="1:36">
      <c r="A37" s="165"/>
      <c r="R37" s="165"/>
      <c r="S37" s="165"/>
      <c r="AJ37" s="165"/>
    </row>
    <row r="38" spans="1:36">
      <c r="A38" s="165"/>
      <c r="R38" s="165"/>
      <c r="S38" s="165"/>
      <c r="AJ38" s="165"/>
    </row>
    <row r="39" spans="1:36">
      <c r="A39" s="165"/>
      <c r="R39" s="165"/>
      <c r="S39" s="165"/>
      <c r="AJ39" s="165"/>
    </row>
    <row r="40" spans="1:36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</row>
    <row r="41" spans="1:36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</row>
    <row r="42" spans="1:36">
      <c r="A42" s="165"/>
      <c r="R42" s="165"/>
      <c r="S42" s="165"/>
      <c r="AJ42" s="165"/>
    </row>
    <row r="43" spans="1:36">
      <c r="A43" s="165"/>
      <c r="R43" s="165"/>
      <c r="S43" s="165"/>
      <c r="AJ43" s="165"/>
    </row>
    <row r="44" spans="1:36">
      <c r="A44" s="165"/>
      <c r="R44" s="165"/>
      <c r="S44" s="165"/>
      <c r="AJ44" s="165"/>
    </row>
    <row r="45" spans="1:36">
      <c r="A45" s="165"/>
      <c r="R45" s="165"/>
      <c r="S45" s="165"/>
      <c r="AJ45" s="165"/>
    </row>
    <row r="46" spans="1:36">
      <c r="A46" s="165"/>
      <c r="R46" s="165"/>
      <c r="S46" s="165"/>
      <c r="AJ46" s="165"/>
    </row>
    <row r="47" spans="1:36">
      <c r="A47" s="165"/>
      <c r="R47" s="165"/>
      <c r="S47" s="165"/>
      <c r="AJ47" s="165"/>
    </row>
    <row r="48" spans="1:36">
      <c r="A48" s="165"/>
      <c r="R48" s="165"/>
      <c r="S48" s="165"/>
      <c r="AJ48" s="165"/>
    </row>
    <row r="49" spans="1:36">
      <c r="A49" s="165"/>
      <c r="R49" s="165"/>
      <c r="S49" s="165"/>
      <c r="AJ49" s="165"/>
    </row>
    <row r="50" spans="1:36">
      <c r="A50" s="165"/>
      <c r="R50" s="165"/>
      <c r="S50" s="165"/>
      <c r="AJ50" s="165"/>
    </row>
    <row r="51" spans="1:36">
      <c r="A51" s="165"/>
      <c r="R51" s="165"/>
      <c r="S51" s="165"/>
      <c r="AJ51" s="165"/>
    </row>
    <row r="52" spans="1:36">
      <c r="A52" s="165"/>
      <c r="R52" s="165"/>
      <c r="S52" s="165"/>
      <c r="AJ52" s="165"/>
    </row>
    <row r="53" spans="1:36">
      <c r="A53" s="165"/>
      <c r="R53" s="165"/>
      <c r="S53" s="165"/>
      <c r="AJ53" s="165"/>
    </row>
    <row r="54" spans="1:36">
      <c r="A54" s="165"/>
      <c r="R54" s="165"/>
      <c r="S54" s="165"/>
      <c r="AJ54" s="165"/>
    </row>
    <row r="55" spans="1:36">
      <c r="A55" s="165"/>
      <c r="R55" s="165"/>
      <c r="S55" s="165"/>
      <c r="AJ55" s="165"/>
    </row>
    <row r="56" spans="1:36">
      <c r="A56" s="165"/>
      <c r="R56" s="165"/>
      <c r="S56" s="165"/>
      <c r="AJ56" s="165"/>
    </row>
    <row r="57" spans="1:36">
      <c r="A57" s="165"/>
      <c r="R57" s="165"/>
      <c r="S57" s="165"/>
      <c r="AJ57" s="165"/>
    </row>
    <row r="58" spans="1:36">
      <c r="A58" s="165"/>
      <c r="R58" s="165"/>
      <c r="S58" s="165"/>
      <c r="AJ58" s="165"/>
    </row>
    <row r="59" spans="1:36">
      <c r="A59" s="165"/>
      <c r="R59" s="165"/>
      <c r="S59" s="165"/>
      <c r="AJ59" s="165"/>
    </row>
    <row r="60" spans="1:36">
      <c r="A60" s="165"/>
      <c r="R60" s="165"/>
      <c r="S60" s="165"/>
      <c r="AJ60" s="165"/>
    </row>
    <row r="61" spans="1:36">
      <c r="A61" s="165"/>
      <c r="R61" s="165"/>
      <c r="S61" s="165"/>
      <c r="AJ61" s="165"/>
    </row>
    <row r="62" spans="1:36">
      <c r="A62" s="165"/>
      <c r="R62" s="165"/>
      <c r="S62" s="165"/>
      <c r="AJ62" s="165"/>
    </row>
    <row r="63" spans="1:36">
      <c r="A63" s="165"/>
      <c r="R63" s="165"/>
      <c r="S63" s="165"/>
      <c r="AJ63" s="165"/>
    </row>
    <row r="64" spans="1:36">
      <c r="A64" s="165"/>
      <c r="R64" s="165"/>
      <c r="S64" s="165"/>
      <c r="AJ64" s="165"/>
    </row>
    <row r="65" spans="1:36">
      <c r="A65" s="165"/>
      <c r="R65" s="165"/>
      <c r="S65" s="165"/>
      <c r="AJ65" s="165"/>
    </row>
    <row r="66" spans="1:36">
      <c r="A66" s="165"/>
      <c r="R66" s="165"/>
      <c r="S66" s="165"/>
      <c r="AJ66" s="165"/>
    </row>
    <row r="67" spans="1:36">
      <c r="A67" s="165"/>
      <c r="R67" s="165"/>
      <c r="S67" s="165"/>
      <c r="AJ67" s="165"/>
    </row>
    <row r="68" spans="1:36">
      <c r="A68" s="165"/>
      <c r="R68" s="165"/>
      <c r="S68" s="165"/>
      <c r="AJ68" s="165"/>
    </row>
    <row r="69" spans="1:36">
      <c r="A69" s="165"/>
      <c r="R69" s="165"/>
      <c r="S69" s="165"/>
      <c r="AJ69" s="165"/>
    </row>
    <row r="70" spans="1:36">
      <c r="A70" s="165"/>
      <c r="R70" s="165"/>
      <c r="S70" s="165"/>
      <c r="AJ70" s="165"/>
    </row>
    <row r="71" spans="1:36">
      <c r="A71" s="165"/>
      <c r="R71" s="165"/>
      <c r="S71" s="165"/>
      <c r="AJ71" s="165"/>
    </row>
    <row r="72" spans="1:36">
      <c r="A72" s="165"/>
      <c r="R72" s="165"/>
      <c r="S72" s="165"/>
      <c r="AJ72" s="165"/>
    </row>
    <row r="73" spans="1:36">
      <c r="A73" s="165"/>
      <c r="R73" s="165"/>
      <c r="S73" s="165"/>
      <c r="AJ73" s="165"/>
    </row>
    <row r="74" spans="1:36">
      <c r="A74" s="165"/>
      <c r="R74" s="165"/>
      <c r="S74" s="165"/>
      <c r="AJ74" s="165"/>
    </row>
    <row r="75" spans="1:36">
      <c r="A75" s="165"/>
      <c r="R75" s="165"/>
      <c r="S75" s="165"/>
      <c r="AJ75" s="165"/>
    </row>
    <row r="76" spans="1:36">
      <c r="A76" s="165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</row>
    <row r="77" spans="1:36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</row>
    <row r="78" spans="1:36"/>
    <row r="81" spans="1:7" hidden="1">
      <c r="A81" s="5"/>
      <c r="B81" s="6"/>
      <c r="C81" s="6"/>
      <c r="D81" s="6"/>
      <c r="E81" s="6"/>
      <c r="F81" s="6"/>
      <c r="G81" s="6"/>
    </row>
    <row r="82" spans="1:7" hidden="1">
      <c r="A82" s="5"/>
    </row>
    <row r="96" spans="1:7" hidden="1">
      <c r="G96" s="135"/>
    </row>
    <row r="107" spans="2:7" ht="13" hidden="1">
      <c r="B107" s="194"/>
      <c r="C107" s="194"/>
      <c r="D107" s="194"/>
      <c r="E107" s="194"/>
      <c r="F107" s="194"/>
      <c r="G107" s="194"/>
    </row>
    <row r="128" spans="1:7" hidden="1">
      <c r="A128"/>
      <c r="B128"/>
      <c r="C128"/>
      <c r="D128"/>
      <c r="E128"/>
      <c r="F128"/>
      <c r="G128"/>
    </row>
  </sheetData>
  <pageMargins left="0.78740157499999996" right="0.78740157499999996" top="0.984251969" bottom="0.984251969" header="0.49212598499999999" footer="0.49212598499999999"/>
  <headerFooter alignWithMargins="0"/>
  <customProperties>
    <customPr name="_pios_id" r:id="rId1"/>
  </customPropertie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M89"/>
  <sheetViews>
    <sheetView showGridLines="0" workbookViewId="0">
      <selection activeCell="AJ23" sqref="AJ23"/>
    </sheetView>
  </sheetViews>
  <sheetFormatPr defaultRowHeight="12.5"/>
  <cols>
    <col min="1" max="1" width="39.453125" customWidth="1"/>
    <col min="2" max="5" width="14.54296875" customWidth="1"/>
    <col min="6" max="10" width="15.54296875" customWidth="1"/>
    <col min="11" max="11" width="14.54296875" hidden="1" customWidth="1"/>
    <col min="12" max="12" width="17.453125" hidden="1" customWidth="1"/>
    <col min="13" max="13" width="8.54296875" bestFit="1" customWidth="1"/>
    <col min="14" max="41" width="33.26953125" bestFit="1" customWidth="1"/>
    <col min="42" max="42" width="21" bestFit="1" customWidth="1"/>
    <col min="43" max="50" width="22.26953125" bestFit="1" customWidth="1"/>
    <col min="51" max="51" width="23.453125" bestFit="1" customWidth="1"/>
  </cols>
  <sheetData>
    <row r="1" spans="1:12" ht="23">
      <c r="A1" s="402" t="s">
        <v>413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288"/>
    </row>
    <row r="3" spans="1:12" ht="13">
      <c r="B3" s="216">
        <f>B20</f>
        <v>2010</v>
      </c>
      <c r="C3" s="216">
        <f t="shared" ref="C3:L3" si="0">C20</f>
        <v>2011</v>
      </c>
      <c r="D3" s="216">
        <f t="shared" si="0"/>
        <v>2012</v>
      </c>
      <c r="E3" s="216">
        <f t="shared" si="0"/>
        <v>2013</v>
      </c>
      <c r="F3" s="216">
        <f t="shared" si="0"/>
        <v>2014</v>
      </c>
      <c r="G3" s="216">
        <f t="shared" si="0"/>
        <v>2015</v>
      </c>
      <c r="H3" s="216">
        <f t="shared" si="0"/>
        <v>2016</v>
      </c>
      <c r="I3" s="216">
        <f t="shared" si="0"/>
        <v>2017</v>
      </c>
      <c r="J3" s="216">
        <f t="shared" si="0"/>
        <v>2018</v>
      </c>
      <c r="K3" s="216" t="str">
        <f t="shared" si="0"/>
        <v>1S19</v>
      </c>
      <c r="L3" s="216">
        <f t="shared" si="0"/>
        <v>0</v>
      </c>
    </row>
    <row r="4" spans="1:12">
      <c r="B4" s="187" t="s">
        <v>331</v>
      </c>
    </row>
    <row r="5" spans="1:12">
      <c r="A5" s="187" t="s">
        <v>302</v>
      </c>
      <c r="B5" t="s">
        <v>448</v>
      </c>
      <c r="C5" t="s">
        <v>449</v>
      </c>
      <c r="D5" t="s">
        <v>356</v>
      </c>
      <c r="E5" t="s">
        <v>357</v>
      </c>
      <c r="F5" s="191" t="s">
        <v>326</v>
      </c>
      <c r="G5" s="191" t="s">
        <v>327</v>
      </c>
      <c r="H5" s="191" t="s">
        <v>328</v>
      </c>
      <c r="I5" s="191" t="s">
        <v>329</v>
      </c>
      <c r="J5" s="191" t="s">
        <v>330</v>
      </c>
      <c r="K5" t="s">
        <v>465</v>
      </c>
    </row>
    <row r="6" spans="1:12">
      <c r="A6" t="s">
        <v>304</v>
      </c>
      <c r="B6" s="193">
        <v>4083.5771011699999</v>
      </c>
      <c r="C6" s="193">
        <v>7463.1268565699993</v>
      </c>
      <c r="D6" s="193">
        <v>4831.7739323900005</v>
      </c>
      <c r="E6" s="193">
        <v>5794.0365647899998</v>
      </c>
      <c r="F6" s="193">
        <v>6492.0574324999998</v>
      </c>
      <c r="G6" s="193">
        <v>6683.5740367299995</v>
      </c>
      <c r="H6" s="193">
        <v>5695.29076515</v>
      </c>
      <c r="I6" s="193">
        <v>6886.0533990700005</v>
      </c>
      <c r="J6" s="193">
        <v>6884.91860696</v>
      </c>
      <c r="K6" s="193">
        <v>6917.6839501300001</v>
      </c>
    </row>
    <row r="7" spans="1:12">
      <c r="A7" t="s">
        <v>303</v>
      </c>
      <c r="B7" s="193">
        <v>4703.3237770400001</v>
      </c>
      <c r="C7" s="193">
        <v>4705.5961226600002</v>
      </c>
      <c r="D7" s="193">
        <v>4587.2731762200001</v>
      </c>
      <c r="E7" s="193">
        <v>4447.5329176800005</v>
      </c>
      <c r="F7" s="193">
        <v>4471.0808134700001</v>
      </c>
      <c r="G7" s="193">
        <v>3527.6627309</v>
      </c>
      <c r="H7" s="193">
        <v>4186.572639</v>
      </c>
      <c r="I7" s="193">
        <v>4196.9663390799997</v>
      </c>
      <c r="J7" s="193">
        <v>0</v>
      </c>
      <c r="K7" s="193">
        <v>0</v>
      </c>
    </row>
    <row r="8" spans="1:12">
      <c r="A8" t="s">
        <v>306</v>
      </c>
      <c r="B8" s="193">
        <v>2275.1716785799999</v>
      </c>
      <c r="C8" s="193">
        <v>2840.93739134</v>
      </c>
      <c r="D8" s="193">
        <v>2978.1999031799996</v>
      </c>
      <c r="E8" s="193">
        <v>3021.4423473899997</v>
      </c>
      <c r="F8" s="193">
        <v>3131.3453336100001</v>
      </c>
      <c r="G8" s="193">
        <v>3342.0645981000002</v>
      </c>
      <c r="H8" s="193">
        <v>2274.0202775099997</v>
      </c>
      <c r="I8" s="193">
        <v>1917.0289690299999</v>
      </c>
      <c r="J8" s="193">
        <v>0</v>
      </c>
      <c r="K8" s="193">
        <v>0</v>
      </c>
    </row>
    <row r="9" spans="1:12">
      <c r="A9" t="s">
        <v>305</v>
      </c>
      <c r="B9" s="193">
        <v>0</v>
      </c>
      <c r="C9" s="193">
        <v>2391.43069143</v>
      </c>
      <c r="D9" s="193">
        <v>2288.6495339499997</v>
      </c>
      <c r="E9" s="193">
        <v>2027.44884187</v>
      </c>
      <c r="F9" s="193">
        <v>1985.9609187900001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</row>
    <row r="10" spans="1:12">
      <c r="A10" t="s">
        <v>415</v>
      </c>
      <c r="B10" s="193">
        <v>0</v>
      </c>
      <c r="C10" s="193">
        <v>0</v>
      </c>
      <c r="D10" s="193">
        <v>0</v>
      </c>
      <c r="E10" s="193">
        <v>598.98361497999997</v>
      </c>
      <c r="F10" s="193">
        <v>738.38706464999996</v>
      </c>
      <c r="G10" s="193">
        <v>720.94827395999994</v>
      </c>
      <c r="H10" s="193">
        <v>845.26052102999995</v>
      </c>
      <c r="I10" s="193">
        <v>772.89906294000002</v>
      </c>
      <c r="J10" s="193">
        <v>905.66828523999993</v>
      </c>
      <c r="K10" s="193">
        <v>902.95515756999998</v>
      </c>
    </row>
    <row r="11" spans="1:12">
      <c r="A11" t="s">
        <v>316</v>
      </c>
      <c r="B11" s="193">
        <v>2277.8345620100004</v>
      </c>
      <c r="C11" s="193">
        <v>1541.5311729800001</v>
      </c>
      <c r="D11" s="193">
        <v>1196.7790593299997</v>
      </c>
      <c r="E11" s="193">
        <v>1132.5526847100002</v>
      </c>
      <c r="F11" s="193">
        <v>591.28155014999993</v>
      </c>
      <c r="G11" s="193">
        <v>918.58510820000004</v>
      </c>
      <c r="H11" s="193">
        <v>453.26092259999996</v>
      </c>
      <c r="I11" s="193">
        <v>457.01452390000003</v>
      </c>
      <c r="J11" s="193">
        <v>383.73094626</v>
      </c>
      <c r="K11" s="193">
        <v>361.32822579999993</v>
      </c>
    </row>
    <row r="12" spans="1:12">
      <c r="A12" t="s">
        <v>411</v>
      </c>
      <c r="B12" s="193">
        <v>301.46672254999999</v>
      </c>
      <c r="C12" s="193">
        <v>389.56994433</v>
      </c>
      <c r="D12" s="193">
        <v>420.86316257999999</v>
      </c>
      <c r="E12" s="193">
        <v>520.47437676000004</v>
      </c>
      <c r="F12" s="193">
        <v>561.87371474999998</v>
      </c>
      <c r="G12" s="193">
        <v>673.5379375</v>
      </c>
      <c r="H12" s="193">
        <v>637.26939254000001</v>
      </c>
      <c r="I12" s="193">
        <v>567.43289317999995</v>
      </c>
      <c r="J12" s="193">
        <v>602.38646958999993</v>
      </c>
      <c r="K12" s="193">
        <v>617.11917653</v>
      </c>
    </row>
    <row r="13" spans="1:12">
      <c r="A13" t="s">
        <v>307</v>
      </c>
      <c r="B13" s="193">
        <v>0</v>
      </c>
      <c r="C13" s="193">
        <v>0</v>
      </c>
      <c r="D13" s="193">
        <v>244.03409353999999</v>
      </c>
      <c r="E13" s="193">
        <v>231.99277153999998</v>
      </c>
      <c r="F13" s="193">
        <v>224.34601352000001</v>
      </c>
      <c r="G13" s="193">
        <v>209.09173158999999</v>
      </c>
      <c r="H13" s="193">
        <v>196.75225746999999</v>
      </c>
      <c r="I13" s="193">
        <v>45.625612490000002</v>
      </c>
      <c r="J13" s="193">
        <v>0</v>
      </c>
      <c r="K13" s="193">
        <v>0</v>
      </c>
    </row>
    <row r="14" spans="1:12">
      <c r="A14" t="s">
        <v>412</v>
      </c>
      <c r="B14" s="193">
        <v>0</v>
      </c>
      <c r="C14" s="193">
        <v>0</v>
      </c>
      <c r="D14" s="193">
        <v>0</v>
      </c>
      <c r="E14" s="193">
        <v>225.15636995</v>
      </c>
      <c r="F14" s="193">
        <v>223.55277138</v>
      </c>
      <c r="G14" s="193">
        <v>214.3649011</v>
      </c>
      <c r="H14" s="193">
        <v>240.41001944999999</v>
      </c>
      <c r="I14" s="193">
        <v>215.12125778000001</v>
      </c>
      <c r="J14" s="193">
        <v>241.54225658999999</v>
      </c>
      <c r="K14" s="193">
        <v>241.81739292</v>
      </c>
    </row>
    <row r="15" spans="1:12">
      <c r="A15" t="s">
        <v>308</v>
      </c>
      <c r="B15" s="193">
        <v>0</v>
      </c>
      <c r="C15" s="193">
        <v>0</v>
      </c>
      <c r="D15" s="193">
        <v>120</v>
      </c>
      <c r="E15" s="193">
        <v>118.36255825000001</v>
      </c>
      <c r="F15" s="193">
        <v>124.74253817</v>
      </c>
      <c r="G15" s="193">
        <v>115.7183828</v>
      </c>
      <c r="H15" s="193">
        <v>80.405999989999998</v>
      </c>
      <c r="I15" s="193">
        <v>94.348076000000006</v>
      </c>
      <c r="J15" s="193">
        <v>103.19508687999999</v>
      </c>
      <c r="K15" s="193">
        <v>118.84386686000001</v>
      </c>
    </row>
    <row r="16" spans="1:12">
      <c r="A16" t="s">
        <v>325</v>
      </c>
      <c r="B16" s="193">
        <v>13641.37384135</v>
      </c>
      <c r="C16" s="193">
        <v>19332.192179310001</v>
      </c>
      <c r="D16" s="193">
        <v>16667.572861190001</v>
      </c>
      <c r="E16" s="193">
        <v>18117.983047920003</v>
      </c>
      <c r="F16" s="193">
        <v>18544.62815099</v>
      </c>
      <c r="G16" s="193">
        <v>16405.547700879997</v>
      </c>
      <c r="H16" s="193">
        <v>14609.242794740001</v>
      </c>
      <c r="I16" s="193">
        <v>15152.490133469999</v>
      </c>
      <c r="J16" s="193">
        <v>9121.4416515199991</v>
      </c>
      <c r="K16" s="193">
        <v>9159.747769810001</v>
      </c>
    </row>
    <row r="18" spans="1:12" ht="23">
      <c r="A18" s="403" t="s">
        <v>414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289"/>
    </row>
    <row r="20" spans="1:12" ht="13">
      <c r="B20" s="195">
        <v>2010</v>
      </c>
      <c r="C20" s="195">
        <v>2011</v>
      </c>
      <c r="D20" s="216">
        <f t="shared" ref="D20:J20" si="1">D55</f>
        <v>2012</v>
      </c>
      <c r="E20" s="216">
        <f t="shared" si="1"/>
        <v>2013</v>
      </c>
      <c r="F20" s="216">
        <f t="shared" si="1"/>
        <v>2014</v>
      </c>
      <c r="G20" s="216">
        <f t="shared" si="1"/>
        <v>2015</v>
      </c>
      <c r="H20" s="216">
        <f t="shared" si="1"/>
        <v>2016</v>
      </c>
      <c r="I20" s="216">
        <f t="shared" si="1"/>
        <v>2017</v>
      </c>
      <c r="J20" s="216">
        <f t="shared" si="1"/>
        <v>2018</v>
      </c>
      <c r="K20" s="216" t="s">
        <v>471</v>
      </c>
      <c r="L20" s="216"/>
    </row>
    <row r="21" spans="1:12">
      <c r="B21" s="187" t="s">
        <v>331</v>
      </c>
    </row>
    <row r="22" spans="1:12">
      <c r="A22" s="187" t="s">
        <v>302</v>
      </c>
      <c r="B22" t="s">
        <v>448</v>
      </c>
      <c r="C22" t="s">
        <v>449</v>
      </c>
      <c r="D22" t="s">
        <v>356</v>
      </c>
      <c r="E22" t="s">
        <v>357</v>
      </c>
      <c r="F22" t="s">
        <v>326</v>
      </c>
      <c r="G22" t="s">
        <v>327</v>
      </c>
      <c r="H22" t="s">
        <v>328</v>
      </c>
      <c r="I22" t="s">
        <v>329</v>
      </c>
      <c r="J22" t="s">
        <v>330</v>
      </c>
      <c r="K22" t="s">
        <v>465</v>
      </c>
    </row>
    <row r="23" spans="1:12">
      <c r="A23" t="s">
        <v>309</v>
      </c>
      <c r="B23" s="193">
        <v>41865.558800899998</v>
      </c>
      <c r="C23" s="193">
        <v>32641.969578200002</v>
      </c>
      <c r="D23" s="193">
        <v>26385.043600599998</v>
      </c>
      <c r="E23" s="193">
        <v>23138.853697459999</v>
      </c>
      <c r="F23" s="193">
        <v>13714.887293560001</v>
      </c>
      <c r="G23" s="193">
        <v>8992.9466623400003</v>
      </c>
      <c r="H23" s="193">
        <v>19758.427402219997</v>
      </c>
      <c r="I23" s="193">
        <v>20298.245828720002</v>
      </c>
      <c r="J23" s="193">
        <v>23767.760360159999</v>
      </c>
      <c r="K23" s="193">
        <v>25121.949208439997</v>
      </c>
    </row>
    <row r="24" spans="1:12">
      <c r="A24" t="s">
        <v>310</v>
      </c>
      <c r="B24" s="193">
        <v>24991.52660325</v>
      </c>
      <c r="C24" s="193">
        <v>17268.993235670001</v>
      </c>
      <c r="D24" s="193">
        <v>17715.719037539999</v>
      </c>
      <c r="E24" s="193">
        <v>14868.654281879997</v>
      </c>
      <c r="F24" s="193">
        <v>8959.4794398099984</v>
      </c>
      <c r="G24" s="193">
        <v>5252.6525873700002</v>
      </c>
      <c r="H24" s="193">
        <v>11203.00342936</v>
      </c>
      <c r="I24" s="193">
        <v>16114.51436598</v>
      </c>
      <c r="J24" s="193">
        <v>17217.869342959999</v>
      </c>
      <c r="K24" s="193">
        <v>16779.751836120002</v>
      </c>
    </row>
    <row r="25" spans="1:12">
      <c r="A25" t="s">
        <v>316</v>
      </c>
      <c r="B25" s="193">
        <v>11960.938607899998</v>
      </c>
      <c r="C25" s="193">
        <v>11270.453199880001</v>
      </c>
      <c r="D25" s="193">
        <v>9898.2350459400059</v>
      </c>
      <c r="E25" s="193">
        <v>8968.2435141300029</v>
      </c>
      <c r="F25" s="193">
        <v>5193.3074855999994</v>
      </c>
      <c r="G25" s="193">
        <v>5997.8683760300009</v>
      </c>
      <c r="H25" s="193">
        <v>3807.3016143200007</v>
      </c>
      <c r="I25" s="193">
        <v>2309.5902763900003</v>
      </c>
      <c r="J25" s="193">
        <v>1204.0191099199999</v>
      </c>
      <c r="K25" s="193">
        <v>1041.1504644299998</v>
      </c>
    </row>
    <row r="26" spans="1:12">
      <c r="A26" t="s">
        <v>311</v>
      </c>
      <c r="B26" s="193">
        <v>7689.5005549800007</v>
      </c>
      <c r="C26" s="193">
        <v>7280.7074643399992</v>
      </c>
      <c r="D26" s="193">
        <v>3948.3456547200003</v>
      </c>
      <c r="E26" s="193">
        <v>3089.1810628100002</v>
      </c>
      <c r="F26" s="193">
        <v>2869.4464148400002</v>
      </c>
      <c r="G26" s="193">
        <v>2470.1035988500003</v>
      </c>
      <c r="H26" s="193">
        <v>8183.9477265599999</v>
      </c>
      <c r="I26" s="193">
        <v>5576.3955942100001</v>
      </c>
      <c r="J26" s="193">
        <v>8787.9833710000003</v>
      </c>
      <c r="K26" s="193">
        <v>12184.365527329997</v>
      </c>
    </row>
    <row r="27" spans="1:12">
      <c r="A27" t="s">
        <v>303</v>
      </c>
      <c r="B27" s="193">
        <v>260.87273827999996</v>
      </c>
      <c r="C27" s="193">
        <v>121.07490724000002</v>
      </c>
      <c r="D27" s="193">
        <v>1387.45297418</v>
      </c>
      <c r="E27" s="193">
        <v>1192.7858290199999</v>
      </c>
      <c r="F27" s="193">
        <v>2052.4621109999998</v>
      </c>
      <c r="G27" s="193">
        <v>2559.0660880199998</v>
      </c>
      <c r="H27" s="193">
        <v>1806.7694242900002</v>
      </c>
      <c r="I27" s="193">
        <v>2154.1398692900002</v>
      </c>
      <c r="J27" s="193">
        <v>3729.4841427300003</v>
      </c>
      <c r="K27" s="193">
        <v>5839.0922062600002</v>
      </c>
    </row>
    <row r="28" spans="1:12">
      <c r="A28" t="s">
        <v>412</v>
      </c>
      <c r="B28" s="193">
        <v>470.39024487</v>
      </c>
      <c r="C28" s="193">
        <v>462.83537195999997</v>
      </c>
      <c r="D28" s="193">
        <v>572.97746648999998</v>
      </c>
      <c r="E28" s="193">
        <v>753.89679144000002</v>
      </c>
      <c r="F28" s="193">
        <v>974.97623027999998</v>
      </c>
      <c r="G28" s="193">
        <v>1193.27229489</v>
      </c>
      <c r="H28" s="193">
        <v>630.63307553999994</v>
      </c>
      <c r="I28" s="193">
        <v>802.80465290999996</v>
      </c>
      <c r="J28" s="193">
        <v>849.32676503999994</v>
      </c>
      <c r="K28" s="193">
        <v>764.23503858000004</v>
      </c>
    </row>
    <row r="29" spans="1:12">
      <c r="A29" t="s">
        <v>332</v>
      </c>
      <c r="B29" s="193">
        <v>789.57117544999994</v>
      </c>
      <c r="C29" s="193">
        <v>717.79197768000006</v>
      </c>
      <c r="D29" s="193">
        <v>807.51597488999994</v>
      </c>
      <c r="E29" s="193">
        <v>1435.4045073699999</v>
      </c>
      <c r="F29" s="193">
        <v>973.58917194000003</v>
      </c>
      <c r="G29" s="193">
        <v>647.49200561999999</v>
      </c>
      <c r="H29" s="193">
        <v>519.95466852999994</v>
      </c>
      <c r="I29" s="193">
        <v>1141.44520994</v>
      </c>
      <c r="J29" s="193">
        <v>1476.7159925399999</v>
      </c>
      <c r="K29" s="193">
        <v>1249.1838992200001</v>
      </c>
    </row>
    <row r="30" spans="1:12">
      <c r="A30" t="s">
        <v>313</v>
      </c>
      <c r="B30" s="193">
        <v>281.73003415999995</v>
      </c>
      <c r="C30" s="193">
        <v>276.86878464</v>
      </c>
      <c r="D30" s="193">
        <v>257.94353935999999</v>
      </c>
      <c r="E30" s="193">
        <v>429.58747728000003</v>
      </c>
      <c r="F30" s="193">
        <v>429.50837831000001</v>
      </c>
      <c r="G30" s="193">
        <v>375.95894945999999</v>
      </c>
      <c r="H30" s="193">
        <v>345.76758468000003</v>
      </c>
      <c r="I30" s="193">
        <v>431.68833183000004</v>
      </c>
      <c r="J30" s="193">
        <v>515.75207675999991</v>
      </c>
      <c r="K30" s="193">
        <v>325.94148708</v>
      </c>
    </row>
    <row r="31" spans="1:12">
      <c r="A31" t="s">
        <v>312</v>
      </c>
      <c r="B31" s="193">
        <v>923.97480375999999</v>
      </c>
      <c r="C31" s="193">
        <v>305.96462707999996</v>
      </c>
      <c r="D31" s="193">
        <v>381.28878977999995</v>
      </c>
      <c r="E31" s="193">
        <v>389.77601937999998</v>
      </c>
      <c r="F31" s="193">
        <v>204.11787188</v>
      </c>
      <c r="G31" s="193">
        <v>99.300586319999994</v>
      </c>
      <c r="H31" s="193">
        <v>227.45775327999999</v>
      </c>
      <c r="I31" s="193">
        <v>307.33479342000004</v>
      </c>
      <c r="J31" s="193">
        <v>365.41184683999995</v>
      </c>
      <c r="K31" s="193">
        <v>377.37621836</v>
      </c>
    </row>
    <row r="32" spans="1:12">
      <c r="A32" t="s">
        <v>314</v>
      </c>
      <c r="B32" s="193">
        <v>0</v>
      </c>
      <c r="C32" s="193">
        <v>0</v>
      </c>
      <c r="D32" s="193">
        <v>192.69964787999999</v>
      </c>
      <c r="E32" s="193">
        <v>164.18729388</v>
      </c>
      <c r="F32" s="193">
        <v>109.92609096</v>
      </c>
      <c r="G32" s="193">
        <v>66.587312879999999</v>
      </c>
      <c r="H32" s="193">
        <v>158.66028372</v>
      </c>
      <c r="I32" s="193">
        <v>189.71681699999999</v>
      </c>
      <c r="J32" s="193">
        <v>262.66457808000001</v>
      </c>
      <c r="K32" s="193">
        <v>291.61558367999999</v>
      </c>
    </row>
    <row r="33" spans="1:13">
      <c r="A33" t="s">
        <v>416</v>
      </c>
      <c r="B33" s="193">
        <v>0</v>
      </c>
      <c r="C33" s="193">
        <v>0</v>
      </c>
      <c r="D33" s="193">
        <v>0</v>
      </c>
      <c r="E33" s="193">
        <v>0</v>
      </c>
      <c r="F33" s="193">
        <v>0</v>
      </c>
      <c r="G33" s="193">
        <v>231.3375436</v>
      </c>
      <c r="H33" s="193">
        <v>186.670064</v>
      </c>
      <c r="I33" s="193">
        <v>158.6401228</v>
      </c>
      <c r="J33" s="193">
        <v>220.04644919999998</v>
      </c>
      <c r="K33" s="193">
        <v>232.6129732</v>
      </c>
    </row>
    <row r="34" spans="1:13">
      <c r="A34" t="s">
        <v>315</v>
      </c>
      <c r="B34" s="193">
        <v>0</v>
      </c>
      <c r="C34" s="193">
        <v>0</v>
      </c>
      <c r="D34" s="193">
        <v>0</v>
      </c>
      <c r="E34" s="193">
        <v>0</v>
      </c>
      <c r="F34" s="193">
        <v>0</v>
      </c>
      <c r="G34" s="193">
        <v>200.0000024</v>
      </c>
      <c r="H34" s="193">
        <v>200.0000024</v>
      </c>
      <c r="I34" s="193">
        <v>213.05254336000002</v>
      </c>
      <c r="J34" s="193">
        <v>274.61393620000001</v>
      </c>
      <c r="K34" s="193">
        <v>274.61393620000001</v>
      </c>
    </row>
    <row r="35" spans="1:13">
      <c r="A35" t="s">
        <v>325</v>
      </c>
      <c r="B35" s="193">
        <v>89234.063563549993</v>
      </c>
      <c r="C35" s="193">
        <v>70346.659146689999</v>
      </c>
      <c r="D35" s="193">
        <v>61547.221731379999</v>
      </c>
      <c r="E35" s="193">
        <v>54430.570474649998</v>
      </c>
      <c r="F35" s="193">
        <v>35481.700488180009</v>
      </c>
      <c r="G35" s="193">
        <v>28086.586007780003</v>
      </c>
      <c r="H35" s="193">
        <v>47028.593028899988</v>
      </c>
      <c r="I35" s="193">
        <v>49697.568405850005</v>
      </c>
      <c r="J35" s="193">
        <v>58671.647971430008</v>
      </c>
      <c r="K35" s="193">
        <v>64481.888378900003</v>
      </c>
      <c r="M35" s="193"/>
    </row>
    <row r="37" spans="1:13" ht="13.5" thickBot="1">
      <c r="B37" s="194">
        <f>B20</f>
        <v>2010</v>
      </c>
      <c r="C37" s="194">
        <f t="shared" ref="C37:L37" si="2">C20</f>
        <v>2011</v>
      </c>
      <c r="D37" s="194">
        <f t="shared" si="2"/>
        <v>2012</v>
      </c>
      <c r="E37" s="194">
        <f t="shared" si="2"/>
        <v>2013</v>
      </c>
      <c r="F37" s="194">
        <f t="shared" si="2"/>
        <v>2014</v>
      </c>
      <c r="G37" s="194">
        <f t="shared" si="2"/>
        <v>2015</v>
      </c>
      <c r="H37" s="194">
        <f t="shared" si="2"/>
        <v>2016</v>
      </c>
      <c r="I37" s="194">
        <f t="shared" si="2"/>
        <v>2017</v>
      </c>
      <c r="J37" s="194">
        <f t="shared" si="2"/>
        <v>2018</v>
      </c>
      <c r="K37" s="194" t="str">
        <f t="shared" si="2"/>
        <v>1S19</v>
      </c>
      <c r="L37" s="194">
        <f t="shared" si="2"/>
        <v>0</v>
      </c>
    </row>
    <row r="38" spans="1:13">
      <c r="A38" s="250" t="str">
        <f>A23</f>
        <v>Petróleo, Gás e Biocombustíveis</v>
      </c>
      <c r="B38" s="263">
        <f>VLOOKUP(A38,'Fontes Gáficos'!$A$23:$K$34,2,0)</f>
        <v>41865.558800899998</v>
      </c>
      <c r="C38" s="263">
        <f>VLOOKUP(A38,'Fontes Gáficos'!$A$23:$K$34,3,0)</f>
        <v>32641.969578200002</v>
      </c>
      <c r="D38" s="263">
        <f>VLOOKUP(A38,'Fontes Gáficos'!$A$23:$K$34,4,0)</f>
        <v>26385.043600599998</v>
      </c>
      <c r="E38" s="263">
        <f>VLOOKUP(A38,'Fontes Gáficos'!$A$23:$K$34,5,0)</f>
        <v>23138.853697459999</v>
      </c>
      <c r="F38" s="263">
        <f>VLOOKUP(A38,'Fontes Gáficos'!$A$23:$K$34,6,0)</f>
        <v>13714.887293560001</v>
      </c>
      <c r="G38" s="263">
        <f>VLOOKUP(A38,'Fontes Gáficos'!$A$23:$K$34,7,0)</f>
        <v>8992.9466623400003</v>
      </c>
      <c r="H38" s="263">
        <f>VLOOKUP(A38,'Fontes Gáficos'!$A$23:$K$34,8,0)</f>
        <v>19758.427402219997</v>
      </c>
      <c r="I38" s="263">
        <f>VLOOKUP(A38,'Fontes Gáficos'!$A$23:$K$34,9,0)</f>
        <v>20298.245828720002</v>
      </c>
      <c r="J38" s="263">
        <f>VLOOKUP(A38,'Fontes Gáficos'!$A$23:$K$34,10,0)</f>
        <v>23767.760360159999</v>
      </c>
      <c r="K38" s="263">
        <f>VLOOKUP(A38,'Fontes Gáficos'!$A$23:$L$34,11,0)</f>
        <v>25121.949208439997</v>
      </c>
      <c r="L38" s="264">
        <f>VLOOKUP(A38,'Fontes Gáficos'!$A$23:$L$34,12,0)</f>
        <v>0</v>
      </c>
    </row>
    <row r="39" spans="1:13">
      <c r="A39" s="253" t="str">
        <f t="shared" ref="A39:A47" si="3">A24</f>
        <v>Materiais Básicos - Mineração</v>
      </c>
      <c r="B39" s="265">
        <f>VLOOKUP(A39,'Fontes Gáficos'!$A$23:$K$34,2,0)</f>
        <v>24991.52660325</v>
      </c>
      <c r="C39" s="265">
        <f>VLOOKUP(A39,'Fontes Gáficos'!$A$23:$K$34,3,0)</f>
        <v>17268.993235670001</v>
      </c>
      <c r="D39" s="265">
        <f>VLOOKUP(A39,'Fontes Gáficos'!$A$23:$K$34,4,0)</f>
        <v>17715.719037539999</v>
      </c>
      <c r="E39" s="265">
        <f>VLOOKUP(A39,'Fontes Gáficos'!$A$23:$K$34,5,0)</f>
        <v>14868.654281879997</v>
      </c>
      <c r="F39" s="265">
        <f>VLOOKUP(A39,'Fontes Gáficos'!$A$23:$K$34,6,0)</f>
        <v>8959.4794398099984</v>
      </c>
      <c r="G39" s="265">
        <f>VLOOKUP(A39,'Fontes Gáficos'!$A$23:$K$34,7,0)</f>
        <v>5252.6525873700002</v>
      </c>
      <c r="H39" s="265">
        <f>VLOOKUP(A39,'Fontes Gáficos'!$A$23:$K$34,8,0)</f>
        <v>11203.00342936</v>
      </c>
      <c r="I39" s="265">
        <f>VLOOKUP(A39,'Fontes Gáficos'!$A$23:$K$34,9,0)</f>
        <v>16114.51436598</v>
      </c>
      <c r="J39" s="265">
        <f>VLOOKUP(A39,'Fontes Gáficos'!$A$23:$K$34,10,0)</f>
        <v>17217.869342959999</v>
      </c>
      <c r="K39" s="265">
        <f>VLOOKUP(A39,'Fontes Gáficos'!$A$23:$K$34,11,0)</f>
        <v>16779.751836120002</v>
      </c>
      <c r="L39" s="266">
        <f>VLOOKUP(A39,'Fontes Gáficos'!$A$23:$L$34,12,0)</f>
        <v>0</v>
      </c>
    </row>
    <row r="40" spans="1:13">
      <c r="A40" s="253" t="str">
        <f t="shared" si="3"/>
        <v>Diversos</v>
      </c>
      <c r="B40" s="265">
        <f>VLOOKUP(A40,'Fontes Gáficos'!$A$23:$K$34,2,0)</f>
        <v>11960.938607899998</v>
      </c>
      <c r="C40" s="265">
        <f>VLOOKUP(A40,'Fontes Gáficos'!$A$23:$K$34,3,0)</f>
        <v>11270.453199880001</v>
      </c>
      <c r="D40" s="265">
        <f>VLOOKUP(A40,'Fontes Gáficos'!$A$23:$K$34,4,0)</f>
        <v>9898.2350459400059</v>
      </c>
      <c r="E40" s="265">
        <f>VLOOKUP(A40,'Fontes Gáficos'!$A$23:$K$34,5,0)</f>
        <v>8968.2435141300029</v>
      </c>
      <c r="F40" s="265">
        <f>VLOOKUP(A40,'Fontes Gáficos'!$A$23:$K$34,6,0)</f>
        <v>5193.3074855999994</v>
      </c>
      <c r="G40" s="265">
        <f>VLOOKUP(A40,'Fontes Gáficos'!$A$23:$K$34,7,0)+G51</f>
        <v>6429.2059220300007</v>
      </c>
      <c r="H40" s="265">
        <f>VLOOKUP(A40,'Fontes Gáficos'!$A$23:$K$34,8,0)+H51</f>
        <v>4193.9716807200002</v>
      </c>
      <c r="I40" s="265">
        <f>VLOOKUP(A40,'Fontes Gáficos'!$A$23:$K$34,9,0)+I51</f>
        <v>2681.2829425500004</v>
      </c>
      <c r="J40" s="265">
        <f>VLOOKUP(A40,'Fontes Gáficos'!$A$23:$K$34,10,0)+J51</f>
        <v>1698.6794953199999</v>
      </c>
      <c r="K40" s="265">
        <f>VLOOKUP(A40,'Fontes Gáficos'!$A$23:$K$34,11,0)+K51</f>
        <v>1548.3773738299999</v>
      </c>
      <c r="L40" s="266">
        <f>VLOOKUP(A40,'Fontes Gáficos'!$A$23:$L$34,12,0)</f>
        <v>0</v>
      </c>
      <c r="M40" s="225" t="s">
        <v>316</v>
      </c>
    </row>
    <row r="41" spans="1:13">
      <c r="A41" s="253" t="str">
        <f t="shared" si="3"/>
        <v>Utilidade Pública - Energia Elétrica</v>
      </c>
      <c r="B41" s="265">
        <f>VLOOKUP(A41,'Fontes Gáficos'!$A$23:$K$34,2,0)</f>
        <v>7689.5005549800007</v>
      </c>
      <c r="C41" s="265">
        <f>VLOOKUP(A41,'Fontes Gáficos'!$A$23:$K$34,3,0)</f>
        <v>7280.7074643399992</v>
      </c>
      <c r="D41" s="265">
        <f>VLOOKUP(A41,'Fontes Gáficos'!$A$23:$K$34,4,0)</f>
        <v>3948.3456547200003</v>
      </c>
      <c r="E41" s="265">
        <f>VLOOKUP(A41,'Fontes Gáficos'!$A$23:$K$34,5,0)</f>
        <v>3089.1810628100002</v>
      </c>
      <c r="F41" s="265">
        <f>VLOOKUP(A41,'Fontes Gáficos'!$A$23:$K$34,6,0)</f>
        <v>2869.4464148400002</v>
      </c>
      <c r="G41" s="265">
        <f>VLOOKUP(A41,'Fontes Gáficos'!$A$23:$K$34,7,0)</f>
        <v>2470.1035988500003</v>
      </c>
      <c r="H41" s="265">
        <f>VLOOKUP(A41,'Fontes Gáficos'!$A$23:$K$34,8,0)</f>
        <v>8183.9477265599999</v>
      </c>
      <c r="I41" s="265">
        <f>VLOOKUP(A41,'Fontes Gáficos'!$A$23:$K$34,9,0)</f>
        <v>5576.3955942100001</v>
      </c>
      <c r="J41" s="265">
        <f>VLOOKUP(A41,'Fontes Gáficos'!$A$23:$K$34,10,0)</f>
        <v>8787.9833710000003</v>
      </c>
      <c r="K41" s="265">
        <f>VLOOKUP(A41,'Fontes Gáficos'!$A$23:$K$34,11,0)</f>
        <v>12184.365527329997</v>
      </c>
      <c r="L41" s="266">
        <f>VLOOKUP(A41,'Fontes Gáficos'!$A$23:$L$34,12,0)</f>
        <v>0</v>
      </c>
    </row>
    <row r="42" spans="1:13">
      <c r="A42" s="253" t="str">
        <f t="shared" si="3"/>
        <v>Materiais Básicos - Papel e Celulose</v>
      </c>
      <c r="B42" s="265">
        <f>VLOOKUP(A42,'Fontes Gáficos'!$A$23:$K$34,2,0)</f>
        <v>260.87273827999996</v>
      </c>
      <c r="C42" s="265">
        <f>VLOOKUP(A42,'Fontes Gáficos'!$A$23:$K$34,3,0)</f>
        <v>121.07490724000002</v>
      </c>
      <c r="D42" s="265">
        <f>VLOOKUP(A42,'Fontes Gáficos'!$A$23:$K$34,4,0)</f>
        <v>1387.45297418</v>
      </c>
      <c r="E42" s="265">
        <f>VLOOKUP(A42,'Fontes Gáficos'!$A$23:$K$34,5,0)</f>
        <v>1192.7858290199999</v>
      </c>
      <c r="F42" s="265">
        <f>VLOOKUP(A42,'Fontes Gáficos'!$A$23:$K$34,6,0)</f>
        <v>2052.4621109999998</v>
      </c>
      <c r="G42" s="265">
        <f>VLOOKUP(A42,'Fontes Gáficos'!$A$23:$K$34,7,0)</f>
        <v>2559.0660880199998</v>
      </c>
      <c r="H42" s="265">
        <f>VLOOKUP(A42,'Fontes Gáficos'!$A$23:$K$34,8,0)</f>
        <v>1806.7694242900002</v>
      </c>
      <c r="I42" s="265">
        <f>VLOOKUP(A42,'Fontes Gáficos'!$A$23:$K$34,9,0)</f>
        <v>2154.1398692900002</v>
      </c>
      <c r="J42" s="265">
        <f>VLOOKUP(A42,'Fontes Gáficos'!$A$23:$K$34,10,0)</f>
        <v>3729.4841427300003</v>
      </c>
      <c r="K42" s="265">
        <f>VLOOKUP(A42,'Fontes Gáficos'!$A$23:$K$34,11,0)</f>
        <v>5839.0922062600002</v>
      </c>
      <c r="L42" s="266">
        <f>VLOOKUP(A42,'Fontes Gáficos'!$A$23:$L$34,12,0)</f>
        <v>0</v>
      </c>
    </row>
    <row r="43" spans="1:13">
      <c r="A43" s="253" t="str">
        <f t="shared" si="3"/>
        <v>Bens de Capital</v>
      </c>
      <c r="B43" s="265">
        <f>VLOOKUP(A43,'Fontes Gáficos'!$A$23:$K$34,2,0)</f>
        <v>470.39024487</v>
      </c>
      <c r="C43" s="265">
        <f>VLOOKUP(A43,'Fontes Gáficos'!$A$23:$K$34,3,0)</f>
        <v>462.83537195999997</v>
      </c>
      <c r="D43" s="265">
        <f>VLOOKUP(A43,'Fontes Gáficos'!$A$23:$K$34,4,0)</f>
        <v>572.97746648999998</v>
      </c>
      <c r="E43" s="265">
        <f>VLOOKUP(A43,'Fontes Gáficos'!$A$23:$K$34,5,0)</f>
        <v>753.89679144000002</v>
      </c>
      <c r="F43" s="265">
        <f>VLOOKUP(A43,'Fontes Gáficos'!$A$23:$K$34,6,0)</f>
        <v>974.97623027999998</v>
      </c>
      <c r="G43" s="265">
        <f>VLOOKUP(A43,'Fontes Gáficos'!$A$23:$K$34,7,0)</f>
        <v>1193.27229489</v>
      </c>
      <c r="H43" s="265">
        <f>VLOOKUP(A43,'Fontes Gáficos'!$A$23:$K$34,8,0)</f>
        <v>630.63307553999994</v>
      </c>
      <c r="I43" s="265">
        <f>VLOOKUP(A43,'Fontes Gáficos'!$A$23:$K$34,9,0)</f>
        <v>802.80465290999996</v>
      </c>
      <c r="J43" s="265">
        <f>VLOOKUP(A43,'Fontes Gáficos'!$A$23:$K$34,10,0)</f>
        <v>849.32676503999994</v>
      </c>
      <c r="K43" s="265">
        <f>VLOOKUP(A43,'Fontes Gáficos'!$A$23:$K$34,11,0)</f>
        <v>764.23503858000004</v>
      </c>
      <c r="L43" s="266">
        <f>VLOOKUP(A43,'Fontes Gáficos'!$A$23:$L$34,12,0)</f>
        <v>0</v>
      </c>
    </row>
    <row r="44" spans="1:13">
      <c r="A44" s="253" t="str">
        <f t="shared" si="3"/>
        <v>Utilidade Pública - Gás</v>
      </c>
      <c r="B44" s="265">
        <f>VLOOKUP(A44,'Fontes Gáficos'!$A$23:$K$34,2,0)</f>
        <v>789.57117544999994</v>
      </c>
      <c r="C44" s="265">
        <f>VLOOKUP(A44,'Fontes Gáficos'!$A$23:$K$34,3,0)</f>
        <v>717.79197768000006</v>
      </c>
      <c r="D44" s="265">
        <f>VLOOKUP(A44,'Fontes Gáficos'!$A$23:$K$34,4,0)</f>
        <v>807.51597488999994</v>
      </c>
      <c r="E44" s="265">
        <f>VLOOKUP(A44,'Fontes Gáficos'!$A$23:$K$34,5,0)</f>
        <v>1435.4045073699999</v>
      </c>
      <c r="F44" s="265">
        <f>VLOOKUP(A44,'Fontes Gáficos'!$A$23:$K$34,6,0)</f>
        <v>973.58917194000003</v>
      </c>
      <c r="G44" s="265">
        <f>VLOOKUP(A44,'Fontes Gáficos'!$A$23:$K$34,7,0)</f>
        <v>647.49200561999999</v>
      </c>
      <c r="H44" s="265">
        <f>VLOOKUP(A44,'Fontes Gáficos'!$A$23:$K$34,8,0)</f>
        <v>519.95466852999994</v>
      </c>
      <c r="I44" s="265">
        <f>VLOOKUP(A44,'Fontes Gáficos'!$A$23:$K$34,9,0)</f>
        <v>1141.44520994</v>
      </c>
      <c r="J44" s="265">
        <f>VLOOKUP(A44,'Fontes Gáficos'!$A$23:$K$34,10,0)</f>
        <v>1476.7159925399999</v>
      </c>
      <c r="K44" s="265">
        <f>VLOOKUP(A44,'Fontes Gáficos'!$A$23:$K$34,11,0)</f>
        <v>1249.1838992200001</v>
      </c>
      <c r="L44" s="266">
        <f>VLOOKUP(A44,'Fontes Gáficos'!$A$23:$L$34,12,0)</f>
        <v>0</v>
      </c>
    </row>
    <row r="45" spans="1:13">
      <c r="A45" s="253" t="str">
        <f t="shared" si="3"/>
        <v>Tecnologia da Informação - Programas e Serviços</v>
      </c>
      <c r="B45" s="265">
        <f>VLOOKUP(A45,'Fontes Gáficos'!$A$23:$K$34,2,0)</f>
        <v>281.73003415999995</v>
      </c>
      <c r="C45" s="265">
        <f>VLOOKUP(A45,'Fontes Gáficos'!$A$23:$K$34,3,0)</f>
        <v>276.86878464</v>
      </c>
      <c r="D45" s="265">
        <f>VLOOKUP(A45,'Fontes Gáficos'!$A$23:$K$34,4,0)</f>
        <v>257.94353935999999</v>
      </c>
      <c r="E45" s="265">
        <f>VLOOKUP(A45,'Fontes Gáficos'!$A$23:$K$34,5,0)</f>
        <v>429.58747728000003</v>
      </c>
      <c r="F45" s="265">
        <f>VLOOKUP(A45,'Fontes Gáficos'!$A$23:$K$34,6,0)</f>
        <v>429.50837831000001</v>
      </c>
      <c r="G45" s="265">
        <f>VLOOKUP(A45,'Fontes Gáficos'!$A$23:$K$34,7,0)</f>
        <v>375.95894945999999</v>
      </c>
      <c r="H45" s="265">
        <f>VLOOKUP(A45,'Fontes Gáficos'!$A$23:$K$34,8,0)</f>
        <v>345.76758468000003</v>
      </c>
      <c r="I45" s="265">
        <f>VLOOKUP(A45,'Fontes Gáficos'!$A$23:$K$34,9,0)</f>
        <v>431.68833183000004</v>
      </c>
      <c r="J45" s="265">
        <f>VLOOKUP(A45,'Fontes Gáficos'!$A$23:$K$34,10,0)</f>
        <v>515.75207675999991</v>
      </c>
      <c r="K45" s="265">
        <f>VLOOKUP(A45,'Fontes Gáficos'!$A$23:$K$34,11,0)</f>
        <v>325.94148708</v>
      </c>
      <c r="L45" s="266">
        <f>VLOOKUP(A45,'Fontes Gáficos'!$A$23:$L$34,12,0)</f>
        <v>0</v>
      </c>
    </row>
    <row r="46" spans="1:13">
      <c r="A46" s="253" t="str">
        <f t="shared" si="3"/>
        <v>Materiais Básicos - Siderurgia e Metalurgia</v>
      </c>
      <c r="B46" s="265">
        <f>VLOOKUP(A46,'Fontes Gáficos'!$A$23:$K$34,2,0)</f>
        <v>923.97480375999999</v>
      </c>
      <c r="C46" s="265">
        <f>VLOOKUP(A46,'Fontes Gáficos'!$A$23:$K$34,3,0)</f>
        <v>305.96462707999996</v>
      </c>
      <c r="D46" s="265">
        <f>VLOOKUP(A46,'Fontes Gáficos'!$A$23:$K$34,4,0)</f>
        <v>381.28878977999995</v>
      </c>
      <c r="E46" s="265">
        <f>VLOOKUP(A46,'Fontes Gáficos'!$A$23:$K$34,5,0)</f>
        <v>389.77601937999998</v>
      </c>
      <c r="F46" s="265">
        <f>VLOOKUP(A46,'Fontes Gáficos'!$A$23:$K$34,6,0)</f>
        <v>204.11787188</v>
      </c>
      <c r="G46" s="265">
        <f>VLOOKUP(A46,'Fontes Gáficos'!$A$23:$K$34,7,0)</f>
        <v>99.300586319999994</v>
      </c>
      <c r="H46" s="265">
        <f>VLOOKUP(A46,'Fontes Gáficos'!$A$23:$K$34,8,0)</f>
        <v>227.45775327999999</v>
      </c>
      <c r="I46" s="265">
        <f>VLOOKUP(A46,'Fontes Gáficos'!$A$23:$K$34,9,0)</f>
        <v>307.33479342000004</v>
      </c>
      <c r="J46" s="265">
        <f>VLOOKUP(A46,'Fontes Gáficos'!$A$23:$K$34,10,0)</f>
        <v>365.41184683999995</v>
      </c>
      <c r="K46" s="265">
        <f>VLOOKUP(A46,'Fontes Gáficos'!$A$23:$K$34,11,0)</f>
        <v>377.37621836</v>
      </c>
      <c r="L46" s="266">
        <f>VLOOKUP(A46,'Fontes Gáficos'!$A$23:$L$34,12,0)</f>
        <v>0</v>
      </c>
    </row>
    <row r="47" spans="1:13" ht="13" thickBot="1">
      <c r="A47" s="267" t="str">
        <f t="shared" si="3"/>
        <v>Utilidade Pública - Água e Saneamento</v>
      </c>
      <c r="B47" s="268">
        <f>VLOOKUP(A47,'Fontes Gáficos'!$A$23:$K$34,2,0)</f>
        <v>0</v>
      </c>
      <c r="C47" s="268">
        <f>VLOOKUP(A47,'Fontes Gáficos'!$A$23:$K$34,3,0)</f>
        <v>0</v>
      </c>
      <c r="D47" s="268">
        <f>VLOOKUP(A47,'Fontes Gáficos'!$A$23:$K$34,4,0)</f>
        <v>192.69964787999999</v>
      </c>
      <c r="E47" s="268">
        <f>VLOOKUP(A47,'Fontes Gáficos'!$A$23:$K$34,5,0)</f>
        <v>164.18729388</v>
      </c>
      <c r="F47" s="268">
        <f>VLOOKUP(A47,'Fontes Gáficos'!$A$23:$K$34,6,0)</f>
        <v>109.92609096</v>
      </c>
      <c r="G47" s="268">
        <f>VLOOKUP(A47,'Fontes Gáficos'!$A$23:$K$34,7,0)</f>
        <v>66.587312879999999</v>
      </c>
      <c r="H47" s="268">
        <f>VLOOKUP(A47,'Fontes Gáficos'!$A$23:$K$34,8,0)</f>
        <v>158.66028372</v>
      </c>
      <c r="I47" s="268">
        <f>VLOOKUP(A47,'Fontes Gáficos'!$A$23:$K$34,9,0)</f>
        <v>189.71681699999999</v>
      </c>
      <c r="J47" s="268">
        <f>VLOOKUP(A47,'Fontes Gáficos'!$A$23:$K$34,10,0)</f>
        <v>262.66457808000001</v>
      </c>
      <c r="K47" s="268">
        <f>VLOOKUP(A47,'Fontes Gáficos'!$A$23:$K$34,11,0)</f>
        <v>291.61558367999999</v>
      </c>
      <c r="L47" s="269">
        <f>VLOOKUP(A47,'Fontes Gáficos'!$A$23:$L$34,12,0)</f>
        <v>0</v>
      </c>
    </row>
    <row r="48" spans="1:13" ht="13.5" thickBot="1">
      <c r="A48" s="270" t="s">
        <v>333</v>
      </c>
      <c r="B48" s="271">
        <f>SUM(B38:B47)</f>
        <v>89234.063563549978</v>
      </c>
      <c r="C48" s="271">
        <f t="shared" ref="C48:H48" si="4">SUM(C38:C47)</f>
        <v>70346.659146690014</v>
      </c>
      <c r="D48" s="271">
        <f t="shared" si="4"/>
        <v>61547.221731379999</v>
      </c>
      <c r="E48" s="271">
        <f t="shared" si="4"/>
        <v>54430.570474649998</v>
      </c>
      <c r="F48" s="271">
        <f t="shared" si="4"/>
        <v>35481.700488179995</v>
      </c>
      <c r="G48" s="271">
        <f t="shared" si="4"/>
        <v>28086.586007780006</v>
      </c>
      <c r="H48" s="271">
        <f t="shared" si="4"/>
        <v>47028.593028899995</v>
      </c>
      <c r="I48" s="271">
        <f>SUM(I38:I47)</f>
        <v>49697.568405850005</v>
      </c>
      <c r="J48" s="271">
        <f>SUM(J38:J47)</f>
        <v>58671.647971429993</v>
      </c>
      <c r="K48" s="271">
        <f>SUM(K38:K47)</f>
        <v>64481.888378900003</v>
      </c>
      <c r="L48" s="272">
        <f>SUM(L38:L47)</f>
        <v>0</v>
      </c>
      <c r="M48" s="273">
        <f>SUM(B48:L48)+L51-SUM(B35:L35)</f>
        <v>0</v>
      </c>
    </row>
    <row r="49" spans="1:13">
      <c r="A49" s="250" t="s">
        <v>416</v>
      </c>
      <c r="B49" s="263">
        <f>VLOOKUP(A49,'Fontes Gáficos'!$A$23:$I$34,2,0)</f>
        <v>0</v>
      </c>
      <c r="C49" s="263">
        <f>VLOOKUP(A49,'Fontes Gáficos'!$A$23:$I$34,3,0)</f>
        <v>0</v>
      </c>
      <c r="D49" s="263">
        <f>VLOOKUP(A49,'Fontes Gáficos'!$A$23:$I$34,4,0)</f>
        <v>0</v>
      </c>
      <c r="E49" s="263">
        <f>VLOOKUP(A49,'Fontes Gáficos'!$A$23:$I$34,5,0)</f>
        <v>0</v>
      </c>
      <c r="F49" s="263">
        <f>VLOOKUP(A49,'Fontes Gáficos'!$A$23:$I$34,6,0)</f>
        <v>0</v>
      </c>
      <c r="G49" s="263">
        <f>VLOOKUP(A49,'Fontes Gáficos'!$A$23:$I$34,7,0)</f>
        <v>231.3375436</v>
      </c>
      <c r="H49" s="263">
        <f>VLOOKUP(A49,'Fontes Gáficos'!$A$23:$K$34,8,0)</f>
        <v>186.670064</v>
      </c>
      <c r="I49" s="263">
        <f>VLOOKUP(A49,'Fontes Gáficos'!$A$23:$K$34,9,0)</f>
        <v>158.6401228</v>
      </c>
      <c r="J49" s="263">
        <f>VLOOKUP(A49,'Fontes Gáficos'!$A$23:$K$34,10,0)</f>
        <v>220.04644919999998</v>
      </c>
      <c r="K49" s="263">
        <f>VLOOKUP(A49,'Fontes Gáficos'!$A$23:$K$34,11,0)</f>
        <v>232.6129732</v>
      </c>
      <c r="L49" s="264">
        <f>VLOOKUP(A49,'Fontes Gáficos'!$A$23:$L$34,12,0)</f>
        <v>0</v>
      </c>
      <c r="M49" s="225" t="s">
        <v>316</v>
      </c>
    </row>
    <row r="50" spans="1:13" ht="13" thickBot="1">
      <c r="A50" s="267" t="s">
        <v>315</v>
      </c>
      <c r="B50" s="268">
        <f>VLOOKUP(A50,'Fontes Gáficos'!$A$23:$I$34,2,0)</f>
        <v>0</v>
      </c>
      <c r="C50" s="268">
        <f>VLOOKUP(A50,'Fontes Gáficos'!$A$23:$I$34,3,0)</f>
        <v>0</v>
      </c>
      <c r="D50" s="268">
        <f>VLOOKUP(A50,'Fontes Gáficos'!$A$23:$I$34,4,0)</f>
        <v>0</v>
      </c>
      <c r="E50" s="268">
        <f>VLOOKUP(A50,'Fontes Gáficos'!$A$23:$I$34,5,0)</f>
        <v>0</v>
      </c>
      <c r="F50" s="268">
        <f>VLOOKUP(A50,'Fontes Gáficos'!$A$23:$I$34,6,0)</f>
        <v>0</v>
      </c>
      <c r="G50" s="268">
        <f>VLOOKUP(A50,'Fontes Gáficos'!$A$23:$I$34,7,0)</f>
        <v>200.0000024</v>
      </c>
      <c r="H50" s="268">
        <f>VLOOKUP(A50,'Fontes Gáficos'!$A$23:$K$34,8,0)</f>
        <v>200.0000024</v>
      </c>
      <c r="I50" s="268">
        <f>VLOOKUP(A50,'Fontes Gáficos'!$A$23:$K$34,9,0)</f>
        <v>213.05254336000002</v>
      </c>
      <c r="J50" s="268">
        <f>VLOOKUP(A50,'Fontes Gáficos'!$A$23:$K$34,10,0)</f>
        <v>274.61393620000001</v>
      </c>
      <c r="K50" s="268">
        <f>VLOOKUP(A50,'Fontes Gáficos'!$A$23:$K$34,11,0)</f>
        <v>274.61393620000001</v>
      </c>
      <c r="L50" s="269">
        <f>VLOOKUP(A50,'Fontes Gáficos'!$A$23:$L$34,12,0)</f>
        <v>0</v>
      </c>
      <c r="M50" s="225" t="s">
        <v>316</v>
      </c>
    </row>
    <row r="51" spans="1:13" ht="13">
      <c r="B51" s="196">
        <f>SUM(B49:B50)</f>
        <v>0</v>
      </c>
      <c r="C51" s="196">
        <f t="shared" ref="C51:I51" si="5">SUM(C49:C50)</f>
        <v>0</v>
      </c>
      <c r="D51" s="196">
        <f t="shared" si="5"/>
        <v>0</v>
      </c>
      <c r="E51" s="196">
        <f t="shared" si="5"/>
        <v>0</v>
      </c>
      <c r="F51" s="196">
        <f t="shared" si="5"/>
        <v>0</v>
      </c>
      <c r="G51" s="196">
        <f t="shared" si="5"/>
        <v>431.33754599999997</v>
      </c>
      <c r="H51" s="196">
        <f t="shared" si="5"/>
        <v>386.6700664</v>
      </c>
      <c r="I51" s="196">
        <f t="shared" si="5"/>
        <v>371.69266616000004</v>
      </c>
      <c r="J51" s="196">
        <f t="shared" ref="J51:K51" si="6">SUM(J49:J50)</f>
        <v>494.6603854</v>
      </c>
      <c r="K51" s="196">
        <f t="shared" si="6"/>
        <v>507.22690940000001</v>
      </c>
      <c r="L51" s="196">
        <f t="shared" ref="L51" si="7">SUM(L49:L50)</f>
        <v>0</v>
      </c>
    </row>
    <row r="52" spans="1:13" ht="13"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</row>
    <row r="53" spans="1:13" ht="21" customHeight="1">
      <c r="A53" s="403" t="s">
        <v>394</v>
      </c>
      <c r="B53" s="403"/>
      <c r="C53" s="403"/>
      <c r="D53" s="403"/>
      <c r="E53" s="403"/>
      <c r="F53" s="403"/>
      <c r="G53" s="403"/>
      <c r="H53" s="403"/>
      <c r="I53" s="403"/>
      <c r="J53" s="403"/>
      <c r="K53" s="403"/>
      <c r="L53" s="289"/>
    </row>
    <row r="55" spans="1:13" ht="13">
      <c r="B55" s="216">
        <v>2010</v>
      </c>
      <c r="C55" s="216">
        <v>2011</v>
      </c>
      <c r="D55" s="216">
        <v>2012</v>
      </c>
      <c r="E55" s="216">
        <v>2013</v>
      </c>
      <c r="F55" s="216">
        <v>2014</v>
      </c>
      <c r="G55" s="216">
        <v>2015</v>
      </c>
      <c r="H55" s="216">
        <v>2016</v>
      </c>
      <c r="I55" s="216">
        <v>2017</v>
      </c>
      <c r="J55" s="216">
        <v>2018</v>
      </c>
      <c r="K55" s="216" t="s">
        <v>471</v>
      </c>
      <c r="L55" s="216"/>
    </row>
    <row r="56" spans="1:13">
      <c r="B56" t="s">
        <v>395</v>
      </c>
      <c r="C56" t="s">
        <v>396</v>
      </c>
      <c r="D56" t="s">
        <v>397</v>
      </c>
      <c r="E56" t="s">
        <v>398</v>
      </c>
      <c r="F56" t="s">
        <v>399</v>
      </c>
      <c r="G56" t="s">
        <v>400</v>
      </c>
      <c r="H56" t="s">
        <v>401</v>
      </c>
      <c r="I56" t="s">
        <v>446</v>
      </c>
      <c r="J56" t="s">
        <v>447</v>
      </c>
      <c r="K56" t="s">
        <v>466</v>
      </c>
    </row>
    <row r="57" spans="1:13">
      <c r="A57" s="220" t="s">
        <v>20</v>
      </c>
      <c r="B57" s="193">
        <v>1126.479</v>
      </c>
      <c r="C57" s="193">
        <v>217.63</v>
      </c>
      <c r="D57" s="193">
        <v>1998.7739999999999</v>
      </c>
      <c r="E57" s="193">
        <v>1004</v>
      </c>
      <c r="F57" s="193">
        <v>69.311000000000007</v>
      </c>
      <c r="G57" s="193">
        <v>1589.7677537799996</v>
      </c>
      <c r="H57" s="193">
        <v>3961.8722543000003</v>
      </c>
      <c r="I57" s="193">
        <v>11188.407718389999</v>
      </c>
      <c r="J57" s="193">
        <v>22391.438722770003</v>
      </c>
      <c r="K57" s="193">
        <v>27428.688999999998</v>
      </c>
    </row>
    <row r="58" spans="1:13">
      <c r="A58" s="220" t="s">
        <v>126</v>
      </c>
      <c r="B58" s="193">
        <v>13641.374</v>
      </c>
      <c r="C58" s="193">
        <v>19332.191999999999</v>
      </c>
      <c r="D58" s="193">
        <v>16667.573</v>
      </c>
      <c r="E58" s="193">
        <v>18118</v>
      </c>
      <c r="F58" s="193">
        <v>18544.628000000001</v>
      </c>
      <c r="G58" s="193">
        <v>16405.54770091</v>
      </c>
      <c r="H58" s="193">
        <v>14609.242794740005</v>
      </c>
      <c r="I58" s="193">
        <v>15152.490133470003</v>
      </c>
      <c r="J58" s="193">
        <v>9121.4416515199991</v>
      </c>
      <c r="K58" s="193">
        <v>9159.7479999999996</v>
      </c>
    </row>
    <row r="59" spans="1:13">
      <c r="A59" s="220" t="s">
        <v>22</v>
      </c>
      <c r="B59" s="193">
        <v>6409.9390000000003</v>
      </c>
      <c r="C59" s="193">
        <v>4810.7280000000001</v>
      </c>
      <c r="D59" s="193">
        <v>3600.2440000000001</v>
      </c>
      <c r="E59" s="193">
        <v>1841</v>
      </c>
      <c r="F59" s="193">
        <v>3981.5639999999999</v>
      </c>
      <c r="G59" s="193">
        <v>7407.1198648399977</v>
      </c>
      <c r="H59" s="193">
        <v>13094.657245679995</v>
      </c>
      <c r="I59" s="193">
        <v>2798.1654440899993</v>
      </c>
      <c r="J59" s="193">
        <v>4185.0131914800013</v>
      </c>
      <c r="K59" s="193">
        <v>3301.6219999999998</v>
      </c>
    </row>
    <row r="60" spans="1:13">
      <c r="A60" s="220" t="s">
        <v>130</v>
      </c>
      <c r="B60" s="193">
        <v>104645.63</v>
      </c>
      <c r="C60" s="193">
        <v>86297.732999999993</v>
      </c>
      <c r="D60" s="193">
        <v>76375.722999999998</v>
      </c>
      <c r="E60" s="193">
        <v>70368.206999999995</v>
      </c>
      <c r="F60" s="193">
        <v>54573.684999999998</v>
      </c>
      <c r="G60" s="193">
        <v>41925.762637929998</v>
      </c>
      <c r="H60" s="193">
        <v>58409.924386029998</v>
      </c>
      <c r="I60" s="193">
        <v>59975.26050425999</v>
      </c>
      <c r="J60" s="193">
        <v>67264.12093420999</v>
      </c>
      <c r="K60" s="193">
        <v>71875.375000000015</v>
      </c>
    </row>
    <row r="61" spans="1:13">
      <c r="A61" s="220" t="s">
        <v>325</v>
      </c>
      <c r="B61" s="193">
        <v>125823.42200000001</v>
      </c>
      <c r="C61" s="193">
        <v>110658.283</v>
      </c>
      <c r="D61" s="193">
        <v>98642.313999999998</v>
      </c>
      <c r="E61" s="193">
        <v>91331.206999999995</v>
      </c>
      <c r="F61" s="193">
        <v>77169.187999999995</v>
      </c>
      <c r="G61" s="193">
        <v>67328.197957459997</v>
      </c>
      <c r="H61" s="193">
        <v>90075.696680749999</v>
      </c>
      <c r="I61" s="193">
        <v>89114.323800209997</v>
      </c>
      <c r="J61" s="193">
        <v>102962.01449998</v>
      </c>
      <c r="K61" s="193">
        <v>111765.43400000001</v>
      </c>
    </row>
    <row r="62" spans="1:13" ht="13">
      <c r="A62" s="220"/>
      <c r="B62" s="193"/>
      <c r="C62" s="193"/>
      <c r="D62" s="193"/>
      <c r="E62" s="193"/>
      <c r="F62" s="193"/>
      <c r="G62" s="193"/>
      <c r="H62" s="193"/>
      <c r="I62" s="193"/>
      <c r="J62" s="221" t="e">
        <f>GETPIVOTDATA("Soma de 31/dez9",$A$56)+J63</f>
        <v>#REF!</v>
      </c>
    </row>
    <row r="63" spans="1:13" ht="13">
      <c r="A63" s="246" t="s">
        <v>450</v>
      </c>
      <c r="B63" s="247"/>
      <c r="C63" s="247"/>
      <c r="D63" s="247"/>
      <c r="E63" s="247"/>
      <c r="F63" s="247"/>
      <c r="G63" s="247"/>
      <c r="H63" s="247"/>
      <c r="I63" s="247"/>
      <c r="J63" s="249" t="e">
        <f>+BP!#REF!</f>
        <v>#REF!</v>
      </c>
      <c r="K63" s="248"/>
    </row>
    <row r="64" spans="1:13" ht="13" thickBot="1"/>
    <row r="65" spans="1:12">
      <c r="A65" s="250" t="str">
        <f>A57</f>
        <v xml:space="preserve">Caixa e Equivalentes </v>
      </c>
      <c r="B65" s="251">
        <f t="shared" ref="B65:I65" si="8">B57</f>
        <v>1126.479</v>
      </c>
      <c r="C65" s="251">
        <f t="shared" si="8"/>
        <v>217.63</v>
      </c>
      <c r="D65" s="251">
        <f t="shared" si="8"/>
        <v>1998.7739999999999</v>
      </c>
      <c r="E65" s="251">
        <f t="shared" si="8"/>
        <v>1004</v>
      </c>
      <c r="F65" s="251">
        <f t="shared" si="8"/>
        <v>69.311000000000007</v>
      </c>
      <c r="G65" s="251">
        <f t="shared" si="8"/>
        <v>1589.7677537799996</v>
      </c>
      <c r="H65" s="251">
        <f t="shared" si="8"/>
        <v>3961.8722543000003</v>
      </c>
      <c r="I65" s="251">
        <f t="shared" si="8"/>
        <v>11188.407718389999</v>
      </c>
      <c r="J65" s="251">
        <f t="shared" ref="J65:K65" si="9">J57</f>
        <v>22391.438722770003</v>
      </c>
      <c r="K65" s="251">
        <f t="shared" si="9"/>
        <v>27428.688999999998</v>
      </c>
      <c r="L65" s="252"/>
    </row>
    <row r="66" spans="1:12">
      <c r="A66" s="253" t="str">
        <f t="shared" ref="A66:I66" si="10">A58</f>
        <v>Investimento em Coligadas</v>
      </c>
      <c r="B66" s="254">
        <f t="shared" si="10"/>
        <v>13641.374</v>
      </c>
      <c r="C66" s="254">
        <f t="shared" si="10"/>
        <v>19332.191999999999</v>
      </c>
      <c r="D66" s="254">
        <f t="shared" si="10"/>
        <v>16667.573</v>
      </c>
      <c r="E66" s="254">
        <f t="shared" si="10"/>
        <v>18118</v>
      </c>
      <c r="F66" s="254">
        <f t="shared" si="10"/>
        <v>18544.628000000001</v>
      </c>
      <c r="G66" s="254">
        <f t="shared" si="10"/>
        <v>16405.54770091</v>
      </c>
      <c r="H66" s="254">
        <f t="shared" si="10"/>
        <v>14609.242794740005</v>
      </c>
      <c r="I66" s="254">
        <f t="shared" si="10"/>
        <v>15152.490133470003</v>
      </c>
      <c r="J66" s="254">
        <f t="shared" ref="J66:K66" si="11">J58</f>
        <v>9121.4416515199991</v>
      </c>
      <c r="K66" s="254">
        <f t="shared" si="11"/>
        <v>9159.7479999999996</v>
      </c>
      <c r="L66" s="255"/>
    </row>
    <row r="67" spans="1:12">
      <c r="A67" s="253" t="str">
        <f t="shared" ref="A67:I67" si="12">A59</f>
        <v xml:space="preserve">Outros </v>
      </c>
      <c r="B67" s="254">
        <f t="shared" si="12"/>
        <v>6409.9390000000003</v>
      </c>
      <c r="C67" s="254">
        <f t="shared" si="12"/>
        <v>4810.7280000000001</v>
      </c>
      <c r="D67" s="254">
        <f t="shared" si="12"/>
        <v>3600.2440000000001</v>
      </c>
      <c r="E67" s="254">
        <f t="shared" si="12"/>
        <v>1841</v>
      </c>
      <c r="F67" s="254">
        <f t="shared" si="12"/>
        <v>3981.5639999999999</v>
      </c>
      <c r="G67" s="254">
        <f t="shared" si="12"/>
        <v>7407.1198648399977</v>
      </c>
      <c r="H67" s="254">
        <f t="shared" si="12"/>
        <v>13094.657245679995</v>
      </c>
      <c r="I67" s="254">
        <f t="shared" si="12"/>
        <v>2798.1654440899993</v>
      </c>
      <c r="J67" s="254" t="e">
        <f>J59+BP!#REF!</f>
        <v>#REF!</v>
      </c>
      <c r="K67" s="254">
        <f t="shared" ref="K67" si="13">K59</f>
        <v>3301.6219999999998</v>
      </c>
      <c r="L67" s="255"/>
    </row>
    <row r="68" spans="1:12">
      <c r="A68" s="253" t="str">
        <f t="shared" ref="A68:K68" si="14">A60</f>
        <v>Títulos e Valores Mobiliários (TVM)</v>
      </c>
      <c r="B68" s="254">
        <f t="shared" si="14"/>
        <v>104645.63</v>
      </c>
      <c r="C68" s="254">
        <f t="shared" si="14"/>
        <v>86297.732999999993</v>
      </c>
      <c r="D68" s="254">
        <f t="shared" si="14"/>
        <v>76375.722999999998</v>
      </c>
      <c r="E68" s="254">
        <f t="shared" si="14"/>
        <v>70368.206999999995</v>
      </c>
      <c r="F68" s="254">
        <f t="shared" si="14"/>
        <v>54573.684999999998</v>
      </c>
      <c r="G68" s="254">
        <f t="shared" si="14"/>
        <v>41925.762637929998</v>
      </c>
      <c r="H68" s="254">
        <f t="shared" si="14"/>
        <v>58409.924386029998</v>
      </c>
      <c r="I68" s="254">
        <f t="shared" si="14"/>
        <v>59975.26050425999</v>
      </c>
      <c r="J68" s="254">
        <f t="shared" si="14"/>
        <v>67264.12093420999</v>
      </c>
      <c r="K68" s="254">
        <f t="shared" si="14"/>
        <v>71875.375000000015</v>
      </c>
      <c r="L68" s="255"/>
    </row>
    <row r="69" spans="1:12" ht="13.5" thickBot="1">
      <c r="A69" s="256" t="str">
        <f>A61</f>
        <v>Total Geral</v>
      </c>
      <c r="B69" s="257">
        <f>SUM(B65:B68)</f>
        <v>125823.42200000001</v>
      </c>
      <c r="C69" s="257">
        <f t="shared" ref="C69:K69" si="15">SUM(C65:C68)</f>
        <v>110658.283</v>
      </c>
      <c r="D69" s="257">
        <f t="shared" si="15"/>
        <v>98642.313999999998</v>
      </c>
      <c r="E69" s="257">
        <f t="shared" si="15"/>
        <v>91331.206999999995</v>
      </c>
      <c r="F69" s="257">
        <f t="shared" si="15"/>
        <v>77169.187999999995</v>
      </c>
      <c r="G69" s="257">
        <f t="shared" si="15"/>
        <v>67328.197957459997</v>
      </c>
      <c r="H69" s="257">
        <f t="shared" si="15"/>
        <v>90075.696680749999</v>
      </c>
      <c r="I69" s="257">
        <f t="shared" si="15"/>
        <v>89114.323800209997</v>
      </c>
      <c r="J69" s="257" t="e">
        <f t="shared" si="15"/>
        <v>#REF!</v>
      </c>
      <c r="K69" s="257">
        <f t="shared" si="15"/>
        <v>111765.43400000001</v>
      </c>
      <c r="L69" s="258"/>
    </row>
    <row r="70" spans="1:12" ht="13" thickBot="1"/>
    <row r="71" spans="1:12">
      <c r="A71" s="250" t="str">
        <f>A65</f>
        <v xml:space="preserve">Caixa e Equivalentes </v>
      </c>
      <c r="B71" s="259">
        <f>B65/$B$69</f>
        <v>8.9528561701334112E-3</v>
      </c>
      <c r="C71" s="259">
        <f>C65/$C$69</f>
        <v>1.9666851328246256E-3</v>
      </c>
      <c r="D71" s="259">
        <f>D65/$D$69</f>
        <v>2.0262845820912107E-2</v>
      </c>
      <c r="E71" s="259">
        <f>E65/$E$69</f>
        <v>1.0992956657191666E-2</v>
      </c>
      <c r="F71" s="259">
        <f>F65/$F$69</f>
        <v>8.9816935743836015E-4</v>
      </c>
      <c r="G71" s="259">
        <f>G65/$G$69</f>
        <v>2.3612213040136068E-2</v>
      </c>
      <c r="H71" s="259">
        <f>H65/$H$69</f>
        <v>4.3983809177095032E-2</v>
      </c>
      <c r="I71" s="259">
        <f>I65/$I$69</f>
        <v>0.12555117113915232</v>
      </c>
      <c r="J71" s="259" t="e">
        <f>J65/$J$69</f>
        <v>#REF!</v>
      </c>
      <c r="K71" s="259">
        <f>K65/$K$69</f>
        <v>0.2454129869884458</v>
      </c>
      <c r="L71" s="260"/>
    </row>
    <row r="72" spans="1:12">
      <c r="A72" s="253" t="str">
        <f>A66</f>
        <v>Investimento em Coligadas</v>
      </c>
      <c r="B72" s="261">
        <f>B66/$B$69</f>
        <v>0.1084168097097216</v>
      </c>
      <c r="C72" s="261">
        <f>C66/$C$69</f>
        <v>0.17470171663516593</v>
      </c>
      <c r="D72" s="261">
        <f>D66/$D$69</f>
        <v>0.16896980944708981</v>
      </c>
      <c r="E72" s="261">
        <f>E66/$E$69</f>
        <v>0.19837688119023764</v>
      </c>
      <c r="F72" s="261">
        <f>F66/$F$69</f>
        <v>0.24031130144844859</v>
      </c>
      <c r="G72" s="261">
        <f>G66/$G$69</f>
        <v>0.24366533189074099</v>
      </c>
      <c r="H72" s="261">
        <f>H66/$H$69</f>
        <v>0.16218850736751653</v>
      </c>
      <c r="I72" s="261">
        <f>I66/$I$69</f>
        <v>0.17003428278759264</v>
      </c>
      <c r="J72" s="261" t="e">
        <f>J66/$J$69</f>
        <v>#REF!</v>
      </c>
      <c r="K72" s="261">
        <f>K66/$K$69</f>
        <v>8.1955106084050988E-2</v>
      </c>
      <c r="L72" s="262"/>
    </row>
    <row r="73" spans="1:12">
      <c r="A73" s="253" t="str">
        <f>A67</f>
        <v xml:space="preserve">Outros </v>
      </c>
      <c r="B73" s="261">
        <f>B67/$B$69</f>
        <v>5.0943925209727646E-2</v>
      </c>
      <c r="C73" s="261">
        <f>C67/$C$69</f>
        <v>4.3473727131659909E-2</v>
      </c>
      <c r="D73" s="261">
        <f>D67/$D$69</f>
        <v>3.6497967799092791E-2</v>
      </c>
      <c r="E73" s="261">
        <f>E67/$E$69</f>
        <v>2.0157403591523761E-2</v>
      </c>
      <c r="F73" s="261">
        <f>F67/$F$69</f>
        <v>5.1595255868184073E-2</v>
      </c>
      <c r="G73" s="261">
        <f>G67/$G$69</f>
        <v>0.11001512129464747</v>
      </c>
      <c r="H73" s="261">
        <f>H67/$H$69</f>
        <v>0.14537392135961621</v>
      </c>
      <c r="I73" s="261">
        <f>I67/$I$69</f>
        <v>3.1399727055813731E-2</v>
      </c>
      <c r="J73" s="261" t="e">
        <f>J67/$J$69</f>
        <v>#REF!</v>
      </c>
      <c r="K73" s="261">
        <f>K67/$K$69</f>
        <v>2.9540635971583126E-2</v>
      </c>
      <c r="L73" s="262"/>
    </row>
    <row r="74" spans="1:12">
      <c r="A74" s="253" t="str">
        <f t="shared" ref="A74:A75" si="16">A68</f>
        <v>Títulos e Valores Mobiliários (TVM)</v>
      </c>
      <c r="B74" s="261">
        <f>B68/$B$69</f>
        <v>0.83168640891041734</v>
      </c>
      <c r="C74" s="261">
        <f>C68/$C$69</f>
        <v>0.77985787110034954</v>
      </c>
      <c r="D74" s="261">
        <f>D68/$D$69</f>
        <v>0.77426937693290532</v>
      </c>
      <c r="E74" s="261">
        <f>E68/$E$69</f>
        <v>0.77047275856104691</v>
      </c>
      <c r="F74" s="261">
        <f>F68/$F$69</f>
        <v>0.70719527332592902</v>
      </c>
      <c r="G74" s="261">
        <f>G68/$G$69</f>
        <v>0.6227073337744754</v>
      </c>
      <c r="H74" s="261">
        <f>H68/$H$69</f>
        <v>0.64845376209577221</v>
      </c>
      <c r="I74" s="261">
        <f>I68/$I$69</f>
        <v>0.67301481901744131</v>
      </c>
      <c r="J74" s="261" t="e">
        <f>J68/$J$69</f>
        <v>#REF!</v>
      </c>
      <c r="K74" s="261">
        <f>K68/$K$69</f>
        <v>0.64309127095592011</v>
      </c>
      <c r="L74" s="262"/>
    </row>
    <row r="75" spans="1:12" ht="13.5" thickBot="1">
      <c r="A75" s="256" t="str">
        <f t="shared" si="16"/>
        <v>Total Geral</v>
      </c>
      <c r="B75" s="274">
        <f>B69/$B$69</f>
        <v>1</v>
      </c>
      <c r="C75" s="274">
        <f>C69/$C$69</f>
        <v>1</v>
      </c>
      <c r="D75" s="274">
        <f>D69/$D$69</f>
        <v>1</v>
      </c>
      <c r="E75" s="274">
        <f>E69/$E$69</f>
        <v>1</v>
      </c>
      <c r="F75" s="274">
        <f>F69/$F$69</f>
        <v>1</v>
      </c>
      <c r="G75" s="274">
        <f>G69/$G$69</f>
        <v>1</v>
      </c>
      <c r="H75" s="274">
        <f>H69/$H$69</f>
        <v>1</v>
      </c>
      <c r="I75" s="274">
        <f>I69/$I$69</f>
        <v>1</v>
      </c>
      <c r="J75" s="274" t="e">
        <f>J69/$J$69</f>
        <v>#REF!</v>
      </c>
      <c r="K75" s="274">
        <f>K69/$K$69</f>
        <v>1</v>
      </c>
      <c r="L75" s="275"/>
    </row>
    <row r="77" spans="1:12" ht="23">
      <c r="A77" s="403" t="s">
        <v>453</v>
      </c>
      <c r="B77" s="403"/>
      <c r="C77" s="403"/>
      <c r="D77" s="403"/>
      <c r="E77" s="403"/>
      <c r="F77" s="403"/>
      <c r="G77" s="403"/>
      <c r="H77" s="403"/>
      <c r="I77" s="403"/>
      <c r="J77" s="403"/>
      <c r="K77" s="403"/>
      <c r="L77" s="289"/>
    </row>
    <row r="79" spans="1:12" ht="13.5" thickBot="1">
      <c r="B79" s="216">
        <v>2010</v>
      </c>
      <c r="C79" s="216">
        <v>2011</v>
      </c>
      <c r="D79" s="216">
        <v>2012</v>
      </c>
      <c r="E79" s="216">
        <v>2013</v>
      </c>
      <c r="F79" s="216">
        <v>2014</v>
      </c>
      <c r="G79" s="216">
        <v>2015</v>
      </c>
      <c r="H79" s="216">
        <v>2016</v>
      </c>
      <c r="I79" s="216">
        <v>2017</v>
      </c>
      <c r="J79" s="216">
        <v>2018</v>
      </c>
    </row>
    <row r="80" spans="1:12">
      <c r="A80" s="281" t="s">
        <v>454</v>
      </c>
      <c r="B80" s="251" t="e">
        <f>+'Remuneração Acionista'!#REF!+'Remuneração Acionista'!#REF!</f>
        <v>#REF!</v>
      </c>
      <c r="C80" s="251" t="e">
        <f>+'Remuneração Acionista'!#REF!+'Remuneração Acionista'!#REF!</f>
        <v>#REF!</v>
      </c>
      <c r="D80" s="251" t="e">
        <f>+'Remuneração Acionista'!#REF!+'Remuneração Acionista'!#REF!</f>
        <v>#REF!</v>
      </c>
      <c r="E80" s="251" t="e">
        <f>+'Remuneração Acionista'!#REF!+'Remuneração Acionista'!#REF!</f>
        <v>#REF!</v>
      </c>
      <c r="F80" s="251" t="e">
        <f>+'Remuneração Acionista'!#REF!+'Remuneração Acionista'!#REF!</f>
        <v>#REF!</v>
      </c>
      <c r="G80" s="251" t="e">
        <f>+'Remuneração Acionista'!#REF!+'Remuneração Acionista'!#REF!</f>
        <v>#REF!</v>
      </c>
      <c r="H80" s="251" t="e">
        <f>+'Remuneração Acionista'!#REF!+'Remuneração Acionista'!#REF!</f>
        <v>#REF!</v>
      </c>
      <c r="I80" s="251" t="e">
        <f>+'Remuneração Acionista'!#REF!+'Remuneração Acionista'!#REF!</f>
        <v>#REF!</v>
      </c>
      <c r="J80" s="252" t="e">
        <f>+'Remuneração Acionista'!#REF!+'Remuneração Acionista'!#REF!</f>
        <v>#REF!</v>
      </c>
    </row>
    <row r="81" spans="1:13" ht="13" thickBot="1">
      <c r="A81" s="282" t="s">
        <v>451</v>
      </c>
      <c r="B81" s="283" t="e">
        <f>+'Remuneração Acionista'!#REF!+'Remuneração Acionista'!#REF!</f>
        <v>#REF!</v>
      </c>
      <c r="C81" s="283" t="e">
        <f>+'Remuneração Acionista'!#REF!+'Remuneração Acionista'!#REF!</f>
        <v>#REF!</v>
      </c>
      <c r="D81" s="283" t="e">
        <f>+'Remuneração Acionista'!#REF!+'Remuneração Acionista'!#REF!</f>
        <v>#REF!</v>
      </c>
      <c r="E81" s="283" t="e">
        <f>+'Remuneração Acionista'!#REF!+'Remuneração Acionista'!#REF!</f>
        <v>#REF!</v>
      </c>
      <c r="F81" s="283" t="e">
        <f>+'Remuneração Acionista'!#REF!+'Remuneração Acionista'!#REF!</f>
        <v>#REF!</v>
      </c>
      <c r="G81" s="283" t="e">
        <f>+'Remuneração Acionista'!#REF!+'Remuneração Acionista'!#REF!</f>
        <v>#REF!</v>
      </c>
      <c r="H81" s="283" t="e">
        <f>+'Remuneração Acionista'!#REF!+'Remuneração Acionista'!#REF!</f>
        <v>#REF!</v>
      </c>
      <c r="I81" s="283" t="e">
        <f>+'Remuneração Acionista'!#REF!+'Remuneração Acionista'!#REF!</f>
        <v>#REF!</v>
      </c>
      <c r="J81" s="284" t="e">
        <f>+'Remuneração Acionista'!#REF!+'Remuneração Acionista'!#REF!</f>
        <v>#REF!</v>
      </c>
    </row>
    <row r="82" spans="1:13">
      <c r="A82" s="302"/>
      <c r="B82" s="254"/>
      <c r="C82" s="254"/>
      <c r="D82" s="254"/>
      <c r="E82" s="254"/>
      <c r="F82" s="254"/>
      <c r="G82" s="254"/>
      <c r="H82" s="254"/>
      <c r="I82" s="254"/>
      <c r="J82" s="254"/>
    </row>
    <row r="83" spans="1:13">
      <c r="A83" s="302"/>
      <c r="B83" s="254"/>
      <c r="C83" s="254"/>
      <c r="D83" s="254"/>
      <c r="E83" s="254"/>
      <c r="F83" s="254"/>
      <c r="G83" s="254"/>
      <c r="H83" s="254"/>
      <c r="I83" s="254"/>
      <c r="J83" s="254"/>
    </row>
    <row r="84" spans="1:13">
      <c r="B84">
        <v>2010</v>
      </c>
      <c r="C84">
        <v>2011</v>
      </c>
      <c r="D84">
        <v>2012</v>
      </c>
      <c r="E84">
        <v>2013</v>
      </c>
      <c r="F84">
        <v>2014</v>
      </c>
      <c r="G84">
        <v>2015</v>
      </c>
      <c r="H84">
        <v>2016</v>
      </c>
      <c r="I84">
        <v>2017</v>
      </c>
      <c r="J84">
        <v>2018</v>
      </c>
      <c r="K84" s="303" t="s">
        <v>74</v>
      </c>
      <c r="L84" s="303" t="s">
        <v>471</v>
      </c>
      <c r="M84" s="303" t="s">
        <v>474</v>
      </c>
    </row>
    <row r="85" spans="1:13">
      <c r="A85" s="32" t="s">
        <v>2</v>
      </c>
      <c r="B85" s="304">
        <v>86.501946246779994</v>
      </c>
      <c r="C85" s="304">
        <v>80.77064002900002</v>
      </c>
      <c r="D85" s="304">
        <v>79.154142999999991</v>
      </c>
      <c r="E85" s="304">
        <v>76.352999999999994</v>
      </c>
      <c r="F85" s="305">
        <v>66.109273000000002</v>
      </c>
      <c r="G85" s="306">
        <v>61.433250072639986</v>
      </c>
      <c r="H85" s="305">
        <v>74.006012138030002</v>
      </c>
      <c r="I85" s="305">
        <v>81.33012786818</v>
      </c>
      <c r="J85" s="305">
        <v>93.046002781840002</v>
      </c>
      <c r="K85" s="306">
        <v>104.892758</v>
      </c>
      <c r="L85" s="307">
        <v>101.146412</v>
      </c>
      <c r="M85" s="307">
        <v>102.00517699999999</v>
      </c>
    </row>
    <row r="86" spans="1:13">
      <c r="A86" s="157" t="s">
        <v>477</v>
      </c>
      <c r="B86" s="308">
        <v>51.428860999999998</v>
      </c>
      <c r="C86" s="308">
        <v>60.376491999999999</v>
      </c>
      <c r="D86" s="308">
        <v>60.376491999999999</v>
      </c>
      <c r="E86" s="308">
        <v>60.344504000000001</v>
      </c>
      <c r="F86" s="308">
        <v>60.344504000000001</v>
      </c>
      <c r="G86" s="309">
        <v>60.344504000000001</v>
      </c>
      <c r="H86" s="308">
        <v>60.344504000000001</v>
      </c>
      <c r="I86" s="308">
        <v>60.344504000000001</v>
      </c>
      <c r="J86" s="308">
        <v>60.344504000000001</v>
      </c>
      <c r="K86" s="309">
        <v>60.344504000000001</v>
      </c>
      <c r="L86" s="309">
        <v>60.344504000000001</v>
      </c>
      <c r="M86" s="309">
        <v>60.344504000000001</v>
      </c>
    </row>
    <row r="87" spans="1:13">
      <c r="A87" s="157" t="s">
        <v>478</v>
      </c>
      <c r="B87" s="308">
        <v>5.8697219999999994</v>
      </c>
      <c r="C87" s="308">
        <v>3.2983000000000002</v>
      </c>
      <c r="D87" s="308">
        <v>3.4956849999999999</v>
      </c>
      <c r="E87" s="308">
        <v>4.380363</v>
      </c>
      <c r="F87" s="308">
        <v>5.5384609999999999</v>
      </c>
      <c r="G87" s="309">
        <v>0</v>
      </c>
      <c r="H87" s="308">
        <v>0</v>
      </c>
      <c r="I87" s="308">
        <v>0</v>
      </c>
      <c r="J87" s="308">
        <v>4.4239040000000003</v>
      </c>
      <c r="K87" s="309">
        <v>4.4239040000000003</v>
      </c>
      <c r="L87" s="309">
        <v>2.4947920000000003</v>
      </c>
      <c r="M87" s="309">
        <v>2.4947920000000003</v>
      </c>
    </row>
    <row r="88" spans="1:13">
      <c r="A88" s="157" t="s">
        <v>481</v>
      </c>
      <c r="B88" s="308">
        <v>29.203362000000002</v>
      </c>
      <c r="C88" s="308">
        <v>17.095848</v>
      </c>
      <c r="D88" s="308">
        <v>15.281965</v>
      </c>
      <c r="E88" s="308">
        <v>11.628174999999999</v>
      </c>
      <c r="F88" s="308">
        <v>0.22631000000000001</v>
      </c>
      <c r="G88" s="309">
        <v>5.2076960000000003</v>
      </c>
      <c r="H88" s="308">
        <v>18.782760999999997</v>
      </c>
      <c r="I88" s="308">
        <v>22.328830000000004</v>
      </c>
      <c r="J88" s="308">
        <v>28.277595000000002</v>
      </c>
      <c r="K88" s="309">
        <v>31.513456999999999</v>
      </c>
      <c r="L88" s="309">
        <v>30.343087999999998</v>
      </c>
      <c r="M88" s="309">
        <v>29.953881999999997</v>
      </c>
    </row>
    <row r="89" spans="1:13">
      <c r="A89" s="157" t="s">
        <v>482</v>
      </c>
      <c r="B89" s="308">
        <v>0</v>
      </c>
      <c r="C89" s="308">
        <v>0</v>
      </c>
      <c r="D89" s="308">
        <v>0</v>
      </c>
      <c r="E89" s="308">
        <v>0</v>
      </c>
      <c r="F89" s="308">
        <v>0</v>
      </c>
      <c r="G89" s="309">
        <v>-4.1189480000000005</v>
      </c>
      <c r="H89" s="308">
        <v>-5.1212520000000001</v>
      </c>
      <c r="I89" s="308">
        <v>-1.343205</v>
      </c>
      <c r="J89" s="308">
        <v>0</v>
      </c>
      <c r="K89" s="309">
        <v>8.6108930000000008</v>
      </c>
      <c r="L89" s="309">
        <v>7.964029</v>
      </c>
      <c r="M89" s="309">
        <v>9.2120010000000008</v>
      </c>
    </row>
  </sheetData>
  <mergeCells count="4">
    <mergeCell ref="A1:K1"/>
    <mergeCell ref="A18:K18"/>
    <mergeCell ref="A53:K53"/>
    <mergeCell ref="A77:K77"/>
  </mergeCells>
  <pageMargins left="0.511811024" right="0.511811024" top="0.78740157499999996" bottom="0.78740157499999996" header="0.31496062000000002" footer="0.31496062000000002"/>
  <customProperties>
    <customPr name="_pios_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tabColor rgb="FF009933"/>
  </sheetPr>
  <dimension ref="A1:XCI44"/>
  <sheetViews>
    <sheetView showGridLines="0" tabSelected="1" zoomScaleNormal="100" workbookViewId="0">
      <pane xSplit="2" ySplit="2" topLeftCell="C3" activePane="bottomRight" state="frozen"/>
      <selection activeCell="B3" sqref="B3"/>
      <selection pane="topRight" activeCell="B3" sqref="B3"/>
      <selection pane="bottomLeft" activeCell="B3" sqref="B3"/>
      <selection pane="bottomRight" sqref="A1:A2"/>
    </sheetView>
  </sheetViews>
  <sheetFormatPr defaultColWidth="0" defaultRowHeight="12.5" zeroHeight="1"/>
  <cols>
    <col min="1" max="1" width="40.90625" style="1" bestFit="1" customWidth="1"/>
    <col min="2" max="2" width="30.453125" style="1" hidden="1" customWidth="1"/>
    <col min="3" max="8" width="10.54296875" style="2" customWidth="1"/>
    <col min="9" max="9" width="8.7265625" style="2" customWidth="1"/>
    <col min="10" max="10" width="2.54296875" style="2" customWidth="1"/>
    <col min="11" max="78" width="9.1796875" style="2" hidden="1"/>
    <col min="79" max="16311" width="0" style="2" hidden="1"/>
    <col min="16312" max="16384" width="8.7265625" style="2" hidden="1"/>
  </cols>
  <sheetData>
    <row r="1" spans="1:16310">
      <c r="A1" s="388" t="s">
        <v>565</v>
      </c>
      <c r="B1" s="390" t="s">
        <v>27</v>
      </c>
      <c r="C1" s="391" t="s">
        <v>525</v>
      </c>
      <c r="D1" s="391" t="s">
        <v>544</v>
      </c>
      <c r="E1" s="391" t="s">
        <v>546</v>
      </c>
      <c r="F1" s="391" t="s">
        <v>550</v>
      </c>
      <c r="G1" s="391">
        <v>2025</v>
      </c>
      <c r="H1" s="391" t="s">
        <v>560</v>
      </c>
      <c r="I1" s="392" t="s">
        <v>566</v>
      </c>
    </row>
    <row r="2" spans="1:16310">
      <c r="A2" s="389"/>
      <c r="B2" s="390"/>
      <c r="C2" s="391"/>
      <c r="D2" s="391"/>
      <c r="E2" s="391"/>
      <c r="F2" s="391"/>
      <c r="G2" s="391"/>
      <c r="H2" s="391"/>
      <c r="I2" s="392"/>
    </row>
    <row r="3" spans="1:16310" s="36" customFormat="1" ht="14">
      <c r="A3" s="32" t="s">
        <v>189</v>
      </c>
      <c r="B3" s="32" t="s">
        <v>28</v>
      </c>
      <c r="C3" s="183">
        <f>DRE!C23</f>
        <v>311</v>
      </c>
      <c r="D3" s="183">
        <f>DRE!D23</f>
        <v>4067.5294940000013</v>
      </c>
      <c r="E3" s="183">
        <f>DRE!E23</f>
        <v>881.88613605</v>
      </c>
      <c r="F3" s="183">
        <f>DRE!F23</f>
        <v>3199.8845221299998</v>
      </c>
      <c r="G3" s="186">
        <f>DRE!G23</f>
        <v>8459.8001521799997</v>
      </c>
      <c r="H3" s="186">
        <f>DRE!H23</f>
        <v>1401.6079433899995</v>
      </c>
      <c r="I3" s="186">
        <v>5723</v>
      </c>
      <c r="J3" s="387"/>
    </row>
    <row r="4" spans="1:16310" s="27" customFormat="1">
      <c r="A4" s="32" t="s">
        <v>1</v>
      </c>
      <c r="B4" s="32" t="s">
        <v>29</v>
      </c>
      <c r="C4" s="183">
        <f>BP!C10</f>
        <v>98593</v>
      </c>
      <c r="D4" s="183">
        <f>BP!D10</f>
        <v>94579.253130140016</v>
      </c>
      <c r="E4" s="183">
        <f>BP!E10</f>
        <v>93900.055561890025</v>
      </c>
      <c r="F4" s="183">
        <f>BP!F10</f>
        <v>98290.468473569985</v>
      </c>
      <c r="G4" s="183">
        <f>BP!F10</f>
        <v>98290.468473569985</v>
      </c>
      <c r="H4" s="183">
        <f>BP!G10</f>
        <v>121189.01841843</v>
      </c>
      <c r="I4" s="183">
        <v>102339</v>
      </c>
    </row>
    <row r="5" spans="1:16310" s="27" customFormat="1">
      <c r="A5" s="32" t="s">
        <v>57</v>
      </c>
      <c r="B5" s="32" t="s">
        <v>30</v>
      </c>
      <c r="C5" s="183">
        <f>BP!C14</f>
        <v>82410</v>
      </c>
      <c r="D5" s="183">
        <f>BP!D14</f>
        <v>82369.360503719989</v>
      </c>
      <c r="E5" s="183">
        <f>BP!E14</f>
        <v>84281.996099769982</v>
      </c>
      <c r="F5" s="183">
        <f>BP!F14</f>
        <v>85761.683386660006</v>
      </c>
      <c r="G5" s="186">
        <f t="shared" ref="G5:G10" si="0">F5</f>
        <v>85761.683386660006</v>
      </c>
      <c r="H5" s="183">
        <f>BP!G14</f>
        <v>100779.81432701999</v>
      </c>
      <c r="I5" s="183">
        <v>90823</v>
      </c>
    </row>
    <row r="6" spans="1:16310" s="27" customFormat="1" ht="14">
      <c r="A6" s="335" t="s">
        <v>468</v>
      </c>
      <c r="B6" s="5" t="s">
        <v>469</v>
      </c>
      <c r="C6" s="234">
        <f>BP!C4</f>
        <v>78256</v>
      </c>
      <c r="D6" s="234">
        <f>BP!D4</f>
        <v>71758.832315240012</v>
      </c>
      <c r="E6" s="234">
        <f>BP!E4</f>
        <v>73760.049239800021</v>
      </c>
      <c r="F6" s="234">
        <f>BP!F4</f>
        <v>75671.949309069998</v>
      </c>
      <c r="G6" s="234">
        <f t="shared" si="0"/>
        <v>75671.949309069998</v>
      </c>
      <c r="H6" s="234">
        <f>BP!G4</f>
        <v>96196.087748520004</v>
      </c>
      <c r="I6" s="234">
        <v>73214</v>
      </c>
    </row>
    <row r="7" spans="1:16310" s="27" customFormat="1">
      <c r="A7" s="5" t="s">
        <v>112</v>
      </c>
      <c r="B7" s="5" t="s">
        <v>319</v>
      </c>
      <c r="C7" s="186">
        <f>BP!C6</f>
        <v>2200</v>
      </c>
      <c r="D7" s="186">
        <f>BP!D6</f>
        <v>2162.6040715700001</v>
      </c>
      <c r="E7" s="186">
        <f>BP!E6</f>
        <v>2141.5233026500009</v>
      </c>
      <c r="F7" s="186">
        <f>BP!F6</f>
        <v>1956.22048711</v>
      </c>
      <c r="G7" s="186">
        <f t="shared" si="0"/>
        <v>1956.22048711</v>
      </c>
      <c r="H7" s="186">
        <f>BP!G6</f>
        <v>1737.2952827300001</v>
      </c>
      <c r="I7" s="186">
        <v>1811</v>
      </c>
    </row>
    <row r="8" spans="1:16310" s="27" customFormat="1">
      <c r="A8" s="5" t="s">
        <v>111</v>
      </c>
      <c r="B8" s="338" t="s">
        <v>318</v>
      </c>
      <c r="C8" s="186">
        <f>BP!C5</f>
        <v>72144</v>
      </c>
      <c r="D8" s="186">
        <f>BP!D5</f>
        <v>65641.680776230001</v>
      </c>
      <c r="E8" s="186">
        <f>BP!E5</f>
        <v>67508.653386440012</v>
      </c>
      <c r="F8" s="186">
        <f>BP!F5</f>
        <v>69494.623917460005</v>
      </c>
      <c r="G8" s="186">
        <f t="shared" si="0"/>
        <v>69494.623917460005</v>
      </c>
      <c r="H8" s="186">
        <f>BP!G5</f>
        <v>89970.621371069996</v>
      </c>
      <c r="I8" s="186">
        <v>66898</v>
      </c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  <c r="FF8" s="186"/>
      <c r="FG8" s="186"/>
      <c r="FH8" s="186"/>
      <c r="FI8" s="186"/>
      <c r="FJ8" s="186"/>
      <c r="FK8" s="186"/>
      <c r="FL8" s="186"/>
      <c r="FM8" s="186"/>
      <c r="FN8" s="186"/>
      <c r="FO8" s="186"/>
      <c r="FP8" s="186"/>
      <c r="FQ8" s="186"/>
      <c r="FR8" s="186"/>
      <c r="FS8" s="186"/>
      <c r="FT8" s="186"/>
      <c r="FU8" s="186"/>
      <c r="FV8" s="186"/>
      <c r="FW8" s="186"/>
      <c r="FX8" s="186"/>
      <c r="FY8" s="186"/>
      <c r="FZ8" s="186"/>
      <c r="GA8" s="186"/>
      <c r="GB8" s="186"/>
      <c r="GC8" s="186"/>
      <c r="GD8" s="186"/>
      <c r="GE8" s="186"/>
      <c r="GF8" s="186"/>
      <c r="GG8" s="186"/>
      <c r="GH8" s="186"/>
      <c r="GI8" s="186"/>
      <c r="GJ8" s="186"/>
      <c r="GK8" s="186"/>
      <c r="GL8" s="186"/>
      <c r="GM8" s="186"/>
      <c r="GN8" s="186"/>
      <c r="GO8" s="186"/>
      <c r="GP8" s="186"/>
      <c r="GQ8" s="186"/>
      <c r="GR8" s="186"/>
      <c r="GS8" s="186"/>
      <c r="GT8" s="186"/>
      <c r="GU8" s="186"/>
      <c r="GV8" s="186"/>
      <c r="GW8" s="186"/>
      <c r="GX8" s="186"/>
      <c r="GY8" s="186"/>
      <c r="GZ8" s="186"/>
      <c r="HA8" s="186"/>
      <c r="HB8" s="186"/>
      <c r="HC8" s="186"/>
      <c r="HD8" s="186"/>
      <c r="HE8" s="186"/>
      <c r="HF8" s="186"/>
      <c r="HG8" s="186"/>
      <c r="HH8" s="186"/>
      <c r="HI8" s="186"/>
      <c r="HJ8" s="186"/>
      <c r="HK8" s="186"/>
      <c r="HL8" s="186"/>
      <c r="HM8" s="186"/>
      <c r="HN8" s="186"/>
      <c r="HO8" s="186"/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186"/>
      <c r="IL8" s="186"/>
      <c r="IM8" s="186"/>
      <c r="IN8" s="186"/>
      <c r="IO8" s="186"/>
      <c r="IP8" s="186"/>
      <c r="IQ8" s="186"/>
      <c r="IR8" s="186"/>
      <c r="IS8" s="186"/>
      <c r="IT8" s="186"/>
      <c r="IU8" s="186"/>
      <c r="IV8" s="186"/>
      <c r="IW8" s="186"/>
      <c r="IX8" s="186"/>
      <c r="IY8" s="186"/>
      <c r="IZ8" s="186"/>
      <c r="JA8" s="186"/>
      <c r="JB8" s="186"/>
      <c r="JC8" s="186"/>
      <c r="JD8" s="186"/>
      <c r="JE8" s="186"/>
      <c r="JF8" s="186"/>
      <c r="JG8" s="186"/>
      <c r="JH8" s="186"/>
      <c r="JI8" s="186"/>
      <c r="JJ8" s="186"/>
      <c r="JK8" s="186"/>
      <c r="JL8" s="186"/>
      <c r="JM8" s="186"/>
      <c r="JN8" s="186"/>
      <c r="JO8" s="186"/>
      <c r="JP8" s="186"/>
      <c r="JQ8" s="186"/>
      <c r="JR8" s="186"/>
      <c r="JS8" s="186"/>
      <c r="JT8" s="186"/>
      <c r="JU8" s="186"/>
      <c r="JV8" s="186"/>
      <c r="JW8" s="186"/>
      <c r="JX8" s="186"/>
      <c r="JY8" s="186"/>
      <c r="JZ8" s="186"/>
      <c r="KA8" s="186"/>
      <c r="KB8" s="186"/>
      <c r="KC8" s="186"/>
      <c r="KD8" s="186"/>
      <c r="KE8" s="186"/>
      <c r="KF8" s="186"/>
      <c r="KG8" s="186"/>
      <c r="KH8" s="186"/>
      <c r="KI8" s="186"/>
      <c r="KJ8" s="186"/>
      <c r="KK8" s="186"/>
      <c r="KL8" s="186"/>
      <c r="KM8" s="186"/>
      <c r="KN8" s="186"/>
      <c r="KO8" s="186"/>
      <c r="KP8" s="186"/>
      <c r="KQ8" s="186"/>
      <c r="KR8" s="186"/>
      <c r="KS8" s="186"/>
      <c r="KT8" s="186"/>
      <c r="KU8" s="186"/>
      <c r="KV8" s="186"/>
      <c r="KW8" s="186"/>
      <c r="KX8" s="186"/>
      <c r="KY8" s="186"/>
      <c r="KZ8" s="186"/>
      <c r="LA8" s="186"/>
      <c r="LB8" s="186"/>
      <c r="LC8" s="186"/>
      <c r="LD8" s="186"/>
      <c r="LE8" s="186"/>
      <c r="LF8" s="186"/>
      <c r="LG8" s="186"/>
      <c r="LH8" s="186"/>
      <c r="LI8" s="186"/>
      <c r="LJ8" s="186"/>
      <c r="LK8" s="186"/>
      <c r="LL8" s="186"/>
      <c r="LM8" s="186"/>
      <c r="LN8" s="186"/>
      <c r="LO8" s="186"/>
      <c r="LP8" s="186"/>
      <c r="LQ8" s="186"/>
      <c r="LR8" s="186"/>
      <c r="LS8" s="186"/>
      <c r="LT8" s="186"/>
      <c r="LU8" s="186"/>
      <c r="LV8" s="186"/>
      <c r="LW8" s="186"/>
      <c r="LX8" s="186"/>
      <c r="LY8" s="186"/>
      <c r="LZ8" s="186"/>
      <c r="MA8" s="186"/>
      <c r="MB8" s="186"/>
      <c r="MC8" s="186"/>
      <c r="MD8" s="186"/>
      <c r="ME8" s="186"/>
      <c r="MF8" s="186"/>
      <c r="MG8" s="186"/>
      <c r="MH8" s="186"/>
      <c r="MI8" s="186"/>
      <c r="MJ8" s="186"/>
      <c r="MK8" s="186"/>
      <c r="ML8" s="186"/>
      <c r="MM8" s="186"/>
      <c r="MN8" s="186"/>
      <c r="MO8" s="186"/>
      <c r="MP8" s="186"/>
      <c r="MQ8" s="186"/>
      <c r="MR8" s="186"/>
      <c r="MS8" s="186"/>
      <c r="MT8" s="186"/>
      <c r="MU8" s="186"/>
      <c r="MV8" s="186"/>
      <c r="MW8" s="186"/>
      <c r="MX8" s="186"/>
      <c r="MY8" s="186"/>
      <c r="MZ8" s="186"/>
      <c r="NA8" s="186"/>
      <c r="NB8" s="186"/>
      <c r="NC8" s="186"/>
      <c r="ND8" s="186"/>
      <c r="NE8" s="186"/>
      <c r="NF8" s="186"/>
      <c r="NG8" s="186"/>
      <c r="NH8" s="186"/>
      <c r="NI8" s="186"/>
      <c r="NJ8" s="186"/>
      <c r="NK8" s="186"/>
      <c r="NL8" s="186"/>
      <c r="NM8" s="186"/>
      <c r="NN8" s="186"/>
      <c r="NO8" s="186"/>
      <c r="NP8" s="186"/>
      <c r="NQ8" s="186"/>
      <c r="NR8" s="186"/>
      <c r="NS8" s="186"/>
      <c r="NT8" s="186"/>
      <c r="NU8" s="186"/>
      <c r="NV8" s="186"/>
      <c r="NW8" s="186"/>
      <c r="NX8" s="186"/>
      <c r="NY8" s="186"/>
      <c r="NZ8" s="186"/>
      <c r="OA8" s="186"/>
      <c r="OB8" s="186"/>
      <c r="OC8" s="186"/>
      <c r="OD8" s="186"/>
      <c r="OE8" s="186"/>
      <c r="OF8" s="186"/>
      <c r="OG8" s="186"/>
      <c r="OH8" s="186"/>
      <c r="OI8" s="186"/>
      <c r="OJ8" s="186"/>
      <c r="OK8" s="186"/>
      <c r="OL8" s="186"/>
      <c r="OM8" s="186"/>
      <c r="ON8" s="186"/>
      <c r="OO8" s="186"/>
      <c r="OP8" s="186"/>
      <c r="OQ8" s="186"/>
      <c r="OR8" s="186"/>
      <c r="OS8" s="186"/>
      <c r="OT8" s="186"/>
      <c r="OU8" s="186"/>
      <c r="OV8" s="186"/>
      <c r="OW8" s="186"/>
      <c r="OX8" s="186"/>
      <c r="OY8" s="186"/>
      <c r="OZ8" s="186"/>
      <c r="PA8" s="186"/>
      <c r="PB8" s="186"/>
      <c r="PC8" s="186"/>
      <c r="PD8" s="186"/>
      <c r="PE8" s="186"/>
      <c r="PF8" s="186"/>
      <c r="PG8" s="186"/>
      <c r="PH8" s="186"/>
      <c r="PI8" s="186"/>
      <c r="PJ8" s="186"/>
      <c r="PK8" s="186"/>
      <c r="PL8" s="186"/>
      <c r="PM8" s="186"/>
      <c r="PN8" s="186"/>
      <c r="PO8" s="186"/>
      <c r="PP8" s="186"/>
      <c r="PQ8" s="186"/>
      <c r="PR8" s="186"/>
      <c r="PS8" s="186"/>
      <c r="PT8" s="186"/>
      <c r="PU8" s="186"/>
      <c r="PV8" s="186"/>
      <c r="PW8" s="186"/>
      <c r="PX8" s="186"/>
      <c r="PY8" s="186"/>
      <c r="PZ8" s="186"/>
      <c r="QA8" s="186"/>
      <c r="QB8" s="186"/>
      <c r="QC8" s="186"/>
      <c r="QD8" s="186"/>
      <c r="QE8" s="186"/>
      <c r="QF8" s="186"/>
      <c r="QG8" s="186"/>
      <c r="QH8" s="186"/>
      <c r="QI8" s="186"/>
      <c r="QJ8" s="186"/>
      <c r="QK8" s="186"/>
      <c r="QL8" s="186"/>
      <c r="QM8" s="186"/>
      <c r="QN8" s="186"/>
      <c r="QO8" s="186"/>
      <c r="QP8" s="186"/>
      <c r="QQ8" s="186"/>
      <c r="QR8" s="186"/>
      <c r="QS8" s="186"/>
      <c r="QT8" s="186"/>
      <c r="QU8" s="186"/>
      <c r="QV8" s="186"/>
      <c r="QW8" s="186"/>
      <c r="QX8" s="186"/>
      <c r="QY8" s="186"/>
      <c r="QZ8" s="186"/>
      <c r="RA8" s="186"/>
      <c r="RB8" s="186"/>
      <c r="RC8" s="186"/>
      <c r="RD8" s="186"/>
      <c r="RE8" s="186"/>
      <c r="RF8" s="186"/>
      <c r="RG8" s="186"/>
      <c r="RH8" s="186"/>
      <c r="RI8" s="186"/>
      <c r="RJ8" s="186"/>
      <c r="RK8" s="186"/>
      <c r="RL8" s="186"/>
      <c r="RM8" s="186"/>
      <c r="RN8" s="186"/>
      <c r="RO8" s="186"/>
      <c r="RP8" s="186"/>
      <c r="RQ8" s="186"/>
      <c r="RR8" s="186"/>
      <c r="RS8" s="186"/>
      <c r="RT8" s="186"/>
      <c r="RU8" s="186"/>
      <c r="RV8" s="186"/>
      <c r="RW8" s="186"/>
      <c r="RX8" s="186"/>
      <c r="RY8" s="186"/>
      <c r="RZ8" s="186"/>
      <c r="SA8" s="186"/>
      <c r="SB8" s="186"/>
      <c r="SC8" s="186"/>
      <c r="SD8" s="186"/>
      <c r="SE8" s="186"/>
      <c r="SF8" s="186"/>
      <c r="SG8" s="186"/>
      <c r="SH8" s="186"/>
      <c r="SI8" s="186"/>
      <c r="SJ8" s="186"/>
      <c r="SK8" s="186"/>
      <c r="SL8" s="186"/>
      <c r="SM8" s="186"/>
      <c r="SN8" s="186"/>
      <c r="SO8" s="186"/>
      <c r="SP8" s="186"/>
      <c r="SQ8" s="186"/>
      <c r="SR8" s="186"/>
      <c r="SS8" s="186"/>
      <c r="ST8" s="186"/>
      <c r="SU8" s="186"/>
      <c r="SV8" s="186"/>
      <c r="SW8" s="186"/>
      <c r="SX8" s="186"/>
      <c r="SY8" s="186"/>
      <c r="SZ8" s="186"/>
      <c r="TA8" s="186"/>
      <c r="TB8" s="186"/>
      <c r="TC8" s="186"/>
      <c r="TD8" s="186"/>
      <c r="TE8" s="186"/>
      <c r="TF8" s="186"/>
      <c r="TG8" s="186"/>
      <c r="TH8" s="186"/>
      <c r="TI8" s="186"/>
      <c r="TJ8" s="186"/>
      <c r="TK8" s="186"/>
      <c r="TL8" s="186"/>
      <c r="TM8" s="186"/>
      <c r="TN8" s="186"/>
      <c r="TO8" s="186"/>
      <c r="TP8" s="186"/>
      <c r="TQ8" s="186"/>
      <c r="TR8" s="186"/>
      <c r="TS8" s="186"/>
      <c r="TT8" s="186"/>
      <c r="TU8" s="186"/>
      <c r="TV8" s="186"/>
      <c r="TW8" s="186"/>
      <c r="TX8" s="186"/>
      <c r="TY8" s="186"/>
      <c r="TZ8" s="186"/>
      <c r="UA8" s="186"/>
      <c r="UB8" s="186"/>
      <c r="UC8" s="186"/>
      <c r="UD8" s="186"/>
      <c r="UE8" s="186"/>
      <c r="UF8" s="186"/>
      <c r="UG8" s="186"/>
      <c r="UH8" s="186"/>
      <c r="UI8" s="186"/>
      <c r="UJ8" s="186"/>
      <c r="UK8" s="186"/>
      <c r="UL8" s="186"/>
      <c r="UM8" s="186"/>
      <c r="UN8" s="186"/>
      <c r="UO8" s="186"/>
      <c r="UP8" s="186"/>
      <c r="UQ8" s="186"/>
      <c r="UR8" s="186"/>
      <c r="US8" s="186"/>
      <c r="UT8" s="186"/>
      <c r="UU8" s="186"/>
      <c r="UV8" s="186"/>
      <c r="UW8" s="186"/>
      <c r="UX8" s="186"/>
      <c r="UY8" s="186"/>
      <c r="UZ8" s="186"/>
      <c r="VA8" s="186"/>
      <c r="VB8" s="186"/>
      <c r="VC8" s="186"/>
      <c r="VD8" s="186"/>
      <c r="VE8" s="186"/>
      <c r="VF8" s="186"/>
      <c r="VG8" s="186"/>
      <c r="VH8" s="186"/>
      <c r="VI8" s="186"/>
      <c r="VJ8" s="186"/>
      <c r="VK8" s="186"/>
      <c r="VL8" s="186"/>
      <c r="VM8" s="186"/>
      <c r="VN8" s="186"/>
      <c r="VO8" s="186"/>
      <c r="VP8" s="186"/>
      <c r="VQ8" s="186"/>
      <c r="VR8" s="186"/>
      <c r="VS8" s="186"/>
      <c r="VT8" s="186"/>
      <c r="VU8" s="186"/>
      <c r="VV8" s="186"/>
      <c r="VW8" s="186"/>
      <c r="VX8" s="186"/>
      <c r="VY8" s="186"/>
      <c r="VZ8" s="186"/>
      <c r="WA8" s="186"/>
      <c r="WB8" s="186"/>
      <c r="WC8" s="186"/>
      <c r="WD8" s="186"/>
      <c r="WE8" s="186"/>
      <c r="WF8" s="186"/>
      <c r="WG8" s="186"/>
      <c r="WH8" s="186"/>
      <c r="WI8" s="186"/>
      <c r="WJ8" s="186"/>
      <c r="WK8" s="186"/>
      <c r="WL8" s="186"/>
      <c r="WM8" s="186"/>
      <c r="WN8" s="186"/>
      <c r="WO8" s="186"/>
      <c r="WP8" s="186"/>
      <c r="WQ8" s="186"/>
      <c r="WR8" s="186"/>
      <c r="WS8" s="186"/>
      <c r="WT8" s="186"/>
      <c r="WU8" s="186"/>
      <c r="WV8" s="186"/>
      <c r="WW8" s="186"/>
      <c r="WX8" s="186"/>
      <c r="WY8" s="186"/>
      <c r="WZ8" s="186"/>
      <c r="XA8" s="186"/>
      <c r="XB8" s="186"/>
      <c r="XC8" s="186"/>
      <c r="XD8" s="186"/>
      <c r="XE8" s="186"/>
      <c r="XF8" s="186"/>
      <c r="XG8" s="186"/>
      <c r="XH8" s="186"/>
      <c r="XI8" s="186"/>
      <c r="XJ8" s="186"/>
      <c r="XK8" s="186"/>
      <c r="XL8" s="186"/>
      <c r="XM8" s="186"/>
      <c r="XN8" s="186"/>
      <c r="XO8" s="186"/>
      <c r="XP8" s="186"/>
      <c r="XQ8" s="186"/>
      <c r="XR8" s="186"/>
      <c r="XS8" s="186"/>
      <c r="XT8" s="186"/>
      <c r="XU8" s="186"/>
      <c r="XV8" s="186"/>
      <c r="XW8" s="186"/>
      <c r="XX8" s="186"/>
      <c r="XY8" s="186"/>
      <c r="XZ8" s="186"/>
      <c r="YA8" s="186"/>
      <c r="YB8" s="186"/>
      <c r="YC8" s="186"/>
      <c r="YD8" s="186"/>
      <c r="YE8" s="186"/>
      <c r="YF8" s="186"/>
      <c r="YG8" s="186"/>
      <c r="YH8" s="186"/>
      <c r="YI8" s="186"/>
      <c r="YJ8" s="186"/>
      <c r="YK8" s="186"/>
      <c r="YL8" s="186"/>
      <c r="YM8" s="186"/>
      <c r="YN8" s="186"/>
      <c r="YO8" s="186"/>
      <c r="YP8" s="186"/>
      <c r="YQ8" s="186"/>
      <c r="YR8" s="186"/>
      <c r="YS8" s="186"/>
      <c r="YT8" s="186"/>
      <c r="YU8" s="186"/>
      <c r="YV8" s="186"/>
      <c r="YW8" s="186"/>
      <c r="YX8" s="186"/>
      <c r="YY8" s="186"/>
      <c r="YZ8" s="186"/>
      <c r="ZA8" s="186"/>
      <c r="ZB8" s="186"/>
      <c r="ZC8" s="186"/>
      <c r="ZD8" s="186"/>
      <c r="ZE8" s="186"/>
      <c r="ZF8" s="186"/>
      <c r="ZG8" s="186"/>
      <c r="ZH8" s="186"/>
      <c r="ZI8" s="186"/>
      <c r="ZJ8" s="186"/>
      <c r="ZK8" s="186"/>
      <c r="ZL8" s="186"/>
      <c r="ZM8" s="186"/>
      <c r="ZN8" s="186"/>
      <c r="ZO8" s="186"/>
      <c r="ZP8" s="186"/>
      <c r="ZQ8" s="186"/>
      <c r="ZR8" s="186"/>
      <c r="ZS8" s="186"/>
      <c r="ZT8" s="186"/>
      <c r="ZU8" s="186"/>
      <c r="ZV8" s="186"/>
      <c r="ZW8" s="186"/>
      <c r="ZX8" s="186"/>
      <c r="ZY8" s="186"/>
      <c r="ZZ8" s="186"/>
      <c r="AAA8" s="186"/>
      <c r="AAB8" s="186"/>
      <c r="AAC8" s="186"/>
      <c r="AAD8" s="186"/>
      <c r="AAE8" s="186"/>
      <c r="AAF8" s="186"/>
      <c r="AAG8" s="186"/>
      <c r="AAH8" s="186"/>
      <c r="AAI8" s="186"/>
      <c r="AAJ8" s="186"/>
      <c r="AAK8" s="186"/>
      <c r="AAL8" s="186"/>
      <c r="AAM8" s="186"/>
      <c r="AAN8" s="186"/>
      <c r="AAO8" s="186"/>
      <c r="AAP8" s="186"/>
      <c r="AAQ8" s="186"/>
      <c r="AAR8" s="186"/>
      <c r="AAS8" s="186"/>
      <c r="AAT8" s="186"/>
      <c r="AAU8" s="186"/>
      <c r="AAV8" s="186"/>
      <c r="AAW8" s="186"/>
      <c r="AAX8" s="186"/>
      <c r="AAY8" s="186"/>
      <c r="AAZ8" s="186"/>
      <c r="ABA8" s="186"/>
      <c r="ABB8" s="186"/>
      <c r="ABC8" s="186"/>
      <c r="ABD8" s="186"/>
      <c r="ABE8" s="186"/>
      <c r="ABF8" s="186"/>
      <c r="ABG8" s="186"/>
      <c r="ABH8" s="186"/>
      <c r="ABI8" s="186"/>
      <c r="ABJ8" s="186"/>
      <c r="ABK8" s="186"/>
      <c r="ABL8" s="186"/>
      <c r="ABM8" s="186"/>
      <c r="ABN8" s="186"/>
      <c r="ABO8" s="186"/>
      <c r="ABP8" s="186"/>
      <c r="ABQ8" s="186"/>
      <c r="ABR8" s="186"/>
      <c r="ABS8" s="186"/>
      <c r="ABT8" s="186"/>
      <c r="ABU8" s="186"/>
      <c r="ABV8" s="186"/>
      <c r="ABW8" s="186"/>
      <c r="ABX8" s="186"/>
      <c r="ABY8" s="186"/>
      <c r="ABZ8" s="186"/>
      <c r="ACA8" s="186"/>
      <c r="ACB8" s="186"/>
      <c r="ACC8" s="186"/>
      <c r="ACD8" s="186"/>
      <c r="ACE8" s="186"/>
      <c r="ACF8" s="186"/>
      <c r="ACG8" s="186"/>
      <c r="ACH8" s="186"/>
      <c r="ACI8" s="186"/>
      <c r="ACJ8" s="186"/>
      <c r="ACK8" s="186"/>
      <c r="ACL8" s="186"/>
      <c r="ACM8" s="186"/>
      <c r="ACN8" s="186"/>
      <c r="ACO8" s="186"/>
      <c r="ACP8" s="186"/>
      <c r="ACQ8" s="186"/>
      <c r="ACR8" s="186"/>
      <c r="ACS8" s="186"/>
      <c r="ACT8" s="186"/>
      <c r="ACU8" s="186"/>
      <c r="ACV8" s="186"/>
      <c r="ACW8" s="186"/>
      <c r="ACX8" s="186"/>
      <c r="ACY8" s="186"/>
      <c r="ACZ8" s="186"/>
      <c r="ADA8" s="186"/>
      <c r="ADB8" s="186"/>
      <c r="ADC8" s="186"/>
      <c r="ADD8" s="186"/>
      <c r="ADE8" s="186"/>
      <c r="ADF8" s="186"/>
      <c r="ADG8" s="186"/>
      <c r="ADH8" s="186"/>
      <c r="ADI8" s="186"/>
      <c r="ADJ8" s="186"/>
      <c r="ADK8" s="186"/>
      <c r="ADL8" s="186"/>
      <c r="ADM8" s="186"/>
      <c r="ADN8" s="186"/>
      <c r="ADO8" s="186"/>
      <c r="ADP8" s="186"/>
      <c r="ADQ8" s="186"/>
      <c r="ADR8" s="186"/>
      <c r="ADS8" s="186"/>
      <c r="ADT8" s="186"/>
      <c r="ADU8" s="186"/>
      <c r="ADV8" s="186"/>
      <c r="ADW8" s="186"/>
      <c r="ADX8" s="186"/>
      <c r="ADY8" s="186"/>
      <c r="ADZ8" s="186"/>
      <c r="AEA8" s="186"/>
      <c r="AEB8" s="186"/>
      <c r="AEC8" s="186"/>
      <c r="AED8" s="186"/>
      <c r="AEE8" s="186"/>
      <c r="AEF8" s="186"/>
      <c r="AEG8" s="186"/>
      <c r="AEH8" s="186"/>
      <c r="AEI8" s="186"/>
      <c r="AEJ8" s="186"/>
      <c r="AEK8" s="186"/>
      <c r="AEL8" s="186"/>
      <c r="AEM8" s="186"/>
      <c r="AEN8" s="186"/>
      <c r="AEO8" s="186"/>
      <c r="AEP8" s="186"/>
      <c r="AEQ8" s="186"/>
      <c r="AER8" s="186"/>
      <c r="AES8" s="186"/>
      <c r="AET8" s="186"/>
      <c r="AEU8" s="186"/>
      <c r="AEV8" s="186"/>
      <c r="AEW8" s="186"/>
      <c r="AEX8" s="186"/>
      <c r="AEY8" s="186"/>
      <c r="AEZ8" s="186"/>
      <c r="AFA8" s="186"/>
      <c r="AFB8" s="186"/>
      <c r="AFC8" s="186"/>
      <c r="AFD8" s="186"/>
      <c r="AFE8" s="186"/>
      <c r="AFF8" s="186"/>
      <c r="AFG8" s="186"/>
      <c r="AFH8" s="186"/>
      <c r="AFI8" s="186"/>
      <c r="AFJ8" s="186"/>
      <c r="AFK8" s="186"/>
      <c r="AFL8" s="186"/>
      <c r="AFM8" s="186"/>
      <c r="AFN8" s="186"/>
      <c r="AFO8" s="186"/>
      <c r="AFP8" s="186"/>
      <c r="AFQ8" s="186"/>
      <c r="AFR8" s="186"/>
      <c r="AFS8" s="186"/>
      <c r="AFT8" s="186"/>
      <c r="AFU8" s="186"/>
      <c r="AFV8" s="186"/>
      <c r="AFW8" s="186"/>
      <c r="AFX8" s="186"/>
      <c r="AFY8" s="186"/>
      <c r="AFZ8" s="186"/>
      <c r="AGA8" s="186"/>
      <c r="AGB8" s="186"/>
      <c r="AGC8" s="186"/>
      <c r="AGD8" s="186"/>
      <c r="AGE8" s="186"/>
      <c r="AGF8" s="186"/>
      <c r="AGG8" s="186"/>
      <c r="AGH8" s="186"/>
      <c r="AGI8" s="186"/>
      <c r="AGJ8" s="186"/>
      <c r="AGK8" s="186"/>
      <c r="AGL8" s="186"/>
      <c r="AGM8" s="186"/>
      <c r="AGN8" s="186"/>
      <c r="AGO8" s="186"/>
      <c r="AGP8" s="186"/>
      <c r="AGQ8" s="186"/>
      <c r="AGR8" s="186"/>
      <c r="AGS8" s="186"/>
      <c r="AGT8" s="186"/>
      <c r="AGU8" s="186"/>
      <c r="AGV8" s="186"/>
      <c r="AGW8" s="186"/>
      <c r="AGX8" s="186"/>
      <c r="AGY8" s="186"/>
      <c r="AGZ8" s="186"/>
      <c r="AHA8" s="186"/>
      <c r="AHB8" s="186"/>
      <c r="AHC8" s="186"/>
      <c r="AHD8" s="186"/>
      <c r="AHE8" s="186"/>
      <c r="AHF8" s="186"/>
      <c r="AHG8" s="186"/>
      <c r="AHH8" s="186"/>
      <c r="AHI8" s="186"/>
      <c r="AHJ8" s="186"/>
      <c r="AHK8" s="186"/>
      <c r="AHL8" s="186"/>
      <c r="AHM8" s="186"/>
      <c r="AHN8" s="186"/>
      <c r="AHO8" s="186"/>
      <c r="AHP8" s="186"/>
      <c r="AHQ8" s="186"/>
      <c r="AHR8" s="186"/>
      <c r="AHS8" s="186"/>
      <c r="AHT8" s="186"/>
      <c r="AHU8" s="186"/>
      <c r="AHV8" s="186"/>
      <c r="AHW8" s="186"/>
      <c r="AHX8" s="186"/>
      <c r="AHY8" s="186"/>
      <c r="AHZ8" s="186"/>
      <c r="AIA8" s="186"/>
      <c r="AIB8" s="186"/>
      <c r="AIC8" s="186"/>
      <c r="AID8" s="186"/>
      <c r="AIE8" s="186"/>
      <c r="AIF8" s="186"/>
      <c r="AIG8" s="186"/>
      <c r="AIH8" s="186"/>
      <c r="AII8" s="186"/>
      <c r="AIJ8" s="186"/>
      <c r="AIK8" s="186"/>
      <c r="AIL8" s="186"/>
      <c r="AIM8" s="186"/>
      <c r="AIN8" s="186"/>
      <c r="AIO8" s="186"/>
      <c r="AIP8" s="186"/>
      <c r="AIQ8" s="186"/>
      <c r="AIR8" s="186"/>
      <c r="AIS8" s="186"/>
      <c r="AIT8" s="186"/>
      <c r="AIU8" s="186"/>
      <c r="AIV8" s="186"/>
      <c r="AIW8" s="186"/>
      <c r="AIX8" s="186"/>
      <c r="AIY8" s="186"/>
      <c r="AIZ8" s="186"/>
      <c r="AJA8" s="186"/>
      <c r="AJB8" s="186"/>
      <c r="AJC8" s="186"/>
      <c r="AJD8" s="186"/>
      <c r="AJE8" s="186"/>
      <c r="AJF8" s="186"/>
      <c r="AJG8" s="186"/>
      <c r="AJH8" s="186"/>
      <c r="AJI8" s="186"/>
      <c r="AJJ8" s="186"/>
      <c r="AJK8" s="186"/>
      <c r="AJL8" s="186"/>
      <c r="AJM8" s="186"/>
      <c r="AJN8" s="186"/>
      <c r="AJO8" s="186"/>
      <c r="AJP8" s="186"/>
      <c r="AJQ8" s="186"/>
      <c r="AJR8" s="186"/>
      <c r="AJS8" s="186"/>
      <c r="AJT8" s="186"/>
      <c r="AJU8" s="186"/>
      <c r="AJV8" s="186"/>
      <c r="AJW8" s="186"/>
      <c r="AJX8" s="186"/>
      <c r="AJY8" s="186"/>
      <c r="AJZ8" s="186"/>
      <c r="AKA8" s="186"/>
      <c r="AKB8" s="186"/>
      <c r="AKC8" s="186"/>
      <c r="AKD8" s="186"/>
      <c r="AKE8" s="186"/>
      <c r="AKF8" s="186"/>
      <c r="AKG8" s="186"/>
      <c r="AKH8" s="186"/>
      <c r="AKI8" s="186"/>
      <c r="AKJ8" s="186"/>
      <c r="AKK8" s="186"/>
      <c r="AKL8" s="186"/>
      <c r="AKM8" s="186"/>
      <c r="AKN8" s="186"/>
      <c r="AKO8" s="186"/>
      <c r="AKP8" s="186"/>
      <c r="AKQ8" s="186"/>
      <c r="AKR8" s="186"/>
      <c r="AKS8" s="186"/>
      <c r="AKT8" s="186"/>
      <c r="AKU8" s="186"/>
      <c r="AKV8" s="186"/>
      <c r="AKW8" s="186"/>
      <c r="AKX8" s="186"/>
      <c r="AKY8" s="186"/>
      <c r="AKZ8" s="186"/>
      <c r="ALA8" s="186"/>
      <c r="ALB8" s="186"/>
      <c r="ALC8" s="186"/>
      <c r="ALD8" s="186"/>
      <c r="ALE8" s="186"/>
      <c r="ALF8" s="186"/>
      <c r="ALG8" s="186"/>
      <c r="ALH8" s="186"/>
      <c r="ALI8" s="186"/>
      <c r="ALJ8" s="186"/>
      <c r="ALK8" s="186"/>
      <c r="ALL8" s="186"/>
      <c r="ALM8" s="186"/>
      <c r="ALN8" s="186"/>
      <c r="ALO8" s="186"/>
      <c r="ALP8" s="186"/>
      <c r="ALQ8" s="186"/>
      <c r="ALR8" s="186"/>
      <c r="ALS8" s="186"/>
      <c r="ALT8" s="186"/>
      <c r="ALU8" s="186"/>
      <c r="ALV8" s="186"/>
      <c r="ALW8" s="186"/>
      <c r="ALX8" s="186"/>
      <c r="ALY8" s="186"/>
      <c r="ALZ8" s="186"/>
      <c r="AMA8" s="186"/>
      <c r="AMB8" s="186"/>
      <c r="AMC8" s="186"/>
      <c r="AMD8" s="186"/>
      <c r="AME8" s="186"/>
      <c r="AMF8" s="186"/>
      <c r="AMG8" s="186"/>
      <c r="AMH8" s="186"/>
      <c r="AMI8" s="186"/>
      <c r="AMJ8" s="186"/>
      <c r="AMK8" s="186"/>
      <c r="AML8" s="186"/>
      <c r="AMM8" s="186"/>
      <c r="AMN8" s="186"/>
      <c r="AMO8" s="186"/>
      <c r="AMP8" s="186"/>
      <c r="AMQ8" s="186"/>
      <c r="AMR8" s="186"/>
      <c r="AMS8" s="186"/>
      <c r="AMT8" s="186"/>
      <c r="AMU8" s="186"/>
      <c r="AMV8" s="186"/>
      <c r="AMW8" s="186"/>
      <c r="AMX8" s="186"/>
      <c r="AMY8" s="186"/>
      <c r="AMZ8" s="186"/>
      <c r="ANA8" s="186"/>
      <c r="ANB8" s="186"/>
      <c r="ANC8" s="186"/>
      <c r="AND8" s="186"/>
      <c r="ANE8" s="186"/>
      <c r="ANF8" s="186"/>
      <c r="ANG8" s="186"/>
      <c r="ANH8" s="186"/>
      <c r="ANI8" s="186"/>
      <c r="ANJ8" s="186"/>
      <c r="ANK8" s="186"/>
      <c r="ANL8" s="186"/>
      <c r="ANM8" s="186"/>
      <c r="ANN8" s="186"/>
      <c r="ANO8" s="186"/>
      <c r="ANP8" s="186"/>
      <c r="ANQ8" s="186"/>
      <c r="ANR8" s="186"/>
      <c r="ANS8" s="186"/>
      <c r="ANT8" s="186"/>
      <c r="ANU8" s="186"/>
      <c r="ANV8" s="186"/>
      <c r="ANW8" s="186"/>
      <c r="ANX8" s="186"/>
      <c r="ANY8" s="186"/>
      <c r="ANZ8" s="186"/>
      <c r="AOA8" s="186"/>
      <c r="AOB8" s="186"/>
      <c r="AOC8" s="186"/>
      <c r="AOD8" s="186"/>
      <c r="AOE8" s="186"/>
      <c r="AOF8" s="186"/>
      <c r="AOG8" s="186"/>
      <c r="AOH8" s="186"/>
      <c r="AOI8" s="186"/>
      <c r="AOJ8" s="186"/>
      <c r="AOK8" s="186"/>
      <c r="AOL8" s="186"/>
      <c r="AOM8" s="186"/>
      <c r="AON8" s="186"/>
      <c r="AOO8" s="186"/>
      <c r="AOP8" s="186"/>
      <c r="AOQ8" s="186"/>
      <c r="AOR8" s="186"/>
      <c r="AOS8" s="186"/>
      <c r="AOT8" s="186"/>
      <c r="AOU8" s="186"/>
      <c r="AOV8" s="186"/>
      <c r="AOW8" s="186"/>
      <c r="AOX8" s="186"/>
      <c r="AOY8" s="186"/>
      <c r="AOZ8" s="186"/>
      <c r="APA8" s="186"/>
      <c r="APB8" s="186"/>
      <c r="APC8" s="186"/>
      <c r="APD8" s="186"/>
      <c r="APE8" s="186"/>
      <c r="APF8" s="186"/>
      <c r="APG8" s="186"/>
      <c r="APH8" s="186"/>
      <c r="API8" s="186"/>
      <c r="APJ8" s="186"/>
      <c r="APK8" s="186"/>
      <c r="APL8" s="186"/>
      <c r="APM8" s="186"/>
      <c r="APN8" s="186"/>
      <c r="APO8" s="186"/>
      <c r="APP8" s="186"/>
      <c r="APQ8" s="186"/>
      <c r="APR8" s="186"/>
      <c r="APS8" s="186"/>
      <c r="APT8" s="186"/>
      <c r="APU8" s="186"/>
      <c r="APV8" s="186"/>
      <c r="APW8" s="186"/>
      <c r="APX8" s="186"/>
      <c r="APY8" s="186"/>
      <c r="APZ8" s="186"/>
      <c r="AQA8" s="186"/>
      <c r="AQB8" s="186"/>
      <c r="AQC8" s="186"/>
      <c r="AQD8" s="186"/>
      <c r="AQE8" s="186"/>
      <c r="AQF8" s="186"/>
      <c r="AQG8" s="186"/>
      <c r="AQH8" s="186"/>
      <c r="AQI8" s="186"/>
      <c r="AQJ8" s="186"/>
      <c r="AQK8" s="186"/>
      <c r="AQL8" s="186"/>
      <c r="AQM8" s="186"/>
      <c r="AQN8" s="186"/>
      <c r="AQO8" s="186"/>
      <c r="AQP8" s="186"/>
      <c r="AQQ8" s="186"/>
      <c r="AQR8" s="186"/>
      <c r="AQS8" s="186"/>
      <c r="AQT8" s="186"/>
      <c r="AQU8" s="186"/>
      <c r="AQV8" s="186"/>
      <c r="AQW8" s="186"/>
      <c r="AQX8" s="186"/>
      <c r="AQY8" s="186"/>
      <c r="AQZ8" s="186"/>
      <c r="ARA8" s="186"/>
      <c r="ARB8" s="186"/>
      <c r="ARC8" s="186"/>
      <c r="ARD8" s="186"/>
      <c r="ARE8" s="186"/>
      <c r="ARF8" s="186"/>
      <c r="ARG8" s="186"/>
      <c r="ARH8" s="186"/>
      <c r="ARI8" s="186"/>
      <c r="ARJ8" s="186"/>
      <c r="ARK8" s="186"/>
      <c r="ARL8" s="186"/>
      <c r="ARM8" s="186"/>
      <c r="ARN8" s="186"/>
      <c r="ARO8" s="186"/>
      <c r="ARP8" s="186"/>
      <c r="ARQ8" s="186"/>
      <c r="ARR8" s="186"/>
      <c r="ARS8" s="186"/>
      <c r="ART8" s="186"/>
      <c r="ARU8" s="186"/>
      <c r="ARV8" s="186"/>
      <c r="ARW8" s="186"/>
      <c r="ARX8" s="186"/>
      <c r="ARY8" s="186"/>
      <c r="ARZ8" s="186"/>
      <c r="ASA8" s="186"/>
      <c r="ASB8" s="186"/>
      <c r="ASC8" s="186"/>
      <c r="ASD8" s="186"/>
      <c r="ASE8" s="186"/>
      <c r="ASF8" s="186"/>
      <c r="ASG8" s="186"/>
      <c r="ASH8" s="186"/>
      <c r="ASI8" s="186"/>
      <c r="ASJ8" s="186"/>
      <c r="ASK8" s="186"/>
      <c r="ASL8" s="186"/>
      <c r="ASM8" s="186"/>
      <c r="ASN8" s="186"/>
      <c r="ASO8" s="186"/>
      <c r="ASP8" s="186"/>
      <c r="ASQ8" s="186"/>
      <c r="ASR8" s="186"/>
      <c r="ASS8" s="186"/>
      <c r="AST8" s="186"/>
      <c r="ASU8" s="186"/>
      <c r="ASV8" s="186"/>
      <c r="ASW8" s="186"/>
      <c r="ASX8" s="186"/>
      <c r="ASY8" s="186"/>
      <c r="ASZ8" s="186"/>
      <c r="ATA8" s="186"/>
      <c r="ATB8" s="186"/>
      <c r="ATC8" s="186"/>
      <c r="ATD8" s="186"/>
      <c r="ATE8" s="186"/>
      <c r="ATF8" s="186"/>
      <c r="ATG8" s="186"/>
      <c r="ATH8" s="186"/>
      <c r="ATI8" s="186"/>
      <c r="ATJ8" s="186"/>
      <c r="ATK8" s="186"/>
      <c r="ATL8" s="186"/>
      <c r="ATM8" s="186"/>
      <c r="ATN8" s="186"/>
      <c r="ATO8" s="186"/>
      <c r="ATP8" s="186"/>
      <c r="ATQ8" s="186"/>
      <c r="ATR8" s="186"/>
      <c r="ATS8" s="186"/>
      <c r="ATT8" s="186"/>
      <c r="ATU8" s="186"/>
      <c r="ATV8" s="186"/>
      <c r="ATW8" s="186"/>
      <c r="ATX8" s="186"/>
      <c r="ATY8" s="186"/>
      <c r="ATZ8" s="186"/>
      <c r="AUA8" s="186"/>
      <c r="AUB8" s="186"/>
      <c r="AUC8" s="186"/>
      <c r="AUD8" s="186"/>
      <c r="AUE8" s="186"/>
      <c r="AUF8" s="186"/>
      <c r="AUG8" s="186"/>
      <c r="AUH8" s="186"/>
      <c r="AUI8" s="186"/>
      <c r="AUJ8" s="186"/>
      <c r="AUK8" s="186"/>
      <c r="AUL8" s="186"/>
      <c r="AUM8" s="186"/>
      <c r="AUN8" s="186"/>
      <c r="AUO8" s="186"/>
      <c r="AUP8" s="186"/>
      <c r="AUQ8" s="186"/>
      <c r="AUR8" s="186"/>
      <c r="AUS8" s="186"/>
      <c r="AUT8" s="186"/>
      <c r="AUU8" s="186"/>
      <c r="AUV8" s="186"/>
      <c r="AUW8" s="186"/>
      <c r="AUX8" s="186"/>
      <c r="AUY8" s="186"/>
      <c r="AUZ8" s="186"/>
      <c r="AVA8" s="186"/>
      <c r="AVB8" s="186"/>
      <c r="AVC8" s="186"/>
      <c r="AVD8" s="186"/>
      <c r="AVE8" s="186"/>
      <c r="AVF8" s="186"/>
      <c r="AVG8" s="186"/>
      <c r="AVH8" s="186"/>
      <c r="AVI8" s="186"/>
      <c r="AVJ8" s="186"/>
      <c r="AVK8" s="186"/>
      <c r="AVL8" s="186"/>
      <c r="AVM8" s="186"/>
      <c r="AVN8" s="186"/>
      <c r="AVO8" s="186"/>
      <c r="AVP8" s="186"/>
      <c r="AVQ8" s="186"/>
      <c r="AVR8" s="186"/>
      <c r="AVS8" s="186"/>
      <c r="AVT8" s="186"/>
      <c r="AVU8" s="186"/>
      <c r="AVV8" s="186"/>
      <c r="AVW8" s="186"/>
      <c r="AVX8" s="186"/>
      <c r="AVY8" s="186"/>
      <c r="AVZ8" s="186"/>
      <c r="AWA8" s="186"/>
      <c r="AWB8" s="186"/>
      <c r="AWC8" s="186"/>
      <c r="AWD8" s="186"/>
      <c r="AWE8" s="186"/>
      <c r="AWF8" s="186"/>
      <c r="AWG8" s="186"/>
      <c r="AWH8" s="186"/>
      <c r="AWI8" s="186"/>
      <c r="AWJ8" s="186"/>
      <c r="AWK8" s="186"/>
      <c r="AWL8" s="186"/>
      <c r="AWM8" s="186"/>
      <c r="AWN8" s="186"/>
      <c r="AWO8" s="186"/>
      <c r="AWP8" s="186"/>
      <c r="AWQ8" s="186"/>
      <c r="AWR8" s="186"/>
      <c r="AWS8" s="186"/>
      <c r="AWT8" s="186"/>
      <c r="AWU8" s="186"/>
      <c r="AWV8" s="186"/>
      <c r="AWW8" s="186"/>
      <c r="AWX8" s="186"/>
      <c r="AWY8" s="186"/>
      <c r="AWZ8" s="186"/>
      <c r="AXA8" s="186"/>
      <c r="AXB8" s="186"/>
      <c r="AXC8" s="186"/>
      <c r="AXD8" s="186"/>
      <c r="AXE8" s="186"/>
      <c r="AXF8" s="186"/>
      <c r="AXG8" s="186"/>
      <c r="AXH8" s="186"/>
      <c r="AXI8" s="186"/>
      <c r="AXJ8" s="186"/>
      <c r="AXK8" s="186"/>
      <c r="AXL8" s="186"/>
      <c r="AXM8" s="186"/>
      <c r="AXN8" s="186"/>
      <c r="AXO8" s="186"/>
      <c r="AXP8" s="186"/>
      <c r="AXQ8" s="186"/>
      <c r="AXR8" s="186"/>
      <c r="AXS8" s="186"/>
      <c r="AXT8" s="186"/>
      <c r="AXU8" s="186"/>
      <c r="AXV8" s="186"/>
      <c r="AXW8" s="186"/>
      <c r="AXX8" s="186"/>
      <c r="AXY8" s="186"/>
      <c r="AXZ8" s="186"/>
      <c r="AYA8" s="186"/>
      <c r="AYB8" s="186"/>
      <c r="AYC8" s="186"/>
      <c r="AYD8" s="186"/>
      <c r="AYE8" s="186"/>
      <c r="AYF8" s="186"/>
      <c r="AYG8" s="186"/>
      <c r="AYH8" s="186"/>
      <c r="AYI8" s="186"/>
      <c r="AYJ8" s="186"/>
      <c r="AYK8" s="186"/>
      <c r="AYL8" s="186"/>
      <c r="AYM8" s="186"/>
      <c r="AYN8" s="186"/>
      <c r="AYO8" s="186"/>
      <c r="AYP8" s="186"/>
      <c r="AYQ8" s="186"/>
      <c r="AYR8" s="186"/>
      <c r="AYS8" s="186"/>
      <c r="AYT8" s="186"/>
      <c r="AYU8" s="186"/>
      <c r="AYV8" s="186"/>
      <c r="AYW8" s="186"/>
      <c r="AYX8" s="186"/>
      <c r="AYY8" s="186"/>
      <c r="AYZ8" s="186"/>
      <c r="AZA8" s="186"/>
      <c r="AZB8" s="186"/>
      <c r="AZC8" s="186"/>
      <c r="AZD8" s="186"/>
      <c r="AZE8" s="186"/>
      <c r="AZF8" s="186"/>
      <c r="AZG8" s="186"/>
      <c r="AZH8" s="186"/>
      <c r="AZI8" s="186"/>
      <c r="AZJ8" s="186"/>
      <c r="AZK8" s="186"/>
      <c r="AZL8" s="186"/>
      <c r="AZM8" s="186"/>
      <c r="AZN8" s="186"/>
      <c r="AZO8" s="186"/>
      <c r="AZP8" s="186"/>
      <c r="AZQ8" s="186"/>
      <c r="AZR8" s="186"/>
      <c r="AZS8" s="186"/>
      <c r="AZT8" s="186"/>
      <c r="AZU8" s="186"/>
      <c r="AZV8" s="186"/>
      <c r="AZW8" s="186"/>
      <c r="AZX8" s="186"/>
      <c r="AZY8" s="186"/>
      <c r="AZZ8" s="186"/>
      <c r="BAA8" s="186"/>
      <c r="BAB8" s="186"/>
      <c r="BAC8" s="186"/>
      <c r="BAD8" s="186"/>
      <c r="BAE8" s="186"/>
      <c r="BAF8" s="186"/>
      <c r="BAG8" s="186"/>
      <c r="BAH8" s="186"/>
      <c r="BAI8" s="186"/>
      <c r="BAJ8" s="186"/>
      <c r="BAK8" s="186"/>
      <c r="BAL8" s="186"/>
      <c r="BAM8" s="186"/>
      <c r="BAN8" s="186"/>
      <c r="BAO8" s="186"/>
      <c r="BAP8" s="186"/>
      <c r="BAQ8" s="186"/>
      <c r="BAR8" s="186"/>
      <c r="BAS8" s="186"/>
      <c r="BAT8" s="186"/>
      <c r="BAU8" s="186"/>
      <c r="BAV8" s="186"/>
      <c r="BAW8" s="186"/>
      <c r="BAX8" s="186"/>
      <c r="BAY8" s="186"/>
      <c r="BAZ8" s="186"/>
      <c r="BBA8" s="186"/>
      <c r="BBB8" s="186"/>
      <c r="BBC8" s="186"/>
      <c r="BBD8" s="186"/>
      <c r="BBE8" s="186"/>
      <c r="BBF8" s="186"/>
      <c r="BBG8" s="186"/>
      <c r="BBH8" s="186"/>
      <c r="BBI8" s="186"/>
      <c r="BBJ8" s="186"/>
      <c r="BBK8" s="186"/>
      <c r="BBL8" s="186"/>
      <c r="BBM8" s="186"/>
      <c r="BBN8" s="186"/>
      <c r="BBO8" s="186"/>
      <c r="BBP8" s="186"/>
      <c r="BBQ8" s="186"/>
      <c r="BBR8" s="186"/>
      <c r="BBS8" s="186"/>
      <c r="BBT8" s="186"/>
      <c r="BBU8" s="186"/>
      <c r="BBV8" s="186"/>
      <c r="BBW8" s="186"/>
      <c r="BBX8" s="186"/>
      <c r="BBY8" s="186"/>
      <c r="BBZ8" s="186"/>
      <c r="BCA8" s="186"/>
      <c r="BCB8" s="186"/>
      <c r="BCC8" s="186"/>
      <c r="BCD8" s="186"/>
      <c r="BCE8" s="186"/>
      <c r="BCF8" s="186"/>
      <c r="BCG8" s="186"/>
      <c r="BCH8" s="186"/>
      <c r="BCI8" s="186"/>
      <c r="BCJ8" s="186"/>
      <c r="BCK8" s="186"/>
      <c r="BCL8" s="186"/>
      <c r="BCM8" s="186"/>
      <c r="BCN8" s="186"/>
      <c r="BCO8" s="186"/>
      <c r="BCP8" s="186"/>
      <c r="BCQ8" s="186"/>
      <c r="BCR8" s="186"/>
      <c r="BCS8" s="186"/>
      <c r="BCT8" s="186"/>
      <c r="BCU8" s="186"/>
      <c r="BCV8" s="186"/>
      <c r="BCW8" s="186"/>
      <c r="BCX8" s="186"/>
      <c r="BCY8" s="186"/>
      <c r="BCZ8" s="186"/>
      <c r="BDA8" s="186"/>
      <c r="BDB8" s="186"/>
      <c r="BDC8" s="186"/>
      <c r="BDD8" s="186"/>
      <c r="BDE8" s="186"/>
      <c r="BDF8" s="186"/>
      <c r="BDG8" s="186"/>
      <c r="BDH8" s="186"/>
      <c r="BDI8" s="186"/>
      <c r="BDJ8" s="186"/>
      <c r="BDK8" s="186"/>
      <c r="BDL8" s="186"/>
      <c r="BDM8" s="186"/>
      <c r="BDN8" s="186"/>
      <c r="BDO8" s="186"/>
      <c r="BDP8" s="186"/>
      <c r="BDQ8" s="186"/>
      <c r="BDR8" s="186"/>
      <c r="BDS8" s="186"/>
      <c r="BDT8" s="186"/>
      <c r="BDU8" s="186"/>
      <c r="BDV8" s="186"/>
      <c r="BDW8" s="186"/>
      <c r="BDX8" s="186"/>
      <c r="BDY8" s="186"/>
      <c r="BDZ8" s="186"/>
      <c r="BEA8" s="186"/>
      <c r="BEB8" s="186"/>
      <c r="BEC8" s="186"/>
      <c r="BED8" s="186"/>
      <c r="BEE8" s="186"/>
      <c r="BEF8" s="186"/>
      <c r="BEG8" s="186"/>
      <c r="BEH8" s="186"/>
      <c r="BEI8" s="186"/>
      <c r="BEJ8" s="186"/>
      <c r="BEK8" s="186"/>
      <c r="BEL8" s="186"/>
      <c r="BEM8" s="186"/>
      <c r="BEN8" s="186"/>
      <c r="BEO8" s="186"/>
      <c r="BEP8" s="186"/>
      <c r="BEQ8" s="186"/>
      <c r="BER8" s="186"/>
      <c r="BES8" s="186"/>
      <c r="BET8" s="186"/>
      <c r="BEU8" s="186"/>
      <c r="BEV8" s="186"/>
      <c r="BEW8" s="186"/>
      <c r="BEX8" s="186"/>
      <c r="BEY8" s="186"/>
      <c r="BEZ8" s="186"/>
      <c r="BFA8" s="186"/>
      <c r="BFB8" s="186"/>
      <c r="BFC8" s="186"/>
      <c r="BFD8" s="186"/>
      <c r="BFE8" s="186"/>
      <c r="BFF8" s="186"/>
      <c r="BFG8" s="186"/>
      <c r="BFH8" s="186"/>
      <c r="BFI8" s="186"/>
      <c r="BFJ8" s="186"/>
      <c r="BFK8" s="186"/>
      <c r="BFL8" s="186"/>
      <c r="BFM8" s="186"/>
      <c r="BFN8" s="186"/>
      <c r="BFO8" s="186"/>
      <c r="BFP8" s="186"/>
      <c r="BFQ8" s="186"/>
      <c r="BFR8" s="186"/>
      <c r="BFS8" s="186"/>
      <c r="BFT8" s="186"/>
      <c r="BFU8" s="186"/>
      <c r="BFV8" s="186"/>
      <c r="BFW8" s="186"/>
      <c r="BFX8" s="186"/>
      <c r="BFY8" s="186"/>
      <c r="BFZ8" s="186"/>
      <c r="BGA8" s="186"/>
      <c r="BGB8" s="186"/>
      <c r="BGC8" s="186"/>
      <c r="BGD8" s="186"/>
      <c r="BGE8" s="186"/>
      <c r="BGF8" s="186"/>
      <c r="BGG8" s="186"/>
      <c r="BGH8" s="186"/>
      <c r="BGI8" s="186"/>
      <c r="BGJ8" s="186"/>
      <c r="BGK8" s="186"/>
      <c r="BGL8" s="186"/>
      <c r="BGM8" s="186"/>
      <c r="BGN8" s="186"/>
      <c r="BGO8" s="186"/>
      <c r="BGP8" s="186"/>
      <c r="BGQ8" s="186"/>
      <c r="BGR8" s="186"/>
      <c r="BGS8" s="186"/>
      <c r="BGT8" s="186"/>
      <c r="BGU8" s="186"/>
      <c r="BGV8" s="186"/>
      <c r="BGW8" s="186"/>
      <c r="BGX8" s="186"/>
      <c r="BGY8" s="186"/>
      <c r="BGZ8" s="186"/>
      <c r="BHA8" s="186"/>
      <c r="BHB8" s="186"/>
      <c r="BHC8" s="186"/>
      <c r="BHD8" s="186"/>
      <c r="BHE8" s="186"/>
      <c r="BHF8" s="186"/>
      <c r="BHG8" s="186"/>
      <c r="BHH8" s="186"/>
      <c r="BHI8" s="186"/>
      <c r="BHJ8" s="186"/>
      <c r="BHK8" s="186"/>
      <c r="BHL8" s="186"/>
      <c r="BHM8" s="186"/>
      <c r="BHN8" s="186"/>
      <c r="BHO8" s="186"/>
      <c r="BHP8" s="186"/>
      <c r="BHQ8" s="186"/>
      <c r="BHR8" s="186"/>
      <c r="BHS8" s="186"/>
      <c r="BHT8" s="186"/>
      <c r="BHU8" s="186"/>
      <c r="BHV8" s="186"/>
      <c r="BHW8" s="186"/>
      <c r="BHX8" s="186"/>
      <c r="BHY8" s="186"/>
      <c r="BHZ8" s="186"/>
      <c r="BIA8" s="186"/>
      <c r="BIB8" s="186"/>
      <c r="BIC8" s="186"/>
      <c r="BID8" s="186"/>
      <c r="BIE8" s="186"/>
      <c r="BIF8" s="186"/>
      <c r="BIG8" s="186"/>
      <c r="BIH8" s="186"/>
      <c r="BII8" s="186"/>
      <c r="BIJ8" s="186"/>
      <c r="BIK8" s="186"/>
      <c r="BIL8" s="186"/>
      <c r="BIM8" s="186"/>
      <c r="BIN8" s="186"/>
      <c r="BIO8" s="186"/>
      <c r="BIP8" s="186"/>
      <c r="BIQ8" s="186"/>
      <c r="BIR8" s="186"/>
      <c r="BIS8" s="186"/>
      <c r="BIT8" s="186"/>
      <c r="BIU8" s="186"/>
      <c r="BIV8" s="186"/>
      <c r="BIW8" s="186"/>
      <c r="BIX8" s="186"/>
      <c r="BIY8" s="186"/>
      <c r="BIZ8" s="186"/>
      <c r="BJA8" s="186"/>
      <c r="BJB8" s="186"/>
      <c r="BJC8" s="186"/>
      <c r="BJD8" s="186"/>
      <c r="BJE8" s="186"/>
      <c r="BJF8" s="186"/>
      <c r="BJG8" s="186"/>
      <c r="BJH8" s="186"/>
      <c r="BJI8" s="186"/>
      <c r="BJJ8" s="186"/>
      <c r="BJK8" s="186"/>
      <c r="BJL8" s="186"/>
      <c r="BJM8" s="186"/>
      <c r="BJN8" s="186"/>
      <c r="BJO8" s="186"/>
      <c r="BJP8" s="186"/>
      <c r="BJQ8" s="186"/>
      <c r="BJR8" s="186"/>
      <c r="BJS8" s="186"/>
      <c r="BJT8" s="186"/>
      <c r="BJU8" s="186"/>
      <c r="BJV8" s="186"/>
      <c r="BJW8" s="186"/>
      <c r="BJX8" s="186"/>
      <c r="BJY8" s="186"/>
      <c r="BJZ8" s="186"/>
      <c r="BKA8" s="186"/>
      <c r="BKB8" s="186"/>
      <c r="BKC8" s="186"/>
      <c r="BKD8" s="186"/>
      <c r="BKE8" s="186"/>
      <c r="BKF8" s="186"/>
      <c r="BKG8" s="186"/>
      <c r="BKH8" s="186"/>
      <c r="BKI8" s="186"/>
      <c r="BKJ8" s="186"/>
      <c r="BKK8" s="186"/>
      <c r="BKL8" s="186"/>
      <c r="BKM8" s="186"/>
      <c r="BKN8" s="186"/>
      <c r="BKO8" s="186"/>
      <c r="BKP8" s="186"/>
      <c r="BKQ8" s="186"/>
      <c r="BKR8" s="186"/>
      <c r="BKS8" s="186"/>
      <c r="BKT8" s="186"/>
      <c r="BKU8" s="186"/>
      <c r="BKV8" s="186"/>
      <c r="BKW8" s="186"/>
      <c r="BKX8" s="186"/>
      <c r="BKY8" s="186"/>
      <c r="BKZ8" s="186"/>
      <c r="BLA8" s="186"/>
      <c r="BLB8" s="186"/>
      <c r="BLC8" s="186"/>
      <c r="BLD8" s="186"/>
      <c r="BLE8" s="186"/>
      <c r="BLF8" s="186"/>
      <c r="BLG8" s="186"/>
      <c r="BLH8" s="186"/>
      <c r="BLI8" s="186"/>
      <c r="BLJ8" s="186"/>
      <c r="BLK8" s="186"/>
      <c r="BLL8" s="186"/>
      <c r="BLM8" s="186"/>
      <c r="BLN8" s="186"/>
      <c r="BLO8" s="186"/>
      <c r="BLP8" s="186"/>
      <c r="BLQ8" s="186"/>
      <c r="BLR8" s="186"/>
      <c r="BLS8" s="186"/>
      <c r="BLT8" s="186"/>
      <c r="BLU8" s="186"/>
      <c r="BLV8" s="186"/>
      <c r="BLW8" s="186"/>
      <c r="BLX8" s="186"/>
      <c r="BLY8" s="186"/>
      <c r="BLZ8" s="186"/>
      <c r="BMA8" s="186"/>
      <c r="BMB8" s="186"/>
      <c r="BMC8" s="186"/>
      <c r="BMD8" s="186"/>
      <c r="BME8" s="186"/>
      <c r="BMF8" s="186"/>
      <c r="BMG8" s="186"/>
      <c r="BMH8" s="186"/>
      <c r="BMI8" s="186"/>
      <c r="BMJ8" s="186"/>
      <c r="BMK8" s="186"/>
      <c r="BML8" s="186"/>
      <c r="BMM8" s="186"/>
      <c r="BMN8" s="186"/>
      <c r="BMO8" s="186"/>
      <c r="BMP8" s="186"/>
      <c r="BMQ8" s="186"/>
      <c r="BMR8" s="186"/>
      <c r="BMS8" s="186"/>
      <c r="BMT8" s="186"/>
      <c r="BMU8" s="186"/>
      <c r="BMV8" s="186"/>
      <c r="BMW8" s="186"/>
      <c r="BMX8" s="186"/>
      <c r="BMY8" s="186"/>
      <c r="BMZ8" s="186"/>
      <c r="BNA8" s="186"/>
      <c r="BNB8" s="186"/>
      <c r="BNC8" s="186"/>
      <c r="BND8" s="186"/>
      <c r="BNE8" s="186"/>
      <c r="BNF8" s="186"/>
      <c r="BNG8" s="186"/>
      <c r="BNH8" s="186"/>
      <c r="BNI8" s="186"/>
      <c r="BNJ8" s="186"/>
      <c r="BNK8" s="186"/>
      <c r="BNL8" s="186"/>
      <c r="BNM8" s="186"/>
      <c r="BNN8" s="186"/>
      <c r="BNO8" s="186"/>
      <c r="BNP8" s="186"/>
      <c r="BNQ8" s="186"/>
      <c r="BNR8" s="186"/>
      <c r="BNS8" s="186"/>
      <c r="BNT8" s="186"/>
      <c r="BNU8" s="186"/>
      <c r="BNV8" s="186"/>
      <c r="BNW8" s="186"/>
      <c r="BNX8" s="186"/>
      <c r="BNY8" s="186"/>
      <c r="BNZ8" s="186"/>
      <c r="BOA8" s="186"/>
      <c r="BOB8" s="186"/>
      <c r="BOC8" s="186"/>
      <c r="BOD8" s="186"/>
      <c r="BOE8" s="186"/>
      <c r="BOF8" s="186"/>
      <c r="BOG8" s="186"/>
      <c r="BOH8" s="186"/>
      <c r="BOI8" s="186"/>
      <c r="BOJ8" s="186"/>
      <c r="BOK8" s="186"/>
      <c r="BOL8" s="186"/>
      <c r="BOM8" s="186"/>
      <c r="BON8" s="186"/>
      <c r="BOO8" s="186"/>
      <c r="BOP8" s="186"/>
      <c r="BOQ8" s="186"/>
      <c r="BOR8" s="186"/>
      <c r="BOS8" s="186"/>
      <c r="BOT8" s="186"/>
      <c r="BOU8" s="186"/>
      <c r="BOV8" s="186"/>
      <c r="BOW8" s="186"/>
      <c r="BOX8" s="186"/>
      <c r="BOY8" s="186"/>
      <c r="BOZ8" s="186"/>
      <c r="BPA8" s="186"/>
      <c r="BPB8" s="186"/>
      <c r="BPC8" s="186"/>
      <c r="BPD8" s="186"/>
      <c r="BPE8" s="186"/>
      <c r="BPF8" s="186"/>
      <c r="BPG8" s="186"/>
      <c r="BPH8" s="186"/>
      <c r="BPI8" s="186"/>
      <c r="BPJ8" s="186"/>
      <c r="BPK8" s="186"/>
      <c r="BPL8" s="186"/>
      <c r="BPM8" s="186"/>
      <c r="BPN8" s="186"/>
      <c r="BPO8" s="186"/>
      <c r="BPP8" s="186"/>
      <c r="BPQ8" s="186"/>
      <c r="BPR8" s="186"/>
      <c r="BPS8" s="186"/>
      <c r="BPT8" s="186"/>
      <c r="BPU8" s="186"/>
      <c r="BPV8" s="186"/>
      <c r="BPW8" s="186"/>
      <c r="BPX8" s="186"/>
      <c r="BPY8" s="186"/>
      <c r="BPZ8" s="186"/>
      <c r="BQA8" s="186"/>
      <c r="BQB8" s="186"/>
      <c r="BQC8" s="186"/>
      <c r="BQD8" s="186"/>
      <c r="BQE8" s="186"/>
      <c r="BQF8" s="186"/>
      <c r="BQG8" s="186"/>
      <c r="BQH8" s="186"/>
      <c r="BQI8" s="186"/>
      <c r="BQJ8" s="186"/>
      <c r="BQK8" s="186"/>
      <c r="BQL8" s="186"/>
      <c r="BQM8" s="186"/>
      <c r="BQN8" s="186"/>
      <c r="BQO8" s="186"/>
      <c r="BQP8" s="186"/>
      <c r="BQQ8" s="186"/>
      <c r="BQR8" s="186"/>
      <c r="BQS8" s="186"/>
      <c r="BQT8" s="186"/>
      <c r="BQU8" s="186"/>
      <c r="BQV8" s="186"/>
      <c r="BQW8" s="186"/>
      <c r="BQX8" s="186"/>
      <c r="BQY8" s="186"/>
      <c r="BQZ8" s="186"/>
      <c r="BRA8" s="186"/>
      <c r="BRB8" s="186"/>
      <c r="BRC8" s="186"/>
      <c r="BRD8" s="186"/>
      <c r="BRE8" s="186"/>
      <c r="BRF8" s="186"/>
      <c r="BRG8" s="186"/>
      <c r="BRH8" s="186"/>
      <c r="BRI8" s="186"/>
      <c r="BRJ8" s="186"/>
      <c r="BRK8" s="186"/>
      <c r="BRL8" s="186"/>
      <c r="BRM8" s="186"/>
      <c r="BRN8" s="186"/>
      <c r="BRO8" s="186"/>
      <c r="BRP8" s="186"/>
      <c r="BRQ8" s="186"/>
      <c r="BRR8" s="186"/>
      <c r="BRS8" s="186"/>
      <c r="BRT8" s="186"/>
      <c r="BRU8" s="186"/>
      <c r="BRV8" s="186"/>
      <c r="BRW8" s="186"/>
      <c r="BRX8" s="186"/>
      <c r="BRY8" s="186"/>
      <c r="BRZ8" s="186"/>
      <c r="BSA8" s="186"/>
      <c r="BSB8" s="186"/>
      <c r="BSC8" s="186"/>
      <c r="BSD8" s="186"/>
      <c r="BSE8" s="186"/>
      <c r="BSF8" s="186"/>
      <c r="BSG8" s="186"/>
      <c r="BSH8" s="186"/>
      <c r="BSI8" s="186"/>
      <c r="BSJ8" s="186"/>
      <c r="BSK8" s="186"/>
      <c r="BSL8" s="186"/>
      <c r="BSM8" s="186"/>
      <c r="BSN8" s="186"/>
      <c r="BSO8" s="186"/>
      <c r="BSP8" s="186"/>
      <c r="BSQ8" s="186"/>
      <c r="BSR8" s="186"/>
      <c r="BSS8" s="186"/>
      <c r="BST8" s="186"/>
      <c r="BSU8" s="186"/>
      <c r="BSV8" s="186"/>
      <c r="BSW8" s="186"/>
      <c r="BSX8" s="186"/>
      <c r="BSY8" s="186"/>
      <c r="BSZ8" s="186"/>
      <c r="BTA8" s="186"/>
      <c r="BTB8" s="186"/>
      <c r="BTC8" s="186"/>
      <c r="BTD8" s="186"/>
      <c r="BTE8" s="186"/>
      <c r="BTF8" s="186"/>
      <c r="BTG8" s="186"/>
      <c r="BTH8" s="186"/>
      <c r="BTI8" s="186"/>
      <c r="BTJ8" s="186"/>
      <c r="BTK8" s="186"/>
      <c r="BTL8" s="186"/>
      <c r="BTM8" s="186"/>
      <c r="BTN8" s="186"/>
      <c r="BTO8" s="186"/>
      <c r="BTP8" s="186"/>
      <c r="BTQ8" s="186"/>
      <c r="BTR8" s="186"/>
      <c r="BTS8" s="186"/>
      <c r="BTT8" s="186"/>
      <c r="BTU8" s="186"/>
      <c r="BTV8" s="186"/>
      <c r="BTW8" s="186"/>
      <c r="BTX8" s="186"/>
      <c r="BTY8" s="186"/>
      <c r="BTZ8" s="186"/>
      <c r="BUA8" s="186"/>
      <c r="BUB8" s="186"/>
      <c r="BUC8" s="186"/>
      <c r="BUD8" s="186"/>
      <c r="BUE8" s="186"/>
      <c r="BUF8" s="186"/>
      <c r="BUG8" s="186"/>
      <c r="BUH8" s="186"/>
      <c r="BUI8" s="186"/>
      <c r="BUJ8" s="186"/>
      <c r="BUK8" s="186"/>
      <c r="BUL8" s="186"/>
      <c r="BUM8" s="186"/>
      <c r="BUN8" s="186"/>
      <c r="BUO8" s="186"/>
      <c r="BUP8" s="186"/>
      <c r="BUQ8" s="186"/>
      <c r="BUR8" s="186"/>
      <c r="BUS8" s="186"/>
      <c r="BUT8" s="186"/>
      <c r="BUU8" s="186"/>
      <c r="BUV8" s="186"/>
      <c r="BUW8" s="186"/>
      <c r="BUX8" s="186"/>
      <c r="BUY8" s="186"/>
      <c r="BUZ8" s="186"/>
      <c r="BVA8" s="186"/>
      <c r="BVB8" s="186"/>
      <c r="BVC8" s="186"/>
      <c r="BVD8" s="186"/>
      <c r="BVE8" s="186"/>
      <c r="BVF8" s="186"/>
      <c r="BVG8" s="186"/>
      <c r="BVH8" s="186"/>
      <c r="BVI8" s="186"/>
      <c r="BVJ8" s="186"/>
      <c r="BVK8" s="186"/>
      <c r="BVL8" s="186"/>
      <c r="BVM8" s="186"/>
      <c r="BVN8" s="186"/>
      <c r="BVO8" s="186"/>
      <c r="BVP8" s="186"/>
      <c r="BVQ8" s="186"/>
      <c r="BVR8" s="186"/>
      <c r="BVS8" s="186"/>
      <c r="BVT8" s="186"/>
      <c r="BVU8" s="186"/>
      <c r="BVV8" s="186"/>
      <c r="BVW8" s="186"/>
      <c r="BVX8" s="186"/>
      <c r="BVY8" s="186"/>
      <c r="BVZ8" s="186"/>
      <c r="BWA8" s="186"/>
      <c r="BWB8" s="186"/>
      <c r="BWC8" s="186"/>
      <c r="BWD8" s="186"/>
      <c r="BWE8" s="186"/>
      <c r="BWF8" s="186"/>
      <c r="BWG8" s="186"/>
      <c r="BWH8" s="186"/>
      <c r="BWI8" s="186"/>
      <c r="BWJ8" s="186"/>
      <c r="BWK8" s="186"/>
      <c r="BWL8" s="186"/>
      <c r="BWM8" s="186"/>
      <c r="BWN8" s="186"/>
      <c r="BWO8" s="186"/>
      <c r="BWP8" s="186"/>
      <c r="BWQ8" s="186"/>
      <c r="BWR8" s="186"/>
      <c r="BWS8" s="186"/>
      <c r="BWT8" s="186"/>
      <c r="BWU8" s="186"/>
      <c r="BWV8" s="186"/>
      <c r="BWW8" s="186"/>
      <c r="BWX8" s="186"/>
      <c r="BWY8" s="186"/>
      <c r="BWZ8" s="186"/>
      <c r="BXA8" s="186"/>
      <c r="BXB8" s="186"/>
      <c r="BXC8" s="186"/>
      <c r="BXD8" s="186"/>
      <c r="BXE8" s="186"/>
      <c r="BXF8" s="186"/>
      <c r="BXG8" s="186"/>
      <c r="BXH8" s="186"/>
      <c r="BXI8" s="186"/>
      <c r="BXJ8" s="186"/>
      <c r="BXK8" s="186"/>
      <c r="BXL8" s="186"/>
      <c r="BXM8" s="186"/>
      <c r="BXN8" s="186"/>
      <c r="BXO8" s="186"/>
      <c r="BXP8" s="186"/>
      <c r="BXQ8" s="186"/>
      <c r="BXR8" s="186"/>
      <c r="BXS8" s="186"/>
      <c r="BXT8" s="186"/>
      <c r="BXU8" s="186"/>
      <c r="BXV8" s="186"/>
      <c r="BXW8" s="186"/>
      <c r="BXX8" s="186"/>
      <c r="BXY8" s="186"/>
      <c r="BXZ8" s="186"/>
      <c r="BYA8" s="186"/>
      <c r="BYB8" s="186"/>
      <c r="BYC8" s="186"/>
      <c r="BYD8" s="186"/>
      <c r="BYE8" s="186"/>
      <c r="BYF8" s="186"/>
      <c r="BYG8" s="186"/>
      <c r="BYH8" s="186"/>
      <c r="BYI8" s="186"/>
      <c r="BYJ8" s="186"/>
      <c r="BYK8" s="186"/>
      <c r="BYL8" s="186"/>
      <c r="BYM8" s="186"/>
      <c r="BYN8" s="186"/>
      <c r="BYO8" s="186"/>
      <c r="BYP8" s="186"/>
      <c r="BYQ8" s="186"/>
      <c r="BYR8" s="186"/>
      <c r="BYS8" s="186"/>
      <c r="BYT8" s="186"/>
      <c r="BYU8" s="186"/>
      <c r="BYV8" s="186"/>
      <c r="BYW8" s="186"/>
      <c r="BYX8" s="186"/>
      <c r="BYY8" s="186"/>
      <c r="BYZ8" s="186"/>
      <c r="BZA8" s="186"/>
      <c r="BZB8" s="186"/>
      <c r="BZC8" s="186"/>
      <c r="BZD8" s="186"/>
      <c r="BZE8" s="186"/>
      <c r="BZF8" s="186"/>
      <c r="BZG8" s="186"/>
      <c r="BZH8" s="186"/>
      <c r="BZI8" s="186"/>
      <c r="BZJ8" s="186"/>
      <c r="BZK8" s="186"/>
      <c r="BZL8" s="186"/>
      <c r="BZM8" s="186"/>
      <c r="BZN8" s="186"/>
      <c r="BZO8" s="186"/>
      <c r="BZP8" s="186"/>
      <c r="BZQ8" s="186"/>
      <c r="BZR8" s="186"/>
      <c r="BZS8" s="186"/>
      <c r="BZT8" s="186"/>
      <c r="BZU8" s="186"/>
      <c r="BZV8" s="186"/>
      <c r="BZW8" s="186"/>
      <c r="BZX8" s="186"/>
      <c r="BZY8" s="186"/>
      <c r="BZZ8" s="186"/>
      <c r="CAA8" s="186"/>
      <c r="CAB8" s="186"/>
      <c r="CAC8" s="186"/>
      <c r="CAD8" s="186"/>
      <c r="CAE8" s="186"/>
      <c r="CAF8" s="186"/>
      <c r="CAG8" s="186"/>
      <c r="CAH8" s="186"/>
      <c r="CAI8" s="186"/>
      <c r="CAJ8" s="186"/>
      <c r="CAK8" s="186"/>
      <c r="CAL8" s="186"/>
      <c r="CAM8" s="186"/>
      <c r="CAN8" s="186"/>
      <c r="CAO8" s="186"/>
      <c r="CAP8" s="186"/>
      <c r="CAQ8" s="186"/>
      <c r="CAR8" s="186"/>
      <c r="CAS8" s="186"/>
      <c r="CAT8" s="186"/>
      <c r="CAU8" s="186"/>
      <c r="CAV8" s="186"/>
      <c r="CAW8" s="186"/>
      <c r="CAX8" s="186"/>
      <c r="CAY8" s="186"/>
      <c r="CAZ8" s="186"/>
      <c r="CBA8" s="186"/>
      <c r="CBB8" s="186"/>
      <c r="CBC8" s="186"/>
      <c r="CBD8" s="186"/>
      <c r="CBE8" s="186"/>
      <c r="CBF8" s="186"/>
      <c r="CBG8" s="186"/>
      <c r="CBH8" s="186"/>
      <c r="CBI8" s="186"/>
      <c r="CBJ8" s="186"/>
      <c r="CBK8" s="186"/>
      <c r="CBL8" s="186"/>
      <c r="CBM8" s="186"/>
      <c r="CBN8" s="186"/>
      <c r="CBO8" s="186"/>
      <c r="CBP8" s="186"/>
      <c r="CBQ8" s="186"/>
      <c r="CBR8" s="186"/>
      <c r="CBS8" s="186"/>
      <c r="CBT8" s="186"/>
      <c r="CBU8" s="186"/>
      <c r="CBV8" s="186"/>
      <c r="CBW8" s="186"/>
      <c r="CBX8" s="186"/>
      <c r="CBY8" s="186"/>
      <c r="CBZ8" s="186"/>
      <c r="CCA8" s="186"/>
      <c r="CCB8" s="186"/>
      <c r="CCC8" s="186"/>
      <c r="CCD8" s="186"/>
      <c r="CCE8" s="186"/>
      <c r="CCF8" s="186"/>
      <c r="CCG8" s="186"/>
      <c r="CCH8" s="186"/>
      <c r="CCI8" s="186"/>
      <c r="CCJ8" s="186"/>
      <c r="CCK8" s="186"/>
      <c r="CCL8" s="186"/>
      <c r="CCM8" s="186"/>
      <c r="CCN8" s="186"/>
      <c r="CCO8" s="186"/>
      <c r="CCP8" s="186"/>
      <c r="CCQ8" s="186"/>
      <c r="CCR8" s="186"/>
      <c r="CCS8" s="186"/>
      <c r="CCT8" s="186"/>
      <c r="CCU8" s="186"/>
      <c r="CCV8" s="186"/>
      <c r="CCW8" s="186"/>
      <c r="CCX8" s="186"/>
      <c r="CCY8" s="186"/>
      <c r="CCZ8" s="186"/>
      <c r="CDA8" s="186"/>
      <c r="CDB8" s="186"/>
      <c r="CDC8" s="186"/>
      <c r="CDD8" s="186"/>
      <c r="CDE8" s="186"/>
      <c r="CDF8" s="186"/>
      <c r="CDG8" s="186"/>
      <c r="CDH8" s="186"/>
      <c r="CDI8" s="186"/>
      <c r="CDJ8" s="186"/>
      <c r="CDK8" s="186"/>
      <c r="CDL8" s="186"/>
      <c r="CDM8" s="186"/>
      <c r="CDN8" s="186"/>
      <c r="CDO8" s="186"/>
      <c r="CDP8" s="186"/>
      <c r="CDQ8" s="186"/>
      <c r="CDR8" s="186"/>
      <c r="CDS8" s="186"/>
      <c r="CDT8" s="186"/>
      <c r="CDU8" s="186"/>
      <c r="CDV8" s="186"/>
      <c r="CDW8" s="186"/>
      <c r="CDX8" s="186"/>
      <c r="CDY8" s="186"/>
      <c r="CDZ8" s="186"/>
      <c r="CEA8" s="186"/>
      <c r="CEB8" s="186"/>
      <c r="CEC8" s="186"/>
      <c r="CED8" s="186"/>
      <c r="CEE8" s="186"/>
      <c r="CEF8" s="186"/>
      <c r="CEG8" s="186"/>
      <c r="CEH8" s="186"/>
      <c r="CEI8" s="186"/>
      <c r="CEJ8" s="186"/>
      <c r="CEK8" s="186"/>
      <c r="CEL8" s="186"/>
      <c r="CEM8" s="186"/>
      <c r="CEN8" s="186"/>
      <c r="CEO8" s="186"/>
      <c r="CEP8" s="186"/>
      <c r="CEQ8" s="186"/>
      <c r="CER8" s="186"/>
      <c r="CES8" s="186"/>
      <c r="CET8" s="186"/>
      <c r="CEU8" s="186"/>
      <c r="CEV8" s="186"/>
      <c r="CEW8" s="186"/>
      <c r="CEX8" s="186"/>
      <c r="CEY8" s="186"/>
      <c r="CEZ8" s="186"/>
      <c r="CFA8" s="186"/>
      <c r="CFB8" s="186"/>
      <c r="CFC8" s="186"/>
      <c r="CFD8" s="186"/>
      <c r="CFE8" s="186"/>
      <c r="CFF8" s="186"/>
      <c r="CFG8" s="186"/>
      <c r="CFH8" s="186"/>
      <c r="CFI8" s="186"/>
      <c r="CFJ8" s="186"/>
      <c r="CFK8" s="186"/>
      <c r="CFL8" s="186"/>
      <c r="CFM8" s="186"/>
      <c r="CFN8" s="186"/>
      <c r="CFO8" s="186"/>
      <c r="CFP8" s="186"/>
      <c r="CFQ8" s="186"/>
      <c r="CFR8" s="186"/>
      <c r="CFS8" s="186"/>
      <c r="CFT8" s="186"/>
      <c r="CFU8" s="186"/>
      <c r="CFV8" s="186"/>
      <c r="CFW8" s="186"/>
      <c r="CFX8" s="186"/>
      <c r="CFY8" s="186"/>
      <c r="CFZ8" s="186"/>
      <c r="CGA8" s="186"/>
      <c r="CGB8" s="186"/>
      <c r="CGC8" s="186"/>
      <c r="CGD8" s="186"/>
      <c r="CGE8" s="186"/>
      <c r="CGF8" s="186"/>
      <c r="CGG8" s="186"/>
      <c r="CGH8" s="186"/>
      <c r="CGI8" s="186"/>
      <c r="CGJ8" s="186"/>
      <c r="CGK8" s="186"/>
      <c r="CGL8" s="186"/>
      <c r="CGM8" s="186"/>
      <c r="CGN8" s="186"/>
      <c r="CGO8" s="186"/>
      <c r="CGP8" s="186"/>
      <c r="CGQ8" s="186"/>
      <c r="CGR8" s="186"/>
      <c r="CGS8" s="186"/>
      <c r="CGT8" s="186"/>
      <c r="CGU8" s="186"/>
      <c r="CGV8" s="186"/>
      <c r="CGW8" s="186"/>
      <c r="CGX8" s="186"/>
      <c r="CGY8" s="186"/>
      <c r="CGZ8" s="186"/>
      <c r="CHA8" s="186"/>
      <c r="CHB8" s="186"/>
      <c r="CHC8" s="186"/>
      <c r="CHD8" s="186"/>
      <c r="CHE8" s="186"/>
      <c r="CHF8" s="186"/>
      <c r="CHG8" s="186"/>
      <c r="CHH8" s="186"/>
      <c r="CHI8" s="186"/>
      <c r="CHJ8" s="186"/>
      <c r="CHK8" s="186"/>
      <c r="CHL8" s="186"/>
      <c r="CHM8" s="186"/>
      <c r="CHN8" s="186"/>
      <c r="CHO8" s="186"/>
      <c r="CHP8" s="186"/>
      <c r="CHQ8" s="186"/>
      <c r="CHR8" s="186"/>
      <c r="CHS8" s="186"/>
      <c r="CHT8" s="186"/>
      <c r="CHU8" s="186"/>
      <c r="CHV8" s="186"/>
      <c r="CHW8" s="186"/>
      <c r="CHX8" s="186"/>
      <c r="CHY8" s="186"/>
      <c r="CHZ8" s="186"/>
      <c r="CIA8" s="186"/>
      <c r="CIB8" s="186"/>
      <c r="CIC8" s="186"/>
      <c r="CID8" s="186"/>
      <c r="CIE8" s="186"/>
      <c r="CIF8" s="186"/>
      <c r="CIG8" s="186"/>
      <c r="CIH8" s="186"/>
      <c r="CII8" s="186"/>
      <c r="CIJ8" s="186"/>
      <c r="CIK8" s="186"/>
      <c r="CIL8" s="186"/>
      <c r="CIM8" s="186"/>
      <c r="CIN8" s="186"/>
      <c r="CIO8" s="186"/>
      <c r="CIP8" s="186"/>
      <c r="CIQ8" s="186"/>
      <c r="CIR8" s="186"/>
      <c r="CIS8" s="186"/>
      <c r="CIT8" s="186"/>
      <c r="CIU8" s="186"/>
      <c r="CIV8" s="186"/>
      <c r="CIW8" s="186"/>
      <c r="CIX8" s="186"/>
      <c r="CIY8" s="186"/>
      <c r="CIZ8" s="186"/>
      <c r="CJA8" s="186"/>
      <c r="CJB8" s="186"/>
      <c r="CJC8" s="186"/>
      <c r="CJD8" s="186"/>
      <c r="CJE8" s="186"/>
      <c r="CJF8" s="186"/>
      <c r="CJG8" s="186"/>
      <c r="CJH8" s="186"/>
      <c r="CJI8" s="186"/>
      <c r="CJJ8" s="186"/>
      <c r="CJK8" s="186"/>
      <c r="CJL8" s="186"/>
      <c r="CJM8" s="186"/>
      <c r="CJN8" s="186"/>
      <c r="CJO8" s="186"/>
      <c r="CJP8" s="186"/>
      <c r="CJQ8" s="186"/>
      <c r="CJR8" s="186"/>
      <c r="CJS8" s="186"/>
      <c r="CJT8" s="186"/>
      <c r="CJU8" s="186"/>
      <c r="CJV8" s="186"/>
      <c r="CJW8" s="186"/>
      <c r="CJX8" s="186"/>
      <c r="CJY8" s="186"/>
      <c r="CJZ8" s="186"/>
      <c r="CKA8" s="186"/>
      <c r="CKB8" s="186"/>
      <c r="CKC8" s="186"/>
      <c r="CKD8" s="186"/>
      <c r="CKE8" s="186"/>
      <c r="CKF8" s="186"/>
      <c r="CKG8" s="186"/>
      <c r="CKH8" s="186"/>
      <c r="CKI8" s="186"/>
      <c r="CKJ8" s="186"/>
      <c r="CKK8" s="186"/>
      <c r="CKL8" s="186"/>
      <c r="CKM8" s="186"/>
      <c r="CKN8" s="186"/>
      <c r="CKO8" s="186"/>
      <c r="CKP8" s="186"/>
      <c r="CKQ8" s="186"/>
      <c r="CKR8" s="186"/>
      <c r="CKS8" s="186"/>
      <c r="CKT8" s="186"/>
      <c r="CKU8" s="186"/>
      <c r="CKV8" s="186"/>
      <c r="CKW8" s="186"/>
      <c r="CKX8" s="186"/>
      <c r="CKY8" s="186"/>
      <c r="CKZ8" s="186"/>
      <c r="CLA8" s="186"/>
      <c r="CLB8" s="186"/>
      <c r="CLC8" s="186"/>
      <c r="CLD8" s="186"/>
      <c r="CLE8" s="186"/>
      <c r="CLF8" s="186"/>
      <c r="CLG8" s="186"/>
      <c r="CLH8" s="186"/>
      <c r="CLI8" s="186"/>
      <c r="CLJ8" s="186"/>
      <c r="CLK8" s="186"/>
      <c r="CLL8" s="186"/>
      <c r="CLM8" s="186"/>
      <c r="CLN8" s="186"/>
      <c r="CLO8" s="186"/>
      <c r="CLP8" s="186"/>
      <c r="CLQ8" s="186"/>
      <c r="CLR8" s="186"/>
      <c r="CLS8" s="186"/>
      <c r="CLT8" s="186"/>
      <c r="CLU8" s="186"/>
      <c r="CLV8" s="186"/>
      <c r="CLW8" s="186"/>
      <c r="CLX8" s="186"/>
      <c r="CLY8" s="186"/>
      <c r="CLZ8" s="186"/>
      <c r="CMA8" s="186"/>
      <c r="CMB8" s="186"/>
      <c r="CMC8" s="186"/>
      <c r="CMD8" s="186"/>
      <c r="CME8" s="186"/>
      <c r="CMF8" s="186"/>
      <c r="CMG8" s="186"/>
      <c r="CMH8" s="186"/>
      <c r="CMI8" s="186"/>
      <c r="CMJ8" s="186"/>
      <c r="CMK8" s="186"/>
      <c r="CML8" s="186"/>
      <c r="CMM8" s="186"/>
      <c r="CMN8" s="186"/>
      <c r="CMO8" s="186"/>
      <c r="CMP8" s="186"/>
      <c r="CMQ8" s="186"/>
      <c r="CMR8" s="186"/>
      <c r="CMS8" s="186"/>
      <c r="CMT8" s="186"/>
      <c r="CMU8" s="186"/>
      <c r="CMV8" s="186"/>
      <c r="CMW8" s="186"/>
      <c r="CMX8" s="186"/>
      <c r="CMY8" s="186"/>
      <c r="CMZ8" s="186"/>
      <c r="CNA8" s="186"/>
      <c r="CNB8" s="186"/>
      <c r="CNC8" s="186"/>
      <c r="CND8" s="186"/>
      <c r="CNE8" s="186"/>
      <c r="CNF8" s="186"/>
      <c r="CNG8" s="186"/>
      <c r="CNH8" s="186"/>
      <c r="CNI8" s="186"/>
      <c r="CNJ8" s="186"/>
      <c r="CNK8" s="186"/>
      <c r="CNL8" s="186"/>
      <c r="CNM8" s="186"/>
      <c r="CNN8" s="186"/>
      <c r="CNO8" s="186"/>
      <c r="CNP8" s="186"/>
      <c r="CNQ8" s="186"/>
      <c r="CNR8" s="186"/>
      <c r="CNS8" s="186"/>
      <c r="CNT8" s="186"/>
      <c r="CNU8" s="186"/>
      <c r="CNV8" s="186"/>
      <c r="CNW8" s="186"/>
      <c r="CNX8" s="186"/>
      <c r="CNY8" s="186"/>
      <c r="CNZ8" s="186"/>
      <c r="COA8" s="186"/>
      <c r="COB8" s="186"/>
      <c r="COC8" s="186"/>
      <c r="COD8" s="186"/>
      <c r="COE8" s="186"/>
      <c r="COF8" s="186"/>
      <c r="COG8" s="186"/>
      <c r="COH8" s="186"/>
      <c r="COI8" s="186"/>
      <c r="COJ8" s="186"/>
      <c r="COK8" s="186"/>
      <c r="COL8" s="186"/>
      <c r="COM8" s="186"/>
      <c r="CON8" s="186"/>
      <c r="COO8" s="186"/>
      <c r="COP8" s="186"/>
      <c r="COQ8" s="186"/>
      <c r="COR8" s="186"/>
      <c r="COS8" s="186"/>
      <c r="COT8" s="186"/>
      <c r="COU8" s="186"/>
      <c r="COV8" s="186"/>
      <c r="COW8" s="186"/>
      <c r="COX8" s="186"/>
      <c r="COY8" s="186"/>
      <c r="COZ8" s="186"/>
      <c r="CPA8" s="186"/>
      <c r="CPB8" s="186"/>
      <c r="CPC8" s="186"/>
      <c r="CPD8" s="186"/>
      <c r="CPE8" s="186"/>
      <c r="CPF8" s="186"/>
      <c r="CPG8" s="186"/>
      <c r="CPH8" s="186"/>
      <c r="CPI8" s="186"/>
      <c r="CPJ8" s="186"/>
      <c r="CPK8" s="186"/>
      <c r="CPL8" s="186"/>
      <c r="CPM8" s="186"/>
      <c r="CPN8" s="186"/>
      <c r="CPO8" s="186"/>
      <c r="CPP8" s="186"/>
      <c r="CPQ8" s="186"/>
      <c r="CPR8" s="186"/>
      <c r="CPS8" s="186"/>
      <c r="CPT8" s="186"/>
      <c r="CPU8" s="186"/>
      <c r="CPV8" s="186"/>
      <c r="CPW8" s="186"/>
      <c r="CPX8" s="186"/>
      <c r="CPY8" s="186"/>
      <c r="CPZ8" s="186"/>
      <c r="CQA8" s="186"/>
      <c r="CQB8" s="186"/>
      <c r="CQC8" s="186"/>
      <c r="CQD8" s="186"/>
      <c r="CQE8" s="186"/>
      <c r="CQF8" s="186"/>
      <c r="CQG8" s="186"/>
      <c r="CQH8" s="186"/>
      <c r="CQI8" s="186"/>
      <c r="CQJ8" s="186"/>
      <c r="CQK8" s="186"/>
      <c r="CQL8" s="186"/>
      <c r="CQM8" s="186"/>
      <c r="CQN8" s="186"/>
      <c r="CQO8" s="186"/>
      <c r="CQP8" s="186"/>
      <c r="CQQ8" s="186"/>
      <c r="CQR8" s="186"/>
      <c r="CQS8" s="186"/>
      <c r="CQT8" s="186"/>
      <c r="CQU8" s="186"/>
      <c r="CQV8" s="186"/>
      <c r="CQW8" s="186"/>
      <c r="CQX8" s="186"/>
      <c r="CQY8" s="186"/>
      <c r="CQZ8" s="186"/>
      <c r="CRA8" s="186"/>
      <c r="CRB8" s="186"/>
      <c r="CRC8" s="186"/>
      <c r="CRD8" s="186"/>
      <c r="CRE8" s="186"/>
      <c r="CRF8" s="186"/>
      <c r="CRG8" s="186"/>
      <c r="CRH8" s="186"/>
      <c r="CRI8" s="186"/>
      <c r="CRJ8" s="186"/>
      <c r="CRK8" s="186"/>
      <c r="CRL8" s="186"/>
      <c r="CRM8" s="186"/>
      <c r="CRN8" s="186"/>
      <c r="CRO8" s="186"/>
      <c r="CRP8" s="186"/>
      <c r="CRQ8" s="186"/>
      <c r="CRR8" s="186"/>
      <c r="CRS8" s="186"/>
      <c r="CRT8" s="186"/>
      <c r="CRU8" s="186"/>
      <c r="CRV8" s="186"/>
      <c r="CRW8" s="186"/>
      <c r="CRX8" s="186"/>
      <c r="CRY8" s="186"/>
      <c r="CRZ8" s="186"/>
      <c r="CSA8" s="186"/>
      <c r="CSB8" s="186"/>
      <c r="CSC8" s="186"/>
      <c r="CSD8" s="186"/>
      <c r="CSE8" s="186"/>
      <c r="CSF8" s="186"/>
      <c r="CSG8" s="186"/>
      <c r="CSH8" s="186"/>
      <c r="CSI8" s="186"/>
      <c r="CSJ8" s="186"/>
      <c r="CSK8" s="186"/>
      <c r="CSL8" s="186"/>
      <c r="CSM8" s="186"/>
      <c r="CSN8" s="186"/>
      <c r="CSO8" s="186"/>
      <c r="CSP8" s="186"/>
      <c r="CSQ8" s="186"/>
      <c r="CSR8" s="186"/>
      <c r="CSS8" s="186"/>
      <c r="CST8" s="186"/>
      <c r="CSU8" s="186"/>
      <c r="CSV8" s="186"/>
      <c r="CSW8" s="186"/>
      <c r="CSX8" s="186"/>
      <c r="CSY8" s="186"/>
      <c r="CSZ8" s="186"/>
      <c r="CTA8" s="186"/>
      <c r="CTB8" s="186"/>
      <c r="CTC8" s="186"/>
      <c r="CTD8" s="186"/>
      <c r="CTE8" s="186"/>
      <c r="CTF8" s="186"/>
      <c r="CTG8" s="186"/>
      <c r="CTH8" s="186"/>
      <c r="CTI8" s="186"/>
      <c r="CTJ8" s="186"/>
      <c r="CTK8" s="186"/>
      <c r="CTL8" s="186"/>
      <c r="CTM8" s="186"/>
      <c r="CTN8" s="186"/>
      <c r="CTO8" s="186"/>
      <c r="CTP8" s="186"/>
      <c r="CTQ8" s="186"/>
      <c r="CTR8" s="186"/>
      <c r="CTS8" s="186"/>
      <c r="CTT8" s="186"/>
      <c r="CTU8" s="186"/>
      <c r="CTV8" s="186"/>
      <c r="CTW8" s="186"/>
      <c r="CTX8" s="186"/>
      <c r="CTY8" s="186"/>
      <c r="CTZ8" s="186"/>
      <c r="CUA8" s="186"/>
      <c r="CUB8" s="186"/>
      <c r="CUC8" s="186"/>
      <c r="CUD8" s="186"/>
      <c r="CUE8" s="186"/>
      <c r="CUF8" s="186"/>
      <c r="CUG8" s="186"/>
      <c r="CUH8" s="186"/>
      <c r="CUI8" s="186"/>
      <c r="CUJ8" s="186"/>
      <c r="CUK8" s="186"/>
      <c r="CUL8" s="186"/>
      <c r="CUM8" s="186"/>
      <c r="CUN8" s="186"/>
      <c r="CUO8" s="186"/>
      <c r="CUP8" s="186"/>
      <c r="CUQ8" s="186"/>
      <c r="CUR8" s="186"/>
      <c r="CUS8" s="186"/>
      <c r="CUT8" s="186"/>
      <c r="CUU8" s="186"/>
      <c r="CUV8" s="186"/>
      <c r="CUW8" s="186"/>
      <c r="CUX8" s="186"/>
      <c r="CUY8" s="186"/>
      <c r="CUZ8" s="186"/>
      <c r="CVA8" s="186"/>
      <c r="CVB8" s="186"/>
      <c r="CVC8" s="186"/>
      <c r="CVD8" s="186"/>
      <c r="CVE8" s="186"/>
      <c r="CVF8" s="186"/>
      <c r="CVG8" s="186"/>
      <c r="CVH8" s="186"/>
      <c r="CVI8" s="186"/>
      <c r="CVJ8" s="186"/>
      <c r="CVK8" s="186"/>
      <c r="CVL8" s="186"/>
      <c r="CVM8" s="186"/>
      <c r="CVN8" s="186"/>
      <c r="CVO8" s="186"/>
      <c r="CVP8" s="186"/>
      <c r="CVQ8" s="186"/>
      <c r="CVR8" s="186"/>
      <c r="CVS8" s="186"/>
      <c r="CVT8" s="186"/>
      <c r="CVU8" s="186"/>
      <c r="CVV8" s="186"/>
      <c r="CVW8" s="186"/>
      <c r="CVX8" s="186"/>
      <c r="CVY8" s="186"/>
      <c r="CVZ8" s="186"/>
      <c r="CWA8" s="186"/>
      <c r="CWB8" s="186"/>
      <c r="CWC8" s="186"/>
      <c r="CWD8" s="186"/>
      <c r="CWE8" s="186"/>
      <c r="CWF8" s="186"/>
      <c r="CWG8" s="186"/>
      <c r="CWH8" s="186"/>
      <c r="CWI8" s="186"/>
      <c r="CWJ8" s="186"/>
      <c r="CWK8" s="186"/>
      <c r="CWL8" s="186"/>
      <c r="CWM8" s="186"/>
      <c r="CWN8" s="186"/>
      <c r="CWO8" s="186"/>
      <c r="CWP8" s="186"/>
      <c r="CWQ8" s="186"/>
      <c r="CWR8" s="186"/>
      <c r="CWS8" s="186"/>
      <c r="CWT8" s="186"/>
      <c r="CWU8" s="186"/>
      <c r="CWV8" s="186"/>
      <c r="CWW8" s="186"/>
      <c r="CWX8" s="186"/>
      <c r="CWY8" s="186"/>
      <c r="CWZ8" s="186"/>
      <c r="CXA8" s="186"/>
      <c r="CXB8" s="186"/>
      <c r="CXC8" s="186"/>
      <c r="CXD8" s="186"/>
      <c r="CXE8" s="186"/>
      <c r="CXF8" s="186"/>
      <c r="CXG8" s="186"/>
      <c r="CXH8" s="186"/>
      <c r="CXI8" s="186"/>
      <c r="CXJ8" s="186"/>
      <c r="CXK8" s="186"/>
      <c r="CXL8" s="186"/>
      <c r="CXM8" s="186"/>
      <c r="CXN8" s="186"/>
      <c r="CXO8" s="186"/>
      <c r="CXP8" s="186"/>
      <c r="CXQ8" s="186"/>
      <c r="CXR8" s="186"/>
      <c r="CXS8" s="186"/>
      <c r="CXT8" s="186"/>
      <c r="CXU8" s="186"/>
      <c r="CXV8" s="186"/>
      <c r="CXW8" s="186"/>
      <c r="CXX8" s="186"/>
      <c r="CXY8" s="186"/>
      <c r="CXZ8" s="186"/>
      <c r="CYA8" s="186"/>
      <c r="CYB8" s="186"/>
      <c r="CYC8" s="186"/>
      <c r="CYD8" s="186"/>
      <c r="CYE8" s="186"/>
      <c r="CYF8" s="186"/>
      <c r="CYG8" s="186"/>
      <c r="CYH8" s="186"/>
      <c r="CYI8" s="186"/>
      <c r="CYJ8" s="186"/>
      <c r="CYK8" s="186"/>
      <c r="CYL8" s="186"/>
      <c r="CYM8" s="186"/>
      <c r="CYN8" s="186"/>
      <c r="CYO8" s="186"/>
      <c r="CYP8" s="186"/>
      <c r="CYQ8" s="186"/>
      <c r="CYR8" s="186"/>
      <c r="CYS8" s="186"/>
      <c r="CYT8" s="186"/>
      <c r="CYU8" s="186"/>
      <c r="CYV8" s="186"/>
      <c r="CYW8" s="186"/>
      <c r="CYX8" s="186"/>
      <c r="CYY8" s="186"/>
      <c r="CYZ8" s="186"/>
      <c r="CZA8" s="186"/>
      <c r="CZB8" s="186"/>
      <c r="CZC8" s="186"/>
      <c r="CZD8" s="186"/>
      <c r="CZE8" s="186"/>
      <c r="CZF8" s="186"/>
      <c r="CZG8" s="186"/>
      <c r="CZH8" s="186"/>
      <c r="CZI8" s="186"/>
      <c r="CZJ8" s="186"/>
      <c r="CZK8" s="186"/>
      <c r="CZL8" s="186"/>
      <c r="CZM8" s="186"/>
      <c r="CZN8" s="186"/>
      <c r="CZO8" s="186"/>
      <c r="CZP8" s="186"/>
      <c r="CZQ8" s="186"/>
      <c r="CZR8" s="186"/>
      <c r="CZS8" s="186"/>
      <c r="CZT8" s="186"/>
      <c r="CZU8" s="186"/>
      <c r="CZV8" s="186"/>
      <c r="CZW8" s="186"/>
      <c r="CZX8" s="186"/>
      <c r="CZY8" s="186"/>
      <c r="CZZ8" s="186"/>
      <c r="DAA8" s="186"/>
      <c r="DAB8" s="186"/>
      <c r="DAC8" s="186"/>
      <c r="DAD8" s="186"/>
      <c r="DAE8" s="186"/>
      <c r="DAF8" s="186"/>
      <c r="DAG8" s="186"/>
      <c r="DAH8" s="186"/>
      <c r="DAI8" s="186"/>
      <c r="DAJ8" s="186"/>
      <c r="DAK8" s="186"/>
      <c r="DAL8" s="186"/>
      <c r="DAM8" s="186"/>
      <c r="DAN8" s="186"/>
      <c r="DAO8" s="186"/>
      <c r="DAP8" s="186"/>
      <c r="DAQ8" s="186"/>
      <c r="DAR8" s="186"/>
      <c r="DAS8" s="186"/>
      <c r="DAT8" s="186"/>
      <c r="DAU8" s="186"/>
      <c r="DAV8" s="186"/>
      <c r="DAW8" s="186"/>
      <c r="DAX8" s="186"/>
      <c r="DAY8" s="186"/>
      <c r="DAZ8" s="186"/>
      <c r="DBA8" s="186"/>
      <c r="DBB8" s="186"/>
      <c r="DBC8" s="186"/>
      <c r="DBD8" s="186"/>
      <c r="DBE8" s="186"/>
      <c r="DBF8" s="186"/>
      <c r="DBG8" s="186"/>
      <c r="DBH8" s="186"/>
      <c r="DBI8" s="186"/>
      <c r="DBJ8" s="186"/>
      <c r="DBK8" s="186"/>
      <c r="DBL8" s="186"/>
      <c r="DBM8" s="186"/>
      <c r="DBN8" s="186"/>
      <c r="DBO8" s="186"/>
      <c r="DBP8" s="186"/>
      <c r="DBQ8" s="186"/>
      <c r="DBR8" s="186"/>
      <c r="DBS8" s="186"/>
      <c r="DBT8" s="186"/>
      <c r="DBU8" s="186"/>
      <c r="DBV8" s="186"/>
      <c r="DBW8" s="186"/>
      <c r="DBX8" s="186"/>
      <c r="DBY8" s="186"/>
      <c r="DBZ8" s="186"/>
      <c r="DCA8" s="186"/>
      <c r="DCB8" s="186"/>
      <c r="DCC8" s="186"/>
      <c r="DCD8" s="186"/>
      <c r="DCE8" s="186"/>
      <c r="DCF8" s="186"/>
      <c r="DCG8" s="186"/>
      <c r="DCH8" s="186"/>
      <c r="DCI8" s="186"/>
      <c r="DCJ8" s="186"/>
      <c r="DCK8" s="186"/>
      <c r="DCL8" s="186"/>
      <c r="DCM8" s="186"/>
      <c r="DCN8" s="186"/>
      <c r="DCO8" s="186"/>
      <c r="DCP8" s="186"/>
      <c r="DCQ8" s="186"/>
      <c r="DCR8" s="186"/>
      <c r="DCS8" s="186"/>
      <c r="DCT8" s="186"/>
      <c r="DCU8" s="186"/>
      <c r="DCV8" s="186"/>
      <c r="DCW8" s="186"/>
      <c r="DCX8" s="186"/>
      <c r="DCY8" s="186"/>
      <c r="DCZ8" s="186"/>
      <c r="DDA8" s="186"/>
      <c r="DDB8" s="186"/>
      <c r="DDC8" s="186"/>
      <c r="DDD8" s="186"/>
      <c r="DDE8" s="186"/>
      <c r="DDF8" s="186"/>
      <c r="DDG8" s="186"/>
      <c r="DDH8" s="186"/>
      <c r="DDI8" s="186"/>
      <c r="DDJ8" s="186"/>
      <c r="DDK8" s="186"/>
      <c r="DDL8" s="186"/>
      <c r="DDM8" s="186"/>
      <c r="DDN8" s="186"/>
      <c r="DDO8" s="186"/>
      <c r="DDP8" s="186"/>
      <c r="DDQ8" s="186"/>
      <c r="DDR8" s="186"/>
      <c r="DDS8" s="186"/>
      <c r="DDT8" s="186"/>
      <c r="DDU8" s="186"/>
      <c r="DDV8" s="186"/>
      <c r="DDW8" s="186"/>
      <c r="DDX8" s="186"/>
      <c r="DDY8" s="186"/>
      <c r="DDZ8" s="186"/>
      <c r="DEA8" s="186"/>
      <c r="DEB8" s="186"/>
      <c r="DEC8" s="186"/>
      <c r="DED8" s="186"/>
      <c r="DEE8" s="186"/>
      <c r="DEF8" s="186"/>
      <c r="DEG8" s="186"/>
      <c r="DEH8" s="186"/>
      <c r="DEI8" s="186"/>
      <c r="DEJ8" s="186"/>
      <c r="DEK8" s="186"/>
      <c r="DEL8" s="186"/>
      <c r="DEM8" s="186"/>
      <c r="DEN8" s="186"/>
      <c r="DEO8" s="186"/>
      <c r="DEP8" s="186"/>
      <c r="DEQ8" s="186"/>
      <c r="DER8" s="186"/>
      <c r="DES8" s="186"/>
      <c r="DET8" s="186"/>
      <c r="DEU8" s="186"/>
      <c r="DEV8" s="186"/>
      <c r="DEW8" s="186"/>
      <c r="DEX8" s="186"/>
      <c r="DEY8" s="186"/>
      <c r="DEZ8" s="186"/>
      <c r="DFA8" s="186"/>
      <c r="DFB8" s="186"/>
      <c r="DFC8" s="186"/>
      <c r="DFD8" s="186"/>
      <c r="DFE8" s="186"/>
      <c r="DFF8" s="186"/>
      <c r="DFG8" s="186"/>
      <c r="DFH8" s="186"/>
      <c r="DFI8" s="186"/>
      <c r="DFJ8" s="186"/>
      <c r="DFK8" s="186"/>
      <c r="DFL8" s="186"/>
      <c r="DFM8" s="186"/>
      <c r="DFN8" s="186"/>
      <c r="DFO8" s="186"/>
      <c r="DFP8" s="186"/>
      <c r="DFQ8" s="186"/>
      <c r="DFR8" s="186"/>
      <c r="DFS8" s="186"/>
      <c r="DFT8" s="186"/>
      <c r="DFU8" s="186"/>
      <c r="DFV8" s="186"/>
      <c r="DFW8" s="186"/>
      <c r="DFX8" s="186"/>
      <c r="DFY8" s="186"/>
      <c r="DFZ8" s="186"/>
      <c r="DGA8" s="186"/>
      <c r="DGB8" s="186"/>
      <c r="DGC8" s="186"/>
      <c r="DGD8" s="186"/>
      <c r="DGE8" s="186"/>
      <c r="DGF8" s="186"/>
      <c r="DGG8" s="186"/>
      <c r="DGH8" s="186"/>
      <c r="DGI8" s="186"/>
      <c r="DGJ8" s="186"/>
      <c r="DGK8" s="186"/>
      <c r="DGL8" s="186"/>
      <c r="DGM8" s="186"/>
      <c r="DGN8" s="186"/>
      <c r="DGO8" s="186"/>
      <c r="DGP8" s="186"/>
      <c r="DGQ8" s="186"/>
      <c r="DGR8" s="186"/>
      <c r="DGS8" s="186"/>
      <c r="DGT8" s="186"/>
      <c r="DGU8" s="186"/>
      <c r="DGV8" s="186"/>
      <c r="DGW8" s="186"/>
      <c r="DGX8" s="186"/>
      <c r="DGY8" s="186"/>
      <c r="DGZ8" s="186"/>
      <c r="DHA8" s="186"/>
      <c r="DHB8" s="186"/>
      <c r="DHC8" s="186"/>
      <c r="DHD8" s="186"/>
      <c r="DHE8" s="186"/>
      <c r="DHF8" s="186"/>
      <c r="DHG8" s="186"/>
      <c r="DHH8" s="186"/>
      <c r="DHI8" s="186"/>
      <c r="DHJ8" s="186"/>
      <c r="DHK8" s="186"/>
      <c r="DHL8" s="186"/>
      <c r="DHM8" s="186"/>
      <c r="DHN8" s="186"/>
      <c r="DHO8" s="186"/>
      <c r="DHP8" s="186"/>
      <c r="DHQ8" s="186"/>
      <c r="DHR8" s="186"/>
      <c r="DHS8" s="186"/>
      <c r="DHT8" s="186"/>
      <c r="DHU8" s="186"/>
      <c r="DHV8" s="186"/>
      <c r="DHW8" s="186"/>
      <c r="DHX8" s="186"/>
      <c r="DHY8" s="186"/>
      <c r="DHZ8" s="186"/>
      <c r="DIA8" s="186"/>
      <c r="DIB8" s="186"/>
      <c r="DIC8" s="186"/>
      <c r="DID8" s="186"/>
      <c r="DIE8" s="186"/>
      <c r="DIF8" s="186"/>
      <c r="DIG8" s="186"/>
      <c r="DIH8" s="186"/>
      <c r="DII8" s="186"/>
      <c r="DIJ8" s="186"/>
      <c r="DIK8" s="186"/>
      <c r="DIL8" s="186"/>
      <c r="DIM8" s="186"/>
      <c r="DIN8" s="186"/>
      <c r="DIO8" s="186"/>
      <c r="DIP8" s="186"/>
      <c r="DIQ8" s="186"/>
      <c r="DIR8" s="186"/>
      <c r="DIS8" s="186"/>
      <c r="DIT8" s="186"/>
      <c r="DIU8" s="186"/>
      <c r="DIV8" s="186"/>
      <c r="DIW8" s="186"/>
      <c r="DIX8" s="186"/>
      <c r="DIY8" s="186"/>
      <c r="DIZ8" s="186"/>
      <c r="DJA8" s="186"/>
      <c r="DJB8" s="186"/>
      <c r="DJC8" s="186"/>
      <c r="DJD8" s="186"/>
      <c r="DJE8" s="186"/>
      <c r="DJF8" s="186"/>
      <c r="DJG8" s="186"/>
      <c r="DJH8" s="186"/>
      <c r="DJI8" s="186"/>
      <c r="DJJ8" s="186"/>
      <c r="DJK8" s="186"/>
      <c r="DJL8" s="186"/>
      <c r="DJM8" s="186"/>
      <c r="DJN8" s="186"/>
      <c r="DJO8" s="186"/>
      <c r="DJP8" s="186"/>
      <c r="DJQ8" s="186"/>
      <c r="DJR8" s="186"/>
      <c r="DJS8" s="186"/>
      <c r="DJT8" s="186"/>
      <c r="DJU8" s="186"/>
      <c r="DJV8" s="186"/>
      <c r="DJW8" s="186"/>
      <c r="DJX8" s="186"/>
      <c r="DJY8" s="186"/>
      <c r="DJZ8" s="186"/>
      <c r="DKA8" s="186"/>
      <c r="DKB8" s="186"/>
      <c r="DKC8" s="186"/>
      <c r="DKD8" s="186"/>
      <c r="DKE8" s="186"/>
      <c r="DKF8" s="186"/>
      <c r="DKG8" s="186"/>
      <c r="DKH8" s="186"/>
      <c r="DKI8" s="186"/>
      <c r="DKJ8" s="186"/>
      <c r="DKK8" s="186"/>
      <c r="DKL8" s="186"/>
      <c r="DKM8" s="186"/>
      <c r="DKN8" s="186"/>
      <c r="DKO8" s="186"/>
      <c r="DKP8" s="186"/>
      <c r="DKQ8" s="186"/>
      <c r="DKR8" s="186"/>
      <c r="DKS8" s="186"/>
      <c r="DKT8" s="186"/>
      <c r="DKU8" s="186"/>
      <c r="DKV8" s="186"/>
      <c r="DKW8" s="186"/>
      <c r="DKX8" s="186"/>
      <c r="DKY8" s="186"/>
      <c r="DKZ8" s="186"/>
      <c r="DLA8" s="186"/>
      <c r="DLB8" s="186"/>
      <c r="DLC8" s="186"/>
      <c r="DLD8" s="186"/>
      <c r="DLE8" s="186"/>
      <c r="DLF8" s="186"/>
      <c r="DLG8" s="186"/>
      <c r="DLH8" s="186"/>
      <c r="DLI8" s="186"/>
      <c r="DLJ8" s="186"/>
      <c r="DLK8" s="186"/>
      <c r="DLL8" s="186"/>
      <c r="DLM8" s="186"/>
      <c r="DLN8" s="186"/>
      <c r="DLO8" s="186"/>
      <c r="DLP8" s="186"/>
      <c r="DLQ8" s="186"/>
      <c r="DLR8" s="186"/>
      <c r="DLS8" s="186"/>
      <c r="DLT8" s="186"/>
      <c r="DLU8" s="186"/>
      <c r="DLV8" s="186"/>
      <c r="DLW8" s="186"/>
      <c r="DLX8" s="186"/>
      <c r="DLY8" s="186"/>
      <c r="DLZ8" s="186"/>
      <c r="DMA8" s="186"/>
      <c r="DMB8" s="186"/>
      <c r="DMC8" s="186"/>
      <c r="DMD8" s="186"/>
      <c r="DME8" s="186"/>
      <c r="DMF8" s="186"/>
      <c r="DMG8" s="186"/>
      <c r="DMH8" s="186"/>
      <c r="DMI8" s="186"/>
      <c r="DMJ8" s="186"/>
      <c r="DMK8" s="186"/>
      <c r="DML8" s="186"/>
      <c r="DMM8" s="186"/>
      <c r="DMN8" s="186"/>
      <c r="DMO8" s="186"/>
      <c r="DMP8" s="186"/>
      <c r="DMQ8" s="186"/>
      <c r="DMR8" s="186"/>
      <c r="DMS8" s="186"/>
      <c r="DMT8" s="186"/>
      <c r="DMU8" s="186"/>
      <c r="DMV8" s="186"/>
      <c r="DMW8" s="186"/>
      <c r="DMX8" s="186"/>
      <c r="DMY8" s="186"/>
      <c r="DMZ8" s="186"/>
      <c r="DNA8" s="186"/>
      <c r="DNB8" s="186"/>
      <c r="DNC8" s="186"/>
      <c r="DND8" s="186"/>
      <c r="DNE8" s="186"/>
      <c r="DNF8" s="186"/>
      <c r="DNG8" s="186"/>
      <c r="DNH8" s="186"/>
      <c r="DNI8" s="186"/>
      <c r="DNJ8" s="186"/>
      <c r="DNK8" s="186"/>
      <c r="DNL8" s="186"/>
      <c r="DNM8" s="186"/>
      <c r="DNN8" s="186"/>
      <c r="DNO8" s="186"/>
      <c r="DNP8" s="186"/>
      <c r="DNQ8" s="186"/>
      <c r="DNR8" s="186"/>
      <c r="DNS8" s="186"/>
      <c r="DNT8" s="186"/>
      <c r="DNU8" s="186"/>
      <c r="DNV8" s="186"/>
      <c r="DNW8" s="186"/>
      <c r="DNX8" s="186"/>
      <c r="DNY8" s="186"/>
      <c r="DNZ8" s="186"/>
      <c r="DOA8" s="186"/>
      <c r="DOB8" s="186"/>
      <c r="DOC8" s="186"/>
      <c r="DOD8" s="186"/>
      <c r="DOE8" s="186"/>
      <c r="DOF8" s="186"/>
      <c r="DOG8" s="186"/>
      <c r="DOH8" s="186"/>
      <c r="DOI8" s="186"/>
      <c r="DOJ8" s="186"/>
      <c r="DOK8" s="186"/>
      <c r="DOL8" s="186"/>
      <c r="DOM8" s="186"/>
      <c r="DON8" s="186"/>
      <c r="DOO8" s="186"/>
      <c r="DOP8" s="186"/>
      <c r="DOQ8" s="186"/>
      <c r="DOR8" s="186"/>
      <c r="DOS8" s="186"/>
      <c r="DOT8" s="186"/>
      <c r="DOU8" s="186"/>
      <c r="DOV8" s="186"/>
      <c r="DOW8" s="186"/>
      <c r="DOX8" s="186"/>
      <c r="DOY8" s="186"/>
      <c r="DOZ8" s="186"/>
      <c r="DPA8" s="186"/>
      <c r="DPB8" s="186"/>
      <c r="DPC8" s="186"/>
      <c r="DPD8" s="186"/>
      <c r="DPE8" s="186"/>
      <c r="DPF8" s="186"/>
      <c r="DPG8" s="186"/>
      <c r="DPH8" s="186"/>
      <c r="DPI8" s="186"/>
      <c r="DPJ8" s="186"/>
      <c r="DPK8" s="186"/>
      <c r="DPL8" s="186"/>
      <c r="DPM8" s="186"/>
      <c r="DPN8" s="186"/>
      <c r="DPO8" s="186"/>
      <c r="DPP8" s="186"/>
      <c r="DPQ8" s="186"/>
      <c r="DPR8" s="186"/>
      <c r="DPS8" s="186"/>
      <c r="DPT8" s="186"/>
      <c r="DPU8" s="186"/>
      <c r="DPV8" s="186"/>
      <c r="DPW8" s="186"/>
      <c r="DPX8" s="186"/>
      <c r="DPY8" s="186"/>
      <c r="DPZ8" s="186"/>
      <c r="DQA8" s="186"/>
      <c r="DQB8" s="186"/>
      <c r="DQC8" s="186"/>
      <c r="DQD8" s="186"/>
      <c r="DQE8" s="186"/>
      <c r="DQF8" s="186"/>
      <c r="DQG8" s="186"/>
      <c r="DQH8" s="186"/>
      <c r="DQI8" s="186"/>
      <c r="DQJ8" s="186"/>
      <c r="DQK8" s="186"/>
      <c r="DQL8" s="186"/>
      <c r="DQM8" s="186"/>
      <c r="DQN8" s="186"/>
      <c r="DQO8" s="186"/>
      <c r="DQP8" s="186"/>
      <c r="DQQ8" s="186"/>
      <c r="DQR8" s="186"/>
      <c r="DQS8" s="186"/>
      <c r="DQT8" s="186"/>
      <c r="DQU8" s="186"/>
      <c r="DQV8" s="186"/>
      <c r="DQW8" s="186"/>
      <c r="DQX8" s="186"/>
      <c r="DQY8" s="186"/>
      <c r="DQZ8" s="186"/>
      <c r="DRA8" s="186"/>
      <c r="DRB8" s="186"/>
      <c r="DRC8" s="186"/>
      <c r="DRD8" s="186"/>
      <c r="DRE8" s="186"/>
      <c r="DRF8" s="186"/>
      <c r="DRG8" s="186"/>
      <c r="DRH8" s="186"/>
      <c r="DRI8" s="186"/>
      <c r="DRJ8" s="186"/>
      <c r="DRK8" s="186"/>
      <c r="DRL8" s="186"/>
      <c r="DRM8" s="186"/>
      <c r="DRN8" s="186"/>
      <c r="DRO8" s="186"/>
      <c r="DRP8" s="186"/>
      <c r="DRQ8" s="186"/>
      <c r="DRR8" s="186"/>
      <c r="DRS8" s="186"/>
      <c r="DRT8" s="186"/>
      <c r="DRU8" s="186"/>
      <c r="DRV8" s="186"/>
      <c r="DRW8" s="186"/>
      <c r="DRX8" s="186"/>
      <c r="DRY8" s="186"/>
      <c r="DRZ8" s="186"/>
      <c r="DSA8" s="186"/>
      <c r="DSB8" s="186"/>
      <c r="DSC8" s="186"/>
      <c r="DSD8" s="186"/>
      <c r="DSE8" s="186"/>
      <c r="DSF8" s="186"/>
      <c r="DSG8" s="186"/>
      <c r="DSH8" s="186"/>
      <c r="DSI8" s="186"/>
      <c r="DSJ8" s="186"/>
      <c r="DSK8" s="186"/>
      <c r="DSL8" s="186"/>
      <c r="DSM8" s="186"/>
      <c r="DSN8" s="186"/>
      <c r="DSO8" s="186"/>
      <c r="DSP8" s="186"/>
      <c r="DSQ8" s="186"/>
      <c r="DSR8" s="186"/>
      <c r="DSS8" s="186"/>
      <c r="DST8" s="186"/>
      <c r="DSU8" s="186"/>
      <c r="DSV8" s="186"/>
      <c r="DSW8" s="186"/>
      <c r="DSX8" s="186"/>
      <c r="DSY8" s="186"/>
      <c r="DSZ8" s="186"/>
      <c r="DTA8" s="186"/>
      <c r="DTB8" s="186"/>
      <c r="DTC8" s="186"/>
      <c r="DTD8" s="186"/>
      <c r="DTE8" s="186"/>
      <c r="DTF8" s="186"/>
      <c r="DTG8" s="186"/>
      <c r="DTH8" s="186"/>
      <c r="DTI8" s="186"/>
      <c r="DTJ8" s="186"/>
      <c r="DTK8" s="186"/>
      <c r="DTL8" s="186"/>
      <c r="DTM8" s="186"/>
      <c r="DTN8" s="186"/>
      <c r="DTO8" s="186"/>
      <c r="DTP8" s="186"/>
      <c r="DTQ8" s="186"/>
      <c r="DTR8" s="186"/>
      <c r="DTS8" s="186"/>
      <c r="DTT8" s="186"/>
      <c r="DTU8" s="186"/>
      <c r="DTV8" s="186"/>
      <c r="DTW8" s="186"/>
      <c r="DTX8" s="186"/>
      <c r="DTY8" s="186"/>
      <c r="DTZ8" s="186"/>
      <c r="DUA8" s="186"/>
      <c r="DUB8" s="186"/>
      <c r="DUC8" s="186"/>
      <c r="DUD8" s="186"/>
      <c r="DUE8" s="186"/>
      <c r="DUF8" s="186"/>
      <c r="DUG8" s="186"/>
      <c r="DUH8" s="186"/>
      <c r="DUI8" s="186"/>
      <c r="DUJ8" s="186"/>
      <c r="DUK8" s="186"/>
      <c r="DUL8" s="186"/>
      <c r="DUM8" s="186"/>
      <c r="DUN8" s="186"/>
      <c r="DUO8" s="186"/>
      <c r="DUP8" s="186"/>
      <c r="DUQ8" s="186"/>
      <c r="DUR8" s="186"/>
      <c r="DUS8" s="186"/>
      <c r="DUT8" s="186"/>
      <c r="DUU8" s="186"/>
      <c r="DUV8" s="186"/>
      <c r="DUW8" s="186"/>
      <c r="DUX8" s="186"/>
      <c r="DUY8" s="186"/>
      <c r="DUZ8" s="186"/>
      <c r="DVA8" s="186"/>
      <c r="DVB8" s="186"/>
      <c r="DVC8" s="186"/>
      <c r="DVD8" s="186"/>
      <c r="DVE8" s="186"/>
      <c r="DVF8" s="186"/>
      <c r="DVG8" s="186"/>
      <c r="DVH8" s="186"/>
      <c r="DVI8" s="186"/>
      <c r="DVJ8" s="186"/>
      <c r="DVK8" s="186"/>
      <c r="DVL8" s="186"/>
      <c r="DVM8" s="186"/>
      <c r="DVN8" s="186"/>
      <c r="DVO8" s="186"/>
      <c r="DVP8" s="186"/>
      <c r="DVQ8" s="186"/>
      <c r="DVR8" s="186"/>
      <c r="DVS8" s="186"/>
      <c r="DVT8" s="186"/>
      <c r="DVU8" s="186"/>
      <c r="DVV8" s="186"/>
      <c r="DVW8" s="186"/>
      <c r="DVX8" s="186"/>
      <c r="DVY8" s="186"/>
      <c r="DVZ8" s="186"/>
      <c r="DWA8" s="186"/>
      <c r="DWB8" s="186"/>
      <c r="DWC8" s="186"/>
      <c r="DWD8" s="186"/>
      <c r="DWE8" s="186"/>
      <c r="DWF8" s="186"/>
      <c r="DWG8" s="186"/>
      <c r="DWH8" s="186"/>
      <c r="DWI8" s="186"/>
      <c r="DWJ8" s="186"/>
      <c r="DWK8" s="186"/>
      <c r="DWL8" s="186"/>
      <c r="DWM8" s="186"/>
      <c r="DWN8" s="186"/>
      <c r="DWO8" s="186"/>
      <c r="DWP8" s="186"/>
      <c r="DWQ8" s="186"/>
      <c r="DWR8" s="186"/>
      <c r="DWS8" s="186"/>
      <c r="DWT8" s="186"/>
      <c r="DWU8" s="186"/>
      <c r="DWV8" s="186"/>
      <c r="DWW8" s="186"/>
      <c r="DWX8" s="186"/>
      <c r="DWY8" s="186"/>
      <c r="DWZ8" s="186"/>
      <c r="DXA8" s="186"/>
      <c r="DXB8" s="186"/>
      <c r="DXC8" s="186"/>
      <c r="DXD8" s="186"/>
      <c r="DXE8" s="186"/>
      <c r="DXF8" s="186"/>
      <c r="DXG8" s="186"/>
      <c r="DXH8" s="186"/>
      <c r="DXI8" s="186"/>
      <c r="DXJ8" s="186"/>
      <c r="DXK8" s="186"/>
      <c r="DXL8" s="186"/>
      <c r="DXM8" s="186"/>
      <c r="DXN8" s="186"/>
      <c r="DXO8" s="186"/>
      <c r="DXP8" s="186"/>
      <c r="DXQ8" s="186"/>
      <c r="DXR8" s="186"/>
      <c r="DXS8" s="186"/>
      <c r="DXT8" s="186"/>
      <c r="DXU8" s="186"/>
      <c r="DXV8" s="186"/>
      <c r="DXW8" s="186"/>
      <c r="DXX8" s="186"/>
      <c r="DXY8" s="186"/>
      <c r="DXZ8" s="186"/>
      <c r="DYA8" s="186"/>
      <c r="DYB8" s="186"/>
      <c r="DYC8" s="186"/>
      <c r="DYD8" s="186"/>
      <c r="DYE8" s="186"/>
      <c r="DYF8" s="186"/>
      <c r="DYG8" s="186"/>
      <c r="DYH8" s="186"/>
      <c r="DYI8" s="186"/>
      <c r="DYJ8" s="186"/>
      <c r="DYK8" s="186"/>
      <c r="DYL8" s="186"/>
      <c r="DYM8" s="186"/>
      <c r="DYN8" s="186"/>
      <c r="DYO8" s="186"/>
      <c r="DYP8" s="186"/>
      <c r="DYQ8" s="186"/>
      <c r="DYR8" s="186"/>
      <c r="DYS8" s="186"/>
      <c r="DYT8" s="186"/>
      <c r="DYU8" s="186"/>
      <c r="DYV8" s="186"/>
      <c r="DYW8" s="186"/>
      <c r="DYX8" s="186"/>
      <c r="DYY8" s="186"/>
      <c r="DYZ8" s="186"/>
      <c r="DZA8" s="186"/>
      <c r="DZB8" s="186"/>
      <c r="DZC8" s="186"/>
      <c r="DZD8" s="186"/>
      <c r="DZE8" s="186"/>
      <c r="DZF8" s="186"/>
      <c r="DZG8" s="186"/>
      <c r="DZH8" s="186"/>
      <c r="DZI8" s="186"/>
      <c r="DZJ8" s="186"/>
      <c r="DZK8" s="186"/>
      <c r="DZL8" s="186"/>
      <c r="DZM8" s="186"/>
      <c r="DZN8" s="186"/>
      <c r="DZO8" s="186"/>
      <c r="DZP8" s="186"/>
      <c r="DZQ8" s="186"/>
      <c r="DZR8" s="186"/>
      <c r="DZS8" s="186"/>
      <c r="DZT8" s="186"/>
      <c r="DZU8" s="186"/>
      <c r="DZV8" s="186"/>
      <c r="DZW8" s="186"/>
      <c r="DZX8" s="186"/>
      <c r="DZY8" s="186"/>
      <c r="DZZ8" s="186"/>
      <c r="EAA8" s="186"/>
      <c r="EAB8" s="186"/>
      <c r="EAC8" s="186"/>
      <c r="EAD8" s="186"/>
      <c r="EAE8" s="186"/>
      <c r="EAF8" s="186"/>
      <c r="EAG8" s="186"/>
      <c r="EAH8" s="186"/>
      <c r="EAI8" s="186"/>
      <c r="EAJ8" s="186"/>
      <c r="EAK8" s="186"/>
      <c r="EAL8" s="186"/>
      <c r="EAM8" s="186"/>
      <c r="EAN8" s="186"/>
      <c r="EAO8" s="186"/>
      <c r="EAP8" s="186"/>
      <c r="EAQ8" s="186"/>
      <c r="EAR8" s="186"/>
      <c r="EAS8" s="186"/>
      <c r="EAT8" s="186"/>
      <c r="EAU8" s="186"/>
      <c r="EAV8" s="186"/>
      <c r="EAW8" s="186"/>
      <c r="EAX8" s="186"/>
      <c r="EAY8" s="186"/>
      <c r="EAZ8" s="186"/>
      <c r="EBA8" s="186"/>
      <c r="EBB8" s="186"/>
      <c r="EBC8" s="186"/>
      <c r="EBD8" s="186"/>
      <c r="EBE8" s="186"/>
      <c r="EBF8" s="186"/>
      <c r="EBG8" s="186"/>
      <c r="EBH8" s="186"/>
      <c r="EBI8" s="186"/>
      <c r="EBJ8" s="186"/>
      <c r="EBK8" s="186"/>
      <c r="EBL8" s="186"/>
      <c r="EBM8" s="186"/>
      <c r="EBN8" s="186"/>
      <c r="EBO8" s="186"/>
      <c r="EBP8" s="186"/>
      <c r="EBQ8" s="186"/>
      <c r="EBR8" s="186"/>
      <c r="EBS8" s="186"/>
      <c r="EBT8" s="186"/>
      <c r="EBU8" s="186"/>
      <c r="EBV8" s="186"/>
      <c r="EBW8" s="186"/>
      <c r="EBX8" s="186"/>
      <c r="EBY8" s="186"/>
      <c r="EBZ8" s="186"/>
      <c r="ECA8" s="186"/>
      <c r="ECB8" s="186"/>
      <c r="ECC8" s="186"/>
      <c r="ECD8" s="186"/>
      <c r="ECE8" s="186"/>
      <c r="ECF8" s="186"/>
      <c r="ECG8" s="186"/>
      <c r="ECH8" s="186"/>
      <c r="ECI8" s="186"/>
      <c r="ECJ8" s="186"/>
      <c r="ECK8" s="186"/>
      <c r="ECL8" s="186"/>
      <c r="ECM8" s="186"/>
      <c r="ECN8" s="186"/>
      <c r="ECO8" s="186"/>
      <c r="ECP8" s="186"/>
      <c r="ECQ8" s="186"/>
      <c r="ECR8" s="186"/>
      <c r="ECS8" s="186"/>
      <c r="ECT8" s="186"/>
      <c r="ECU8" s="186"/>
      <c r="ECV8" s="186"/>
      <c r="ECW8" s="186"/>
      <c r="ECX8" s="186"/>
      <c r="ECY8" s="186"/>
      <c r="ECZ8" s="186"/>
      <c r="EDA8" s="186"/>
      <c r="EDB8" s="186"/>
      <c r="EDC8" s="186"/>
      <c r="EDD8" s="186"/>
      <c r="EDE8" s="186"/>
      <c r="EDF8" s="186"/>
      <c r="EDG8" s="186"/>
      <c r="EDH8" s="186"/>
      <c r="EDI8" s="186"/>
      <c r="EDJ8" s="186"/>
      <c r="EDK8" s="186"/>
      <c r="EDL8" s="186"/>
      <c r="EDM8" s="186"/>
      <c r="EDN8" s="186"/>
      <c r="EDO8" s="186"/>
      <c r="EDP8" s="186"/>
      <c r="EDQ8" s="186"/>
      <c r="EDR8" s="186"/>
      <c r="EDS8" s="186"/>
      <c r="EDT8" s="186"/>
      <c r="EDU8" s="186"/>
      <c r="EDV8" s="186"/>
      <c r="EDW8" s="186"/>
      <c r="EDX8" s="186"/>
      <c r="EDY8" s="186"/>
      <c r="EDZ8" s="186"/>
      <c r="EEA8" s="186"/>
      <c r="EEB8" s="186"/>
      <c r="EEC8" s="186"/>
      <c r="EED8" s="186"/>
      <c r="EEE8" s="186"/>
      <c r="EEF8" s="186"/>
      <c r="EEG8" s="186"/>
      <c r="EEH8" s="186"/>
      <c r="EEI8" s="186"/>
      <c r="EEJ8" s="186"/>
      <c r="EEK8" s="186"/>
      <c r="EEL8" s="186"/>
      <c r="EEM8" s="186"/>
      <c r="EEN8" s="186"/>
      <c r="EEO8" s="186"/>
      <c r="EEP8" s="186"/>
      <c r="EEQ8" s="186"/>
      <c r="EER8" s="186"/>
      <c r="EES8" s="186"/>
      <c r="EET8" s="186"/>
      <c r="EEU8" s="186"/>
      <c r="EEV8" s="186"/>
      <c r="EEW8" s="186"/>
      <c r="EEX8" s="186"/>
      <c r="EEY8" s="186"/>
      <c r="EEZ8" s="186"/>
      <c r="EFA8" s="186"/>
      <c r="EFB8" s="186"/>
      <c r="EFC8" s="186"/>
      <c r="EFD8" s="186"/>
      <c r="EFE8" s="186"/>
      <c r="EFF8" s="186"/>
      <c r="EFG8" s="186"/>
      <c r="EFH8" s="186"/>
      <c r="EFI8" s="186"/>
      <c r="EFJ8" s="186"/>
      <c r="EFK8" s="186"/>
      <c r="EFL8" s="186"/>
      <c r="EFM8" s="186"/>
      <c r="EFN8" s="186"/>
      <c r="EFO8" s="186"/>
      <c r="EFP8" s="186"/>
      <c r="EFQ8" s="186"/>
      <c r="EFR8" s="186"/>
      <c r="EFS8" s="186"/>
      <c r="EFT8" s="186"/>
      <c r="EFU8" s="186"/>
      <c r="EFV8" s="186"/>
      <c r="EFW8" s="186"/>
      <c r="EFX8" s="186"/>
      <c r="EFY8" s="186"/>
      <c r="EFZ8" s="186"/>
      <c r="EGA8" s="186"/>
      <c r="EGB8" s="186"/>
      <c r="EGC8" s="186"/>
      <c r="EGD8" s="186"/>
      <c r="EGE8" s="186"/>
      <c r="EGF8" s="186"/>
      <c r="EGG8" s="186"/>
      <c r="EGH8" s="186"/>
      <c r="EGI8" s="186"/>
      <c r="EGJ8" s="186"/>
      <c r="EGK8" s="186"/>
      <c r="EGL8" s="186"/>
      <c r="EGM8" s="186"/>
      <c r="EGN8" s="186"/>
      <c r="EGO8" s="186"/>
      <c r="EGP8" s="186"/>
      <c r="EGQ8" s="186"/>
      <c r="EGR8" s="186"/>
      <c r="EGS8" s="186"/>
      <c r="EGT8" s="186"/>
      <c r="EGU8" s="186"/>
      <c r="EGV8" s="186"/>
      <c r="EGW8" s="186"/>
      <c r="EGX8" s="186"/>
      <c r="EGY8" s="186"/>
      <c r="EGZ8" s="186"/>
      <c r="EHA8" s="186"/>
      <c r="EHB8" s="186"/>
      <c r="EHC8" s="186"/>
      <c r="EHD8" s="186"/>
      <c r="EHE8" s="186"/>
      <c r="EHF8" s="186"/>
      <c r="EHG8" s="186"/>
      <c r="EHH8" s="186"/>
      <c r="EHI8" s="186"/>
      <c r="EHJ8" s="186"/>
      <c r="EHK8" s="186"/>
      <c r="EHL8" s="186"/>
      <c r="EHM8" s="186"/>
      <c r="EHN8" s="186"/>
      <c r="EHO8" s="186"/>
      <c r="EHP8" s="186"/>
      <c r="EHQ8" s="186"/>
      <c r="EHR8" s="186"/>
      <c r="EHS8" s="186"/>
      <c r="EHT8" s="186"/>
      <c r="EHU8" s="186"/>
      <c r="EHV8" s="186"/>
      <c r="EHW8" s="186"/>
      <c r="EHX8" s="186"/>
      <c r="EHY8" s="186"/>
      <c r="EHZ8" s="186"/>
      <c r="EIA8" s="186"/>
      <c r="EIB8" s="186"/>
      <c r="EIC8" s="186"/>
      <c r="EID8" s="186"/>
      <c r="EIE8" s="186"/>
      <c r="EIF8" s="186"/>
      <c r="EIG8" s="186"/>
      <c r="EIH8" s="186"/>
      <c r="EII8" s="186"/>
      <c r="EIJ8" s="186"/>
      <c r="EIK8" s="186"/>
      <c r="EIL8" s="186"/>
      <c r="EIM8" s="186"/>
      <c r="EIN8" s="186"/>
      <c r="EIO8" s="186"/>
      <c r="EIP8" s="186"/>
      <c r="EIQ8" s="186"/>
      <c r="EIR8" s="186"/>
      <c r="EIS8" s="186"/>
      <c r="EIT8" s="186"/>
      <c r="EIU8" s="186"/>
      <c r="EIV8" s="186"/>
      <c r="EIW8" s="186"/>
      <c r="EIX8" s="186"/>
      <c r="EIY8" s="186"/>
      <c r="EIZ8" s="186"/>
      <c r="EJA8" s="186"/>
      <c r="EJB8" s="186"/>
      <c r="EJC8" s="186"/>
      <c r="EJD8" s="186"/>
      <c r="EJE8" s="186"/>
      <c r="EJF8" s="186"/>
      <c r="EJG8" s="186"/>
      <c r="EJH8" s="186"/>
      <c r="EJI8" s="186"/>
      <c r="EJJ8" s="186"/>
      <c r="EJK8" s="186"/>
      <c r="EJL8" s="186"/>
      <c r="EJM8" s="186"/>
      <c r="EJN8" s="186"/>
      <c r="EJO8" s="186"/>
      <c r="EJP8" s="186"/>
      <c r="EJQ8" s="186"/>
      <c r="EJR8" s="186"/>
      <c r="EJS8" s="186"/>
      <c r="EJT8" s="186"/>
      <c r="EJU8" s="186"/>
      <c r="EJV8" s="186"/>
      <c r="EJW8" s="186"/>
      <c r="EJX8" s="186"/>
      <c r="EJY8" s="186"/>
      <c r="EJZ8" s="186"/>
      <c r="EKA8" s="186"/>
      <c r="EKB8" s="186"/>
      <c r="EKC8" s="186"/>
      <c r="EKD8" s="186"/>
      <c r="EKE8" s="186"/>
      <c r="EKF8" s="186"/>
      <c r="EKG8" s="186"/>
      <c r="EKH8" s="186"/>
      <c r="EKI8" s="186"/>
      <c r="EKJ8" s="186"/>
      <c r="EKK8" s="186"/>
      <c r="EKL8" s="186"/>
      <c r="EKM8" s="186"/>
      <c r="EKN8" s="186"/>
      <c r="EKO8" s="186"/>
      <c r="EKP8" s="186"/>
      <c r="EKQ8" s="186"/>
      <c r="EKR8" s="186"/>
      <c r="EKS8" s="186"/>
      <c r="EKT8" s="186"/>
      <c r="EKU8" s="186"/>
      <c r="EKV8" s="186"/>
      <c r="EKW8" s="186"/>
      <c r="EKX8" s="186"/>
      <c r="EKY8" s="186"/>
      <c r="EKZ8" s="186"/>
      <c r="ELA8" s="186"/>
      <c r="ELB8" s="186"/>
      <c r="ELC8" s="186"/>
      <c r="ELD8" s="186"/>
      <c r="ELE8" s="186"/>
      <c r="ELF8" s="186"/>
      <c r="ELG8" s="186"/>
      <c r="ELH8" s="186"/>
      <c r="ELI8" s="186"/>
      <c r="ELJ8" s="186"/>
      <c r="ELK8" s="186"/>
      <c r="ELL8" s="186"/>
      <c r="ELM8" s="186"/>
      <c r="ELN8" s="186"/>
      <c r="ELO8" s="186"/>
      <c r="ELP8" s="186"/>
      <c r="ELQ8" s="186"/>
      <c r="ELR8" s="186"/>
      <c r="ELS8" s="186"/>
      <c r="ELT8" s="186"/>
      <c r="ELU8" s="186"/>
      <c r="ELV8" s="186"/>
      <c r="ELW8" s="186"/>
      <c r="ELX8" s="186"/>
      <c r="ELY8" s="186"/>
      <c r="ELZ8" s="186"/>
      <c r="EMA8" s="186"/>
      <c r="EMB8" s="186"/>
      <c r="EMC8" s="186"/>
      <c r="EMD8" s="186"/>
      <c r="EME8" s="186"/>
      <c r="EMF8" s="186"/>
      <c r="EMG8" s="186"/>
      <c r="EMH8" s="186"/>
      <c r="EMI8" s="186"/>
      <c r="EMJ8" s="186"/>
      <c r="EMK8" s="186"/>
      <c r="EML8" s="186"/>
      <c r="EMM8" s="186"/>
      <c r="EMN8" s="186"/>
      <c r="EMO8" s="186"/>
      <c r="EMP8" s="186"/>
      <c r="EMQ8" s="186"/>
      <c r="EMR8" s="186"/>
      <c r="EMS8" s="186"/>
      <c r="EMT8" s="186"/>
      <c r="EMU8" s="186"/>
      <c r="EMV8" s="186"/>
      <c r="EMW8" s="186"/>
      <c r="EMX8" s="186"/>
      <c r="EMY8" s="186"/>
      <c r="EMZ8" s="186"/>
      <c r="ENA8" s="186"/>
      <c r="ENB8" s="186"/>
      <c r="ENC8" s="186"/>
      <c r="END8" s="186"/>
      <c r="ENE8" s="186"/>
      <c r="ENF8" s="186"/>
      <c r="ENG8" s="186"/>
      <c r="ENH8" s="186"/>
      <c r="ENI8" s="186"/>
      <c r="ENJ8" s="186"/>
      <c r="ENK8" s="186"/>
      <c r="ENL8" s="186"/>
      <c r="ENM8" s="186"/>
      <c r="ENN8" s="186"/>
      <c r="ENO8" s="186"/>
      <c r="ENP8" s="186"/>
      <c r="ENQ8" s="186"/>
      <c r="ENR8" s="186"/>
      <c r="ENS8" s="186"/>
      <c r="ENT8" s="186"/>
      <c r="ENU8" s="186"/>
      <c r="ENV8" s="186"/>
      <c r="ENW8" s="186"/>
      <c r="ENX8" s="186"/>
      <c r="ENY8" s="186"/>
      <c r="ENZ8" s="186"/>
      <c r="EOA8" s="186"/>
      <c r="EOB8" s="186"/>
      <c r="EOC8" s="186"/>
      <c r="EOD8" s="186"/>
      <c r="EOE8" s="186"/>
      <c r="EOF8" s="186"/>
      <c r="EOG8" s="186"/>
      <c r="EOH8" s="186"/>
      <c r="EOI8" s="186"/>
      <c r="EOJ8" s="186"/>
      <c r="EOK8" s="186"/>
      <c r="EOL8" s="186"/>
      <c r="EOM8" s="186"/>
      <c r="EON8" s="186"/>
      <c r="EOO8" s="186"/>
      <c r="EOP8" s="186"/>
      <c r="EOQ8" s="186"/>
      <c r="EOR8" s="186"/>
      <c r="EOS8" s="186"/>
      <c r="EOT8" s="186"/>
      <c r="EOU8" s="186"/>
      <c r="EOV8" s="186"/>
      <c r="EOW8" s="186"/>
      <c r="EOX8" s="186"/>
      <c r="EOY8" s="186"/>
      <c r="EOZ8" s="186"/>
      <c r="EPA8" s="186"/>
      <c r="EPB8" s="186"/>
      <c r="EPC8" s="186"/>
      <c r="EPD8" s="186"/>
      <c r="EPE8" s="186"/>
      <c r="EPF8" s="186"/>
      <c r="EPG8" s="186"/>
      <c r="EPH8" s="186"/>
      <c r="EPI8" s="186"/>
      <c r="EPJ8" s="186"/>
      <c r="EPK8" s="186"/>
      <c r="EPL8" s="186"/>
      <c r="EPM8" s="186"/>
      <c r="EPN8" s="186"/>
      <c r="EPO8" s="186"/>
      <c r="EPP8" s="186"/>
      <c r="EPQ8" s="186"/>
      <c r="EPR8" s="186"/>
      <c r="EPS8" s="186"/>
      <c r="EPT8" s="186"/>
      <c r="EPU8" s="186"/>
      <c r="EPV8" s="186"/>
      <c r="EPW8" s="186"/>
      <c r="EPX8" s="186"/>
      <c r="EPY8" s="186"/>
      <c r="EPZ8" s="186"/>
      <c r="EQA8" s="186"/>
      <c r="EQB8" s="186"/>
      <c r="EQC8" s="186"/>
      <c r="EQD8" s="186"/>
      <c r="EQE8" s="186"/>
      <c r="EQF8" s="186"/>
      <c r="EQG8" s="186"/>
      <c r="EQH8" s="186"/>
      <c r="EQI8" s="186"/>
      <c r="EQJ8" s="186"/>
      <c r="EQK8" s="186"/>
      <c r="EQL8" s="186"/>
      <c r="EQM8" s="186"/>
      <c r="EQN8" s="186"/>
      <c r="EQO8" s="186"/>
      <c r="EQP8" s="186"/>
      <c r="EQQ8" s="186"/>
      <c r="EQR8" s="186"/>
      <c r="EQS8" s="186"/>
      <c r="EQT8" s="186"/>
      <c r="EQU8" s="186"/>
      <c r="EQV8" s="186"/>
      <c r="EQW8" s="186"/>
      <c r="EQX8" s="186"/>
      <c r="EQY8" s="186"/>
      <c r="EQZ8" s="186"/>
      <c r="ERA8" s="186"/>
      <c r="ERB8" s="186"/>
      <c r="ERC8" s="186"/>
      <c r="ERD8" s="186"/>
      <c r="ERE8" s="186"/>
      <c r="ERF8" s="186"/>
      <c r="ERG8" s="186"/>
      <c r="ERH8" s="186"/>
      <c r="ERI8" s="186"/>
      <c r="ERJ8" s="186"/>
      <c r="ERK8" s="186"/>
      <c r="ERL8" s="186"/>
      <c r="ERM8" s="186"/>
      <c r="ERN8" s="186"/>
      <c r="ERO8" s="186"/>
      <c r="ERP8" s="186"/>
      <c r="ERQ8" s="186"/>
      <c r="ERR8" s="186"/>
      <c r="ERS8" s="186"/>
      <c r="ERT8" s="186"/>
      <c r="ERU8" s="186"/>
      <c r="ERV8" s="186"/>
      <c r="ERW8" s="186"/>
      <c r="ERX8" s="186"/>
      <c r="ERY8" s="186"/>
      <c r="ERZ8" s="186"/>
      <c r="ESA8" s="186"/>
      <c r="ESB8" s="186"/>
      <c r="ESC8" s="186"/>
      <c r="ESD8" s="186"/>
      <c r="ESE8" s="186"/>
      <c r="ESF8" s="186"/>
      <c r="ESG8" s="186"/>
      <c r="ESH8" s="186"/>
      <c r="ESI8" s="186"/>
      <c r="ESJ8" s="186"/>
      <c r="ESK8" s="186"/>
      <c r="ESL8" s="186"/>
      <c r="ESM8" s="186"/>
      <c r="ESN8" s="186"/>
      <c r="ESO8" s="186"/>
      <c r="ESP8" s="186"/>
      <c r="ESQ8" s="186"/>
      <c r="ESR8" s="186"/>
      <c r="ESS8" s="186"/>
      <c r="EST8" s="186"/>
      <c r="ESU8" s="186"/>
      <c r="ESV8" s="186"/>
      <c r="ESW8" s="186"/>
      <c r="ESX8" s="186"/>
      <c r="ESY8" s="186"/>
      <c r="ESZ8" s="186"/>
      <c r="ETA8" s="186"/>
      <c r="ETB8" s="186"/>
      <c r="ETC8" s="186"/>
      <c r="ETD8" s="186"/>
      <c r="ETE8" s="186"/>
      <c r="ETF8" s="186"/>
      <c r="ETG8" s="186"/>
      <c r="ETH8" s="186"/>
      <c r="ETI8" s="186"/>
      <c r="ETJ8" s="186"/>
      <c r="ETK8" s="186"/>
      <c r="ETL8" s="186"/>
      <c r="ETM8" s="186"/>
      <c r="ETN8" s="186"/>
      <c r="ETO8" s="186"/>
      <c r="ETP8" s="186"/>
      <c r="ETQ8" s="186"/>
      <c r="ETR8" s="186"/>
      <c r="ETS8" s="186"/>
      <c r="ETT8" s="186"/>
      <c r="ETU8" s="186"/>
      <c r="ETV8" s="186"/>
      <c r="ETW8" s="186"/>
      <c r="ETX8" s="186"/>
      <c r="ETY8" s="186"/>
      <c r="ETZ8" s="186"/>
      <c r="EUA8" s="186"/>
      <c r="EUB8" s="186"/>
      <c r="EUC8" s="186"/>
      <c r="EUD8" s="186"/>
      <c r="EUE8" s="186"/>
      <c r="EUF8" s="186"/>
      <c r="EUG8" s="186"/>
      <c r="EUH8" s="186"/>
      <c r="EUI8" s="186"/>
      <c r="EUJ8" s="186"/>
      <c r="EUK8" s="186"/>
      <c r="EUL8" s="186"/>
      <c r="EUM8" s="186"/>
      <c r="EUN8" s="186"/>
      <c r="EUO8" s="186"/>
      <c r="EUP8" s="186"/>
      <c r="EUQ8" s="186"/>
      <c r="EUR8" s="186"/>
      <c r="EUS8" s="186"/>
      <c r="EUT8" s="186"/>
      <c r="EUU8" s="186"/>
      <c r="EUV8" s="186"/>
      <c r="EUW8" s="186"/>
      <c r="EUX8" s="186"/>
      <c r="EUY8" s="186"/>
      <c r="EUZ8" s="186"/>
      <c r="EVA8" s="186"/>
      <c r="EVB8" s="186"/>
      <c r="EVC8" s="186"/>
      <c r="EVD8" s="186"/>
      <c r="EVE8" s="186"/>
      <c r="EVF8" s="186"/>
      <c r="EVG8" s="186"/>
      <c r="EVH8" s="186"/>
      <c r="EVI8" s="186"/>
      <c r="EVJ8" s="186"/>
      <c r="EVK8" s="186"/>
      <c r="EVL8" s="186"/>
      <c r="EVM8" s="186"/>
      <c r="EVN8" s="186"/>
      <c r="EVO8" s="186"/>
      <c r="EVP8" s="186"/>
      <c r="EVQ8" s="186"/>
      <c r="EVR8" s="186"/>
      <c r="EVS8" s="186"/>
      <c r="EVT8" s="186"/>
      <c r="EVU8" s="186"/>
      <c r="EVV8" s="186"/>
      <c r="EVW8" s="186"/>
      <c r="EVX8" s="186"/>
      <c r="EVY8" s="186"/>
      <c r="EVZ8" s="186"/>
      <c r="EWA8" s="186"/>
      <c r="EWB8" s="186"/>
      <c r="EWC8" s="186"/>
      <c r="EWD8" s="186"/>
      <c r="EWE8" s="186"/>
      <c r="EWF8" s="186"/>
      <c r="EWG8" s="186"/>
      <c r="EWH8" s="186"/>
      <c r="EWI8" s="186"/>
      <c r="EWJ8" s="186"/>
      <c r="EWK8" s="186"/>
      <c r="EWL8" s="186"/>
      <c r="EWM8" s="186"/>
      <c r="EWN8" s="186"/>
      <c r="EWO8" s="186"/>
      <c r="EWP8" s="186"/>
      <c r="EWQ8" s="186"/>
      <c r="EWR8" s="186"/>
      <c r="EWS8" s="186"/>
      <c r="EWT8" s="186"/>
      <c r="EWU8" s="186"/>
      <c r="EWV8" s="186"/>
      <c r="EWW8" s="186"/>
      <c r="EWX8" s="186"/>
      <c r="EWY8" s="186"/>
      <c r="EWZ8" s="186"/>
      <c r="EXA8" s="186"/>
      <c r="EXB8" s="186"/>
      <c r="EXC8" s="186"/>
      <c r="EXD8" s="186"/>
      <c r="EXE8" s="186"/>
      <c r="EXF8" s="186"/>
      <c r="EXG8" s="186"/>
      <c r="EXH8" s="186"/>
      <c r="EXI8" s="186"/>
      <c r="EXJ8" s="186"/>
      <c r="EXK8" s="186"/>
      <c r="EXL8" s="186"/>
      <c r="EXM8" s="186"/>
      <c r="EXN8" s="186"/>
      <c r="EXO8" s="186"/>
      <c r="EXP8" s="186"/>
      <c r="EXQ8" s="186"/>
      <c r="EXR8" s="186"/>
      <c r="EXS8" s="186"/>
      <c r="EXT8" s="186"/>
      <c r="EXU8" s="186"/>
      <c r="EXV8" s="186"/>
      <c r="EXW8" s="186"/>
      <c r="EXX8" s="186"/>
      <c r="EXY8" s="186"/>
      <c r="EXZ8" s="186"/>
      <c r="EYA8" s="186"/>
      <c r="EYB8" s="186"/>
      <c r="EYC8" s="186"/>
      <c r="EYD8" s="186"/>
      <c r="EYE8" s="186"/>
      <c r="EYF8" s="186"/>
      <c r="EYG8" s="186"/>
      <c r="EYH8" s="186"/>
      <c r="EYI8" s="186"/>
      <c r="EYJ8" s="186"/>
      <c r="EYK8" s="186"/>
      <c r="EYL8" s="186"/>
      <c r="EYM8" s="186"/>
      <c r="EYN8" s="186"/>
      <c r="EYO8" s="186"/>
      <c r="EYP8" s="186"/>
      <c r="EYQ8" s="186"/>
      <c r="EYR8" s="186"/>
      <c r="EYS8" s="186"/>
      <c r="EYT8" s="186"/>
      <c r="EYU8" s="186"/>
      <c r="EYV8" s="186"/>
      <c r="EYW8" s="186"/>
      <c r="EYX8" s="186"/>
      <c r="EYY8" s="186"/>
      <c r="EYZ8" s="186"/>
      <c r="EZA8" s="186"/>
      <c r="EZB8" s="186"/>
      <c r="EZC8" s="186"/>
      <c r="EZD8" s="186"/>
      <c r="EZE8" s="186"/>
      <c r="EZF8" s="186"/>
      <c r="EZG8" s="186"/>
      <c r="EZH8" s="186"/>
      <c r="EZI8" s="186"/>
      <c r="EZJ8" s="186"/>
      <c r="EZK8" s="186"/>
      <c r="EZL8" s="186"/>
      <c r="EZM8" s="186"/>
      <c r="EZN8" s="186"/>
      <c r="EZO8" s="186"/>
      <c r="EZP8" s="186"/>
      <c r="EZQ8" s="186"/>
      <c r="EZR8" s="186"/>
      <c r="EZS8" s="186"/>
      <c r="EZT8" s="186"/>
      <c r="EZU8" s="186"/>
      <c r="EZV8" s="186"/>
      <c r="EZW8" s="186"/>
      <c r="EZX8" s="186"/>
      <c r="EZY8" s="186"/>
      <c r="EZZ8" s="186"/>
      <c r="FAA8" s="186"/>
      <c r="FAB8" s="186"/>
      <c r="FAC8" s="186"/>
      <c r="FAD8" s="186"/>
      <c r="FAE8" s="186"/>
      <c r="FAF8" s="186"/>
      <c r="FAG8" s="186"/>
      <c r="FAH8" s="186"/>
      <c r="FAI8" s="186"/>
      <c r="FAJ8" s="186"/>
      <c r="FAK8" s="186"/>
      <c r="FAL8" s="186"/>
      <c r="FAM8" s="186"/>
      <c r="FAN8" s="186"/>
      <c r="FAO8" s="186"/>
      <c r="FAP8" s="186"/>
      <c r="FAQ8" s="186"/>
      <c r="FAR8" s="186"/>
      <c r="FAS8" s="186"/>
      <c r="FAT8" s="186"/>
      <c r="FAU8" s="186"/>
      <c r="FAV8" s="186"/>
      <c r="FAW8" s="186"/>
      <c r="FAX8" s="186"/>
      <c r="FAY8" s="186"/>
      <c r="FAZ8" s="186"/>
      <c r="FBA8" s="186"/>
      <c r="FBB8" s="186"/>
      <c r="FBC8" s="186"/>
      <c r="FBD8" s="186"/>
      <c r="FBE8" s="186"/>
      <c r="FBF8" s="186"/>
      <c r="FBG8" s="186"/>
      <c r="FBH8" s="186"/>
      <c r="FBI8" s="186"/>
      <c r="FBJ8" s="186"/>
      <c r="FBK8" s="186"/>
      <c r="FBL8" s="186"/>
      <c r="FBM8" s="186"/>
      <c r="FBN8" s="186"/>
      <c r="FBO8" s="186"/>
      <c r="FBP8" s="186"/>
      <c r="FBQ8" s="186"/>
      <c r="FBR8" s="186"/>
      <c r="FBS8" s="186"/>
      <c r="FBT8" s="186"/>
      <c r="FBU8" s="186"/>
      <c r="FBV8" s="186"/>
      <c r="FBW8" s="186"/>
      <c r="FBX8" s="186"/>
      <c r="FBY8" s="186"/>
      <c r="FBZ8" s="186"/>
      <c r="FCA8" s="186"/>
      <c r="FCB8" s="186"/>
      <c r="FCC8" s="186"/>
      <c r="FCD8" s="186"/>
      <c r="FCE8" s="186"/>
      <c r="FCF8" s="186"/>
      <c r="FCG8" s="186"/>
      <c r="FCH8" s="186"/>
      <c r="FCI8" s="186"/>
      <c r="FCJ8" s="186"/>
      <c r="FCK8" s="186"/>
      <c r="FCL8" s="186"/>
      <c r="FCM8" s="186"/>
      <c r="FCN8" s="186"/>
      <c r="FCO8" s="186"/>
      <c r="FCP8" s="186"/>
      <c r="FCQ8" s="186"/>
      <c r="FCR8" s="186"/>
      <c r="FCS8" s="186"/>
      <c r="FCT8" s="186"/>
      <c r="FCU8" s="186"/>
      <c r="FCV8" s="186"/>
      <c r="FCW8" s="186"/>
      <c r="FCX8" s="186"/>
      <c r="FCY8" s="186"/>
      <c r="FCZ8" s="186"/>
      <c r="FDA8" s="186"/>
      <c r="FDB8" s="186"/>
      <c r="FDC8" s="186"/>
      <c r="FDD8" s="186"/>
      <c r="FDE8" s="186"/>
      <c r="FDF8" s="186"/>
      <c r="FDG8" s="186"/>
      <c r="FDH8" s="186"/>
      <c r="FDI8" s="186"/>
      <c r="FDJ8" s="186"/>
      <c r="FDK8" s="186"/>
      <c r="FDL8" s="186"/>
      <c r="FDM8" s="186"/>
      <c r="FDN8" s="186"/>
      <c r="FDO8" s="186"/>
      <c r="FDP8" s="186"/>
      <c r="FDQ8" s="186"/>
      <c r="FDR8" s="186"/>
      <c r="FDS8" s="186"/>
      <c r="FDT8" s="186"/>
      <c r="FDU8" s="186"/>
      <c r="FDV8" s="186"/>
      <c r="FDW8" s="186"/>
      <c r="FDX8" s="186"/>
      <c r="FDY8" s="186"/>
      <c r="FDZ8" s="186"/>
      <c r="FEA8" s="186"/>
      <c r="FEB8" s="186"/>
      <c r="FEC8" s="186"/>
      <c r="FED8" s="186"/>
      <c r="FEE8" s="186"/>
      <c r="FEF8" s="186"/>
      <c r="FEG8" s="186"/>
      <c r="FEH8" s="186"/>
      <c r="FEI8" s="186"/>
      <c r="FEJ8" s="186"/>
      <c r="FEK8" s="186"/>
      <c r="FEL8" s="186"/>
      <c r="FEM8" s="186"/>
      <c r="FEN8" s="186"/>
      <c r="FEO8" s="186"/>
      <c r="FEP8" s="186"/>
      <c r="FEQ8" s="186"/>
      <c r="FER8" s="186"/>
      <c r="FES8" s="186"/>
      <c r="FET8" s="186"/>
      <c r="FEU8" s="186"/>
      <c r="FEV8" s="186"/>
      <c r="FEW8" s="186"/>
      <c r="FEX8" s="186"/>
      <c r="FEY8" s="186"/>
      <c r="FEZ8" s="186"/>
      <c r="FFA8" s="186"/>
      <c r="FFB8" s="186"/>
      <c r="FFC8" s="186"/>
      <c r="FFD8" s="186"/>
      <c r="FFE8" s="186"/>
      <c r="FFF8" s="186"/>
      <c r="FFG8" s="186"/>
      <c r="FFH8" s="186"/>
      <c r="FFI8" s="186"/>
      <c r="FFJ8" s="186"/>
      <c r="FFK8" s="186"/>
      <c r="FFL8" s="186"/>
      <c r="FFM8" s="186"/>
      <c r="FFN8" s="186"/>
      <c r="FFO8" s="186"/>
      <c r="FFP8" s="186"/>
      <c r="FFQ8" s="186"/>
      <c r="FFR8" s="186"/>
      <c r="FFS8" s="186"/>
      <c r="FFT8" s="186"/>
      <c r="FFU8" s="186"/>
      <c r="FFV8" s="186"/>
      <c r="FFW8" s="186"/>
      <c r="FFX8" s="186"/>
      <c r="FFY8" s="186"/>
      <c r="FFZ8" s="186"/>
      <c r="FGA8" s="186"/>
      <c r="FGB8" s="186"/>
      <c r="FGC8" s="186"/>
      <c r="FGD8" s="186"/>
      <c r="FGE8" s="186"/>
      <c r="FGF8" s="186"/>
      <c r="FGG8" s="186"/>
      <c r="FGH8" s="186"/>
      <c r="FGI8" s="186"/>
      <c r="FGJ8" s="186"/>
      <c r="FGK8" s="186"/>
      <c r="FGL8" s="186"/>
      <c r="FGM8" s="186"/>
      <c r="FGN8" s="186"/>
      <c r="FGO8" s="186"/>
      <c r="FGP8" s="186"/>
      <c r="FGQ8" s="186"/>
      <c r="FGR8" s="186"/>
      <c r="FGS8" s="186"/>
      <c r="FGT8" s="186"/>
      <c r="FGU8" s="186"/>
      <c r="FGV8" s="186"/>
      <c r="FGW8" s="186"/>
      <c r="FGX8" s="186"/>
      <c r="FGY8" s="186"/>
      <c r="FGZ8" s="186"/>
      <c r="FHA8" s="186"/>
      <c r="FHB8" s="186"/>
      <c r="FHC8" s="186"/>
      <c r="FHD8" s="186"/>
      <c r="FHE8" s="186"/>
      <c r="FHF8" s="186"/>
      <c r="FHG8" s="186"/>
      <c r="FHH8" s="186"/>
      <c r="FHI8" s="186"/>
      <c r="FHJ8" s="186"/>
      <c r="FHK8" s="186"/>
      <c r="FHL8" s="186"/>
      <c r="FHM8" s="186"/>
      <c r="FHN8" s="186"/>
      <c r="FHO8" s="186"/>
      <c r="FHP8" s="186"/>
      <c r="FHQ8" s="186"/>
      <c r="FHR8" s="186"/>
      <c r="FHS8" s="186"/>
      <c r="FHT8" s="186"/>
      <c r="FHU8" s="186"/>
      <c r="FHV8" s="186"/>
      <c r="FHW8" s="186"/>
      <c r="FHX8" s="186"/>
      <c r="FHY8" s="186"/>
      <c r="FHZ8" s="186"/>
      <c r="FIA8" s="186"/>
      <c r="FIB8" s="186"/>
      <c r="FIC8" s="186"/>
      <c r="FID8" s="186"/>
      <c r="FIE8" s="186"/>
      <c r="FIF8" s="186"/>
      <c r="FIG8" s="186"/>
      <c r="FIH8" s="186"/>
      <c r="FII8" s="186"/>
      <c r="FIJ8" s="186"/>
      <c r="FIK8" s="186"/>
      <c r="FIL8" s="186"/>
      <c r="FIM8" s="186"/>
      <c r="FIN8" s="186"/>
      <c r="FIO8" s="186"/>
      <c r="FIP8" s="186"/>
      <c r="FIQ8" s="186"/>
      <c r="FIR8" s="186"/>
      <c r="FIS8" s="186"/>
      <c r="FIT8" s="186"/>
      <c r="FIU8" s="186"/>
      <c r="FIV8" s="186"/>
      <c r="FIW8" s="186"/>
      <c r="FIX8" s="186"/>
      <c r="FIY8" s="186"/>
      <c r="FIZ8" s="186"/>
      <c r="FJA8" s="186"/>
      <c r="FJB8" s="186"/>
      <c r="FJC8" s="186"/>
      <c r="FJD8" s="186"/>
      <c r="FJE8" s="186"/>
      <c r="FJF8" s="186"/>
      <c r="FJG8" s="186"/>
      <c r="FJH8" s="186"/>
      <c r="FJI8" s="186"/>
      <c r="FJJ8" s="186"/>
      <c r="FJK8" s="186"/>
      <c r="FJL8" s="186"/>
      <c r="FJM8" s="186"/>
      <c r="FJN8" s="186"/>
      <c r="FJO8" s="186"/>
      <c r="FJP8" s="186"/>
      <c r="FJQ8" s="186"/>
      <c r="FJR8" s="186"/>
      <c r="FJS8" s="186"/>
      <c r="FJT8" s="186"/>
      <c r="FJU8" s="186"/>
      <c r="FJV8" s="186"/>
      <c r="FJW8" s="186"/>
      <c r="FJX8" s="186"/>
      <c r="FJY8" s="186"/>
      <c r="FJZ8" s="186"/>
      <c r="FKA8" s="186"/>
      <c r="FKB8" s="186"/>
      <c r="FKC8" s="186"/>
      <c r="FKD8" s="186"/>
      <c r="FKE8" s="186"/>
      <c r="FKF8" s="186"/>
      <c r="FKG8" s="186"/>
      <c r="FKH8" s="186"/>
      <c r="FKI8" s="186"/>
      <c r="FKJ8" s="186"/>
      <c r="FKK8" s="186"/>
      <c r="FKL8" s="186"/>
      <c r="FKM8" s="186"/>
      <c r="FKN8" s="186"/>
      <c r="FKO8" s="186"/>
      <c r="FKP8" s="186"/>
      <c r="FKQ8" s="186"/>
      <c r="FKR8" s="186"/>
      <c r="FKS8" s="186"/>
      <c r="FKT8" s="186"/>
      <c r="FKU8" s="186"/>
      <c r="FKV8" s="186"/>
      <c r="FKW8" s="186"/>
      <c r="FKX8" s="186"/>
      <c r="FKY8" s="186"/>
      <c r="FKZ8" s="186"/>
      <c r="FLA8" s="186"/>
      <c r="FLB8" s="186"/>
      <c r="FLC8" s="186"/>
      <c r="FLD8" s="186"/>
      <c r="FLE8" s="186"/>
      <c r="FLF8" s="186"/>
      <c r="FLG8" s="186"/>
      <c r="FLH8" s="186"/>
      <c r="FLI8" s="186"/>
      <c r="FLJ8" s="186"/>
      <c r="FLK8" s="186"/>
      <c r="FLL8" s="186"/>
      <c r="FLM8" s="186"/>
      <c r="FLN8" s="186"/>
      <c r="FLO8" s="186"/>
      <c r="FLP8" s="186"/>
      <c r="FLQ8" s="186"/>
      <c r="FLR8" s="186"/>
      <c r="FLS8" s="186"/>
      <c r="FLT8" s="186"/>
      <c r="FLU8" s="186"/>
      <c r="FLV8" s="186"/>
      <c r="FLW8" s="186"/>
      <c r="FLX8" s="186"/>
      <c r="FLY8" s="186"/>
      <c r="FLZ8" s="186"/>
      <c r="FMA8" s="186"/>
      <c r="FMB8" s="186"/>
      <c r="FMC8" s="186"/>
      <c r="FMD8" s="186"/>
      <c r="FME8" s="186"/>
      <c r="FMF8" s="186"/>
      <c r="FMG8" s="186"/>
      <c r="FMH8" s="186"/>
      <c r="FMI8" s="186"/>
      <c r="FMJ8" s="186"/>
      <c r="FMK8" s="186"/>
      <c r="FML8" s="186"/>
      <c r="FMM8" s="186"/>
      <c r="FMN8" s="186"/>
      <c r="FMO8" s="186"/>
      <c r="FMP8" s="186"/>
      <c r="FMQ8" s="186"/>
      <c r="FMR8" s="186"/>
      <c r="FMS8" s="186"/>
      <c r="FMT8" s="186"/>
      <c r="FMU8" s="186"/>
      <c r="FMV8" s="186"/>
      <c r="FMW8" s="186"/>
      <c r="FMX8" s="186"/>
      <c r="FMY8" s="186"/>
      <c r="FMZ8" s="186"/>
      <c r="FNA8" s="186"/>
      <c r="FNB8" s="186"/>
      <c r="FNC8" s="186"/>
      <c r="FND8" s="186"/>
      <c r="FNE8" s="186"/>
      <c r="FNF8" s="186"/>
      <c r="FNG8" s="186"/>
      <c r="FNH8" s="186"/>
      <c r="FNI8" s="186"/>
      <c r="FNJ8" s="186"/>
      <c r="FNK8" s="186"/>
      <c r="FNL8" s="186"/>
      <c r="FNM8" s="186"/>
      <c r="FNN8" s="186"/>
      <c r="FNO8" s="186"/>
      <c r="FNP8" s="186"/>
      <c r="FNQ8" s="186"/>
      <c r="FNR8" s="186"/>
      <c r="FNS8" s="186"/>
      <c r="FNT8" s="186"/>
      <c r="FNU8" s="186"/>
      <c r="FNV8" s="186"/>
      <c r="FNW8" s="186"/>
      <c r="FNX8" s="186"/>
      <c r="FNY8" s="186"/>
      <c r="FNZ8" s="186"/>
      <c r="FOA8" s="186"/>
      <c r="FOB8" s="186"/>
      <c r="FOC8" s="186"/>
      <c r="FOD8" s="186"/>
      <c r="FOE8" s="186"/>
      <c r="FOF8" s="186"/>
      <c r="FOG8" s="186"/>
      <c r="FOH8" s="186"/>
      <c r="FOI8" s="186"/>
      <c r="FOJ8" s="186"/>
      <c r="FOK8" s="186"/>
      <c r="FOL8" s="186"/>
      <c r="FOM8" s="186"/>
      <c r="FON8" s="186"/>
      <c r="FOO8" s="186"/>
      <c r="FOP8" s="186"/>
      <c r="FOQ8" s="186"/>
      <c r="FOR8" s="186"/>
      <c r="FOS8" s="186"/>
      <c r="FOT8" s="186"/>
      <c r="FOU8" s="186"/>
      <c r="FOV8" s="186"/>
      <c r="FOW8" s="186"/>
      <c r="FOX8" s="186"/>
      <c r="FOY8" s="186"/>
      <c r="FOZ8" s="186"/>
      <c r="FPA8" s="186"/>
      <c r="FPB8" s="186"/>
      <c r="FPC8" s="186"/>
      <c r="FPD8" s="186"/>
      <c r="FPE8" s="186"/>
      <c r="FPF8" s="186"/>
      <c r="FPG8" s="186"/>
      <c r="FPH8" s="186"/>
      <c r="FPI8" s="186"/>
      <c r="FPJ8" s="186"/>
      <c r="FPK8" s="186"/>
      <c r="FPL8" s="186"/>
      <c r="FPM8" s="186"/>
      <c r="FPN8" s="186"/>
      <c r="FPO8" s="186"/>
      <c r="FPP8" s="186"/>
      <c r="FPQ8" s="186"/>
      <c r="FPR8" s="186"/>
      <c r="FPS8" s="186"/>
      <c r="FPT8" s="186"/>
      <c r="FPU8" s="186"/>
      <c r="FPV8" s="186"/>
      <c r="FPW8" s="186"/>
      <c r="FPX8" s="186"/>
      <c r="FPY8" s="186"/>
      <c r="FPZ8" s="186"/>
      <c r="FQA8" s="186"/>
      <c r="FQB8" s="186"/>
      <c r="FQC8" s="186"/>
      <c r="FQD8" s="186"/>
      <c r="FQE8" s="186"/>
      <c r="FQF8" s="186"/>
      <c r="FQG8" s="186"/>
      <c r="FQH8" s="186"/>
      <c r="FQI8" s="186"/>
      <c r="FQJ8" s="186"/>
      <c r="FQK8" s="186"/>
      <c r="FQL8" s="186"/>
      <c r="FQM8" s="186"/>
      <c r="FQN8" s="186"/>
      <c r="FQO8" s="186"/>
      <c r="FQP8" s="186"/>
      <c r="FQQ8" s="186"/>
      <c r="FQR8" s="186"/>
      <c r="FQS8" s="186"/>
      <c r="FQT8" s="186"/>
      <c r="FQU8" s="186"/>
      <c r="FQV8" s="186"/>
      <c r="FQW8" s="186"/>
      <c r="FQX8" s="186"/>
      <c r="FQY8" s="186"/>
      <c r="FQZ8" s="186"/>
      <c r="FRA8" s="186"/>
      <c r="FRB8" s="186"/>
      <c r="FRC8" s="186"/>
      <c r="FRD8" s="186"/>
      <c r="FRE8" s="186"/>
      <c r="FRF8" s="186"/>
      <c r="FRG8" s="186"/>
      <c r="FRH8" s="186"/>
      <c r="FRI8" s="186"/>
      <c r="FRJ8" s="186"/>
      <c r="FRK8" s="186"/>
      <c r="FRL8" s="186"/>
      <c r="FRM8" s="186"/>
      <c r="FRN8" s="186"/>
      <c r="FRO8" s="186"/>
      <c r="FRP8" s="186"/>
      <c r="FRQ8" s="186"/>
      <c r="FRR8" s="186"/>
      <c r="FRS8" s="186"/>
      <c r="FRT8" s="186"/>
      <c r="FRU8" s="186"/>
      <c r="FRV8" s="186"/>
      <c r="FRW8" s="186"/>
      <c r="FRX8" s="186"/>
      <c r="FRY8" s="186"/>
      <c r="FRZ8" s="186"/>
      <c r="FSA8" s="186"/>
      <c r="FSB8" s="186"/>
      <c r="FSC8" s="186"/>
      <c r="FSD8" s="186"/>
      <c r="FSE8" s="186"/>
      <c r="FSF8" s="186"/>
      <c r="FSG8" s="186"/>
      <c r="FSH8" s="186"/>
      <c r="FSI8" s="186"/>
      <c r="FSJ8" s="186"/>
      <c r="FSK8" s="186"/>
      <c r="FSL8" s="186"/>
      <c r="FSM8" s="186"/>
      <c r="FSN8" s="186"/>
      <c r="FSO8" s="186"/>
      <c r="FSP8" s="186"/>
      <c r="FSQ8" s="186"/>
      <c r="FSR8" s="186"/>
      <c r="FSS8" s="186"/>
      <c r="FST8" s="186"/>
      <c r="FSU8" s="186"/>
      <c r="FSV8" s="186"/>
      <c r="FSW8" s="186"/>
      <c r="FSX8" s="186"/>
      <c r="FSY8" s="186"/>
      <c r="FSZ8" s="186"/>
      <c r="FTA8" s="186"/>
      <c r="FTB8" s="186"/>
      <c r="FTC8" s="186"/>
      <c r="FTD8" s="186"/>
      <c r="FTE8" s="186"/>
      <c r="FTF8" s="186"/>
      <c r="FTG8" s="186"/>
      <c r="FTH8" s="186"/>
      <c r="FTI8" s="186"/>
      <c r="FTJ8" s="186"/>
      <c r="FTK8" s="186"/>
      <c r="FTL8" s="186"/>
      <c r="FTM8" s="186"/>
      <c r="FTN8" s="186"/>
      <c r="FTO8" s="186"/>
      <c r="FTP8" s="186"/>
      <c r="FTQ8" s="186"/>
      <c r="FTR8" s="186"/>
      <c r="FTS8" s="186"/>
      <c r="FTT8" s="186"/>
      <c r="FTU8" s="186"/>
      <c r="FTV8" s="186"/>
      <c r="FTW8" s="186"/>
      <c r="FTX8" s="186"/>
      <c r="FTY8" s="186"/>
      <c r="FTZ8" s="186"/>
      <c r="FUA8" s="186"/>
      <c r="FUB8" s="186"/>
      <c r="FUC8" s="186"/>
      <c r="FUD8" s="186"/>
      <c r="FUE8" s="186"/>
      <c r="FUF8" s="186"/>
      <c r="FUG8" s="186"/>
      <c r="FUH8" s="186"/>
      <c r="FUI8" s="186"/>
      <c r="FUJ8" s="186"/>
      <c r="FUK8" s="186"/>
      <c r="FUL8" s="186"/>
      <c r="FUM8" s="186"/>
      <c r="FUN8" s="186"/>
      <c r="FUO8" s="186"/>
      <c r="FUP8" s="186"/>
      <c r="FUQ8" s="186"/>
      <c r="FUR8" s="186"/>
      <c r="FUS8" s="186"/>
      <c r="FUT8" s="186"/>
      <c r="FUU8" s="186"/>
      <c r="FUV8" s="186"/>
      <c r="FUW8" s="186"/>
      <c r="FUX8" s="186"/>
      <c r="FUY8" s="186"/>
      <c r="FUZ8" s="186"/>
      <c r="FVA8" s="186"/>
      <c r="FVB8" s="186"/>
      <c r="FVC8" s="186"/>
      <c r="FVD8" s="186"/>
      <c r="FVE8" s="186"/>
      <c r="FVF8" s="186"/>
      <c r="FVG8" s="186"/>
      <c r="FVH8" s="186"/>
      <c r="FVI8" s="186"/>
      <c r="FVJ8" s="186"/>
      <c r="FVK8" s="186"/>
      <c r="FVL8" s="186"/>
      <c r="FVM8" s="186"/>
      <c r="FVN8" s="186"/>
      <c r="FVO8" s="186"/>
      <c r="FVP8" s="186"/>
      <c r="FVQ8" s="186"/>
      <c r="FVR8" s="186"/>
      <c r="FVS8" s="186"/>
      <c r="FVT8" s="186"/>
      <c r="FVU8" s="186"/>
      <c r="FVV8" s="186"/>
      <c r="FVW8" s="186"/>
      <c r="FVX8" s="186"/>
      <c r="FVY8" s="186"/>
      <c r="FVZ8" s="186"/>
      <c r="FWA8" s="186"/>
      <c r="FWB8" s="186"/>
      <c r="FWC8" s="186"/>
      <c r="FWD8" s="186"/>
      <c r="FWE8" s="186"/>
      <c r="FWF8" s="186"/>
      <c r="FWG8" s="186"/>
      <c r="FWH8" s="186"/>
      <c r="FWI8" s="186"/>
      <c r="FWJ8" s="186"/>
      <c r="FWK8" s="186"/>
      <c r="FWL8" s="186"/>
      <c r="FWM8" s="186"/>
      <c r="FWN8" s="186"/>
      <c r="FWO8" s="186"/>
      <c r="FWP8" s="186"/>
      <c r="FWQ8" s="186"/>
      <c r="FWR8" s="186"/>
      <c r="FWS8" s="186"/>
      <c r="FWT8" s="186"/>
      <c r="FWU8" s="186"/>
      <c r="FWV8" s="186"/>
      <c r="FWW8" s="186"/>
      <c r="FWX8" s="186"/>
      <c r="FWY8" s="186"/>
      <c r="FWZ8" s="186"/>
      <c r="FXA8" s="186"/>
      <c r="FXB8" s="186"/>
      <c r="FXC8" s="186"/>
      <c r="FXD8" s="186"/>
      <c r="FXE8" s="186"/>
      <c r="FXF8" s="186"/>
      <c r="FXG8" s="186"/>
      <c r="FXH8" s="186"/>
      <c r="FXI8" s="186"/>
      <c r="FXJ8" s="186"/>
      <c r="FXK8" s="186"/>
      <c r="FXL8" s="186"/>
      <c r="FXM8" s="186"/>
      <c r="FXN8" s="186"/>
      <c r="FXO8" s="186"/>
      <c r="FXP8" s="186"/>
      <c r="FXQ8" s="186"/>
      <c r="FXR8" s="186"/>
      <c r="FXS8" s="186"/>
      <c r="FXT8" s="186"/>
      <c r="FXU8" s="186"/>
      <c r="FXV8" s="186"/>
      <c r="FXW8" s="186"/>
      <c r="FXX8" s="186"/>
      <c r="FXY8" s="186"/>
      <c r="FXZ8" s="186"/>
      <c r="FYA8" s="186"/>
      <c r="FYB8" s="186"/>
      <c r="FYC8" s="186"/>
      <c r="FYD8" s="186"/>
      <c r="FYE8" s="186"/>
      <c r="FYF8" s="186"/>
      <c r="FYG8" s="186"/>
      <c r="FYH8" s="186"/>
      <c r="FYI8" s="186"/>
      <c r="FYJ8" s="186"/>
      <c r="FYK8" s="186"/>
      <c r="FYL8" s="186"/>
      <c r="FYM8" s="186"/>
      <c r="FYN8" s="186"/>
      <c r="FYO8" s="186"/>
      <c r="FYP8" s="186"/>
      <c r="FYQ8" s="186"/>
      <c r="FYR8" s="186"/>
      <c r="FYS8" s="186"/>
      <c r="FYT8" s="186"/>
      <c r="FYU8" s="186"/>
      <c r="FYV8" s="186"/>
      <c r="FYW8" s="186"/>
      <c r="FYX8" s="186"/>
      <c r="FYY8" s="186"/>
      <c r="FYZ8" s="186"/>
      <c r="FZA8" s="186"/>
      <c r="FZB8" s="186"/>
      <c r="FZC8" s="186"/>
      <c r="FZD8" s="186"/>
      <c r="FZE8" s="186"/>
      <c r="FZF8" s="186"/>
      <c r="FZG8" s="186"/>
      <c r="FZH8" s="186"/>
      <c r="FZI8" s="186"/>
      <c r="FZJ8" s="186"/>
      <c r="FZK8" s="186"/>
      <c r="FZL8" s="186"/>
      <c r="FZM8" s="186"/>
      <c r="FZN8" s="186"/>
      <c r="FZO8" s="186"/>
      <c r="FZP8" s="186"/>
      <c r="FZQ8" s="186"/>
      <c r="FZR8" s="186"/>
      <c r="FZS8" s="186"/>
      <c r="FZT8" s="186"/>
      <c r="FZU8" s="186"/>
      <c r="FZV8" s="186"/>
      <c r="FZW8" s="186"/>
      <c r="FZX8" s="186"/>
      <c r="FZY8" s="186"/>
      <c r="FZZ8" s="186"/>
      <c r="GAA8" s="186"/>
      <c r="GAB8" s="186"/>
      <c r="GAC8" s="186"/>
      <c r="GAD8" s="186"/>
      <c r="GAE8" s="186"/>
      <c r="GAF8" s="186"/>
      <c r="GAG8" s="186"/>
      <c r="GAH8" s="186"/>
      <c r="GAI8" s="186"/>
      <c r="GAJ8" s="186"/>
      <c r="GAK8" s="186"/>
      <c r="GAL8" s="186"/>
      <c r="GAM8" s="186"/>
      <c r="GAN8" s="186"/>
      <c r="GAO8" s="186"/>
      <c r="GAP8" s="186"/>
      <c r="GAQ8" s="186"/>
      <c r="GAR8" s="186"/>
      <c r="GAS8" s="186"/>
      <c r="GAT8" s="186"/>
      <c r="GAU8" s="186"/>
      <c r="GAV8" s="186"/>
      <c r="GAW8" s="186"/>
      <c r="GAX8" s="186"/>
      <c r="GAY8" s="186"/>
      <c r="GAZ8" s="186"/>
      <c r="GBA8" s="186"/>
      <c r="GBB8" s="186"/>
      <c r="GBC8" s="186"/>
      <c r="GBD8" s="186"/>
      <c r="GBE8" s="186"/>
      <c r="GBF8" s="186"/>
      <c r="GBG8" s="186"/>
      <c r="GBH8" s="186"/>
      <c r="GBI8" s="186"/>
      <c r="GBJ8" s="186"/>
      <c r="GBK8" s="186"/>
      <c r="GBL8" s="186"/>
      <c r="GBM8" s="186"/>
      <c r="GBN8" s="186"/>
      <c r="GBO8" s="186"/>
      <c r="GBP8" s="186"/>
      <c r="GBQ8" s="186"/>
      <c r="GBR8" s="186"/>
      <c r="GBS8" s="186"/>
      <c r="GBT8" s="186"/>
      <c r="GBU8" s="186"/>
      <c r="GBV8" s="186"/>
      <c r="GBW8" s="186"/>
      <c r="GBX8" s="186"/>
      <c r="GBY8" s="186"/>
      <c r="GBZ8" s="186"/>
      <c r="GCA8" s="186"/>
      <c r="GCB8" s="186"/>
      <c r="GCC8" s="186"/>
      <c r="GCD8" s="186"/>
      <c r="GCE8" s="186"/>
      <c r="GCF8" s="186"/>
      <c r="GCG8" s="186"/>
      <c r="GCH8" s="186"/>
      <c r="GCI8" s="186"/>
      <c r="GCJ8" s="186"/>
      <c r="GCK8" s="186"/>
      <c r="GCL8" s="186"/>
      <c r="GCM8" s="186"/>
      <c r="GCN8" s="186"/>
      <c r="GCO8" s="186"/>
      <c r="GCP8" s="186"/>
      <c r="GCQ8" s="186"/>
      <c r="GCR8" s="186"/>
      <c r="GCS8" s="186"/>
      <c r="GCT8" s="186"/>
      <c r="GCU8" s="186"/>
      <c r="GCV8" s="186"/>
      <c r="GCW8" s="186"/>
      <c r="GCX8" s="186"/>
      <c r="GCY8" s="186"/>
      <c r="GCZ8" s="186"/>
      <c r="GDA8" s="186"/>
      <c r="GDB8" s="186"/>
      <c r="GDC8" s="186"/>
      <c r="GDD8" s="186"/>
      <c r="GDE8" s="186"/>
      <c r="GDF8" s="186"/>
      <c r="GDG8" s="186"/>
      <c r="GDH8" s="186"/>
      <c r="GDI8" s="186"/>
      <c r="GDJ8" s="186"/>
      <c r="GDK8" s="186"/>
      <c r="GDL8" s="186"/>
      <c r="GDM8" s="186"/>
      <c r="GDN8" s="186"/>
      <c r="GDO8" s="186"/>
      <c r="GDP8" s="186"/>
      <c r="GDQ8" s="186"/>
      <c r="GDR8" s="186"/>
      <c r="GDS8" s="186"/>
      <c r="GDT8" s="186"/>
      <c r="GDU8" s="186"/>
      <c r="GDV8" s="186"/>
      <c r="GDW8" s="186"/>
      <c r="GDX8" s="186"/>
      <c r="GDY8" s="186"/>
      <c r="GDZ8" s="186"/>
      <c r="GEA8" s="186"/>
      <c r="GEB8" s="186"/>
      <c r="GEC8" s="186"/>
      <c r="GED8" s="186"/>
      <c r="GEE8" s="186"/>
      <c r="GEF8" s="186"/>
      <c r="GEG8" s="186"/>
      <c r="GEH8" s="186"/>
      <c r="GEI8" s="186"/>
      <c r="GEJ8" s="186"/>
      <c r="GEK8" s="186"/>
      <c r="GEL8" s="186"/>
      <c r="GEM8" s="186"/>
      <c r="GEN8" s="186"/>
      <c r="GEO8" s="186"/>
      <c r="GEP8" s="186"/>
      <c r="GEQ8" s="186"/>
      <c r="GER8" s="186"/>
      <c r="GES8" s="186"/>
      <c r="GET8" s="186"/>
      <c r="GEU8" s="186"/>
      <c r="GEV8" s="186"/>
      <c r="GEW8" s="186"/>
      <c r="GEX8" s="186"/>
      <c r="GEY8" s="186"/>
      <c r="GEZ8" s="186"/>
      <c r="GFA8" s="186"/>
      <c r="GFB8" s="186"/>
      <c r="GFC8" s="186"/>
      <c r="GFD8" s="186"/>
      <c r="GFE8" s="186"/>
      <c r="GFF8" s="186"/>
      <c r="GFG8" s="186"/>
      <c r="GFH8" s="186"/>
      <c r="GFI8" s="186"/>
      <c r="GFJ8" s="186"/>
      <c r="GFK8" s="186"/>
      <c r="GFL8" s="186"/>
      <c r="GFM8" s="186"/>
      <c r="GFN8" s="186"/>
      <c r="GFO8" s="186"/>
      <c r="GFP8" s="186"/>
      <c r="GFQ8" s="186"/>
      <c r="GFR8" s="186"/>
      <c r="GFS8" s="186"/>
      <c r="GFT8" s="186"/>
      <c r="GFU8" s="186"/>
      <c r="GFV8" s="186"/>
      <c r="GFW8" s="186"/>
      <c r="GFX8" s="186"/>
      <c r="GFY8" s="186"/>
      <c r="GFZ8" s="186"/>
      <c r="GGA8" s="186"/>
      <c r="GGB8" s="186"/>
      <c r="GGC8" s="186"/>
      <c r="GGD8" s="186"/>
      <c r="GGE8" s="186"/>
      <c r="GGF8" s="186"/>
      <c r="GGG8" s="186"/>
      <c r="GGH8" s="186"/>
      <c r="GGI8" s="186"/>
      <c r="GGJ8" s="186"/>
      <c r="GGK8" s="186"/>
      <c r="GGL8" s="186"/>
      <c r="GGM8" s="186"/>
      <c r="GGN8" s="186"/>
      <c r="GGO8" s="186"/>
      <c r="GGP8" s="186"/>
      <c r="GGQ8" s="186"/>
      <c r="GGR8" s="186"/>
      <c r="GGS8" s="186"/>
      <c r="GGT8" s="186"/>
      <c r="GGU8" s="186"/>
      <c r="GGV8" s="186"/>
      <c r="GGW8" s="186"/>
      <c r="GGX8" s="186"/>
      <c r="GGY8" s="186"/>
      <c r="GGZ8" s="186"/>
      <c r="GHA8" s="186"/>
      <c r="GHB8" s="186"/>
      <c r="GHC8" s="186"/>
      <c r="GHD8" s="186"/>
      <c r="GHE8" s="186"/>
      <c r="GHF8" s="186"/>
      <c r="GHG8" s="186"/>
      <c r="GHH8" s="186"/>
      <c r="GHI8" s="186"/>
      <c r="GHJ8" s="186"/>
      <c r="GHK8" s="186"/>
      <c r="GHL8" s="186"/>
      <c r="GHM8" s="186"/>
      <c r="GHN8" s="186"/>
      <c r="GHO8" s="186"/>
      <c r="GHP8" s="186"/>
      <c r="GHQ8" s="186"/>
      <c r="GHR8" s="186"/>
      <c r="GHS8" s="186"/>
      <c r="GHT8" s="186"/>
      <c r="GHU8" s="186"/>
      <c r="GHV8" s="186"/>
      <c r="GHW8" s="186"/>
      <c r="GHX8" s="186"/>
      <c r="GHY8" s="186"/>
      <c r="GHZ8" s="186"/>
      <c r="GIA8" s="186"/>
      <c r="GIB8" s="186"/>
      <c r="GIC8" s="186"/>
      <c r="GID8" s="186"/>
      <c r="GIE8" s="186"/>
      <c r="GIF8" s="186"/>
      <c r="GIG8" s="186"/>
      <c r="GIH8" s="186"/>
      <c r="GII8" s="186"/>
      <c r="GIJ8" s="186"/>
      <c r="GIK8" s="186"/>
      <c r="GIL8" s="186"/>
      <c r="GIM8" s="186"/>
      <c r="GIN8" s="186"/>
      <c r="GIO8" s="186"/>
      <c r="GIP8" s="186"/>
      <c r="GIQ8" s="186"/>
      <c r="GIR8" s="186"/>
      <c r="GIS8" s="186"/>
      <c r="GIT8" s="186"/>
      <c r="GIU8" s="186"/>
      <c r="GIV8" s="186"/>
      <c r="GIW8" s="186"/>
      <c r="GIX8" s="186"/>
      <c r="GIY8" s="186"/>
      <c r="GIZ8" s="186"/>
      <c r="GJA8" s="186"/>
      <c r="GJB8" s="186"/>
      <c r="GJC8" s="186"/>
      <c r="GJD8" s="186"/>
      <c r="GJE8" s="186"/>
      <c r="GJF8" s="186"/>
      <c r="GJG8" s="186"/>
      <c r="GJH8" s="186"/>
      <c r="GJI8" s="186"/>
      <c r="GJJ8" s="186"/>
      <c r="GJK8" s="186"/>
      <c r="GJL8" s="186"/>
      <c r="GJM8" s="186"/>
      <c r="GJN8" s="186"/>
      <c r="GJO8" s="186"/>
      <c r="GJP8" s="186"/>
      <c r="GJQ8" s="186"/>
      <c r="GJR8" s="186"/>
      <c r="GJS8" s="186"/>
      <c r="GJT8" s="186"/>
      <c r="GJU8" s="186"/>
      <c r="GJV8" s="186"/>
      <c r="GJW8" s="186"/>
      <c r="GJX8" s="186"/>
      <c r="GJY8" s="186"/>
      <c r="GJZ8" s="186"/>
      <c r="GKA8" s="186"/>
      <c r="GKB8" s="186"/>
      <c r="GKC8" s="186"/>
      <c r="GKD8" s="186"/>
      <c r="GKE8" s="186"/>
      <c r="GKF8" s="186"/>
      <c r="GKG8" s="186"/>
      <c r="GKH8" s="186"/>
      <c r="GKI8" s="186"/>
      <c r="GKJ8" s="186"/>
      <c r="GKK8" s="186"/>
      <c r="GKL8" s="186"/>
      <c r="GKM8" s="186"/>
      <c r="GKN8" s="186"/>
      <c r="GKO8" s="186"/>
      <c r="GKP8" s="186"/>
      <c r="GKQ8" s="186"/>
      <c r="GKR8" s="186"/>
      <c r="GKS8" s="186"/>
      <c r="GKT8" s="186"/>
      <c r="GKU8" s="186"/>
      <c r="GKV8" s="186"/>
      <c r="GKW8" s="186"/>
      <c r="GKX8" s="186"/>
      <c r="GKY8" s="186"/>
      <c r="GKZ8" s="186"/>
      <c r="GLA8" s="186"/>
      <c r="GLB8" s="186"/>
      <c r="GLC8" s="186"/>
      <c r="GLD8" s="186"/>
      <c r="GLE8" s="186"/>
      <c r="GLF8" s="186"/>
      <c r="GLG8" s="186"/>
      <c r="GLH8" s="186"/>
      <c r="GLI8" s="186"/>
      <c r="GLJ8" s="186"/>
      <c r="GLK8" s="186"/>
      <c r="GLL8" s="186"/>
      <c r="GLM8" s="186"/>
      <c r="GLN8" s="186"/>
      <c r="GLO8" s="186"/>
      <c r="GLP8" s="186"/>
      <c r="GLQ8" s="186"/>
      <c r="GLR8" s="186"/>
      <c r="GLS8" s="186"/>
      <c r="GLT8" s="186"/>
      <c r="GLU8" s="186"/>
      <c r="GLV8" s="186"/>
      <c r="GLW8" s="186"/>
      <c r="GLX8" s="186"/>
      <c r="GLY8" s="186"/>
      <c r="GLZ8" s="186"/>
      <c r="GMA8" s="186"/>
      <c r="GMB8" s="186"/>
      <c r="GMC8" s="186"/>
      <c r="GMD8" s="186"/>
      <c r="GME8" s="186"/>
      <c r="GMF8" s="186"/>
      <c r="GMG8" s="186"/>
      <c r="GMH8" s="186"/>
      <c r="GMI8" s="186"/>
      <c r="GMJ8" s="186"/>
      <c r="GMK8" s="186"/>
      <c r="GML8" s="186"/>
      <c r="GMM8" s="186"/>
      <c r="GMN8" s="186"/>
      <c r="GMO8" s="186"/>
      <c r="GMP8" s="186"/>
      <c r="GMQ8" s="186"/>
      <c r="GMR8" s="186"/>
      <c r="GMS8" s="186"/>
      <c r="GMT8" s="186"/>
      <c r="GMU8" s="186"/>
      <c r="GMV8" s="186"/>
      <c r="GMW8" s="186"/>
      <c r="GMX8" s="186"/>
      <c r="GMY8" s="186"/>
      <c r="GMZ8" s="186"/>
      <c r="GNA8" s="186"/>
      <c r="GNB8" s="186"/>
      <c r="GNC8" s="186"/>
      <c r="GND8" s="186"/>
      <c r="GNE8" s="186"/>
      <c r="GNF8" s="186"/>
      <c r="GNG8" s="186"/>
      <c r="GNH8" s="186"/>
      <c r="GNI8" s="186"/>
      <c r="GNJ8" s="186"/>
      <c r="GNK8" s="186"/>
      <c r="GNL8" s="186"/>
      <c r="GNM8" s="186"/>
      <c r="GNN8" s="186"/>
      <c r="GNO8" s="186"/>
      <c r="GNP8" s="186"/>
      <c r="GNQ8" s="186"/>
      <c r="GNR8" s="186"/>
      <c r="GNS8" s="186"/>
      <c r="GNT8" s="186"/>
      <c r="GNU8" s="186"/>
      <c r="GNV8" s="186"/>
      <c r="GNW8" s="186"/>
      <c r="GNX8" s="186"/>
      <c r="GNY8" s="186"/>
      <c r="GNZ8" s="186"/>
      <c r="GOA8" s="186"/>
      <c r="GOB8" s="186"/>
      <c r="GOC8" s="186"/>
      <c r="GOD8" s="186"/>
      <c r="GOE8" s="186"/>
      <c r="GOF8" s="186"/>
      <c r="GOG8" s="186"/>
      <c r="GOH8" s="186"/>
      <c r="GOI8" s="186"/>
      <c r="GOJ8" s="186"/>
      <c r="GOK8" s="186"/>
      <c r="GOL8" s="186"/>
      <c r="GOM8" s="186"/>
      <c r="GON8" s="186"/>
      <c r="GOO8" s="186"/>
      <c r="GOP8" s="186"/>
      <c r="GOQ8" s="186"/>
      <c r="GOR8" s="186"/>
      <c r="GOS8" s="186"/>
      <c r="GOT8" s="186"/>
      <c r="GOU8" s="186"/>
      <c r="GOV8" s="186"/>
      <c r="GOW8" s="186"/>
      <c r="GOX8" s="186"/>
      <c r="GOY8" s="186"/>
      <c r="GOZ8" s="186"/>
      <c r="GPA8" s="186"/>
      <c r="GPB8" s="186"/>
      <c r="GPC8" s="186"/>
      <c r="GPD8" s="186"/>
      <c r="GPE8" s="186"/>
      <c r="GPF8" s="186"/>
      <c r="GPG8" s="186"/>
      <c r="GPH8" s="186"/>
      <c r="GPI8" s="186"/>
      <c r="GPJ8" s="186"/>
      <c r="GPK8" s="186"/>
      <c r="GPL8" s="186"/>
      <c r="GPM8" s="186"/>
      <c r="GPN8" s="186"/>
      <c r="GPO8" s="186"/>
      <c r="GPP8" s="186"/>
      <c r="GPQ8" s="186"/>
      <c r="GPR8" s="186"/>
      <c r="GPS8" s="186"/>
      <c r="GPT8" s="186"/>
      <c r="GPU8" s="186"/>
      <c r="GPV8" s="186"/>
      <c r="GPW8" s="186"/>
      <c r="GPX8" s="186"/>
      <c r="GPY8" s="186"/>
      <c r="GPZ8" s="186"/>
      <c r="GQA8" s="186"/>
      <c r="GQB8" s="186"/>
      <c r="GQC8" s="186"/>
      <c r="GQD8" s="186"/>
      <c r="GQE8" s="186"/>
      <c r="GQF8" s="186"/>
      <c r="GQG8" s="186"/>
      <c r="GQH8" s="186"/>
      <c r="GQI8" s="186"/>
      <c r="GQJ8" s="186"/>
      <c r="GQK8" s="186"/>
      <c r="GQL8" s="186"/>
      <c r="GQM8" s="186"/>
      <c r="GQN8" s="186"/>
      <c r="GQO8" s="186"/>
      <c r="GQP8" s="186"/>
      <c r="GQQ8" s="186"/>
      <c r="GQR8" s="186"/>
      <c r="GQS8" s="186"/>
      <c r="GQT8" s="186"/>
      <c r="GQU8" s="186"/>
      <c r="GQV8" s="186"/>
      <c r="GQW8" s="186"/>
      <c r="GQX8" s="186"/>
      <c r="GQY8" s="186"/>
      <c r="GQZ8" s="186"/>
      <c r="GRA8" s="186"/>
      <c r="GRB8" s="186"/>
      <c r="GRC8" s="186"/>
      <c r="GRD8" s="186"/>
      <c r="GRE8" s="186"/>
      <c r="GRF8" s="186"/>
      <c r="GRG8" s="186"/>
      <c r="GRH8" s="186"/>
      <c r="GRI8" s="186"/>
      <c r="GRJ8" s="186"/>
      <c r="GRK8" s="186"/>
      <c r="GRL8" s="186"/>
      <c r="GRM8" s="186"/>
      <c r="GRN8" s="186"/>
      <c r="GRO8" s="186"/>
      <c r="GRP8" s="186"/>
      <c r="GRQ8" s="186"/>
      <c r="GRR8" s="186"/>
      <c r="GRS8" s="186"/>
      <c r="GRT8" s="186"/>
      <c r="GRU8" s="186"/>
      <c r="GRV8" s="186"/>
      <c r="GRW8" s="186"/>
      <c r="GRX8" s="186"/>
      <c r="GRY8" s="186"/>
      <c r="GRZ8" s="186"/>
      <c r="GSA8" s="186"/>
      <c r="GSB8" s="186"/>
      <c r="GSC8" s="186"/>
      <c r="GSD8" s="186"/>
      <c r="GSE8" s="186"/>
      <c r="GSF8" s="186"/>
      <c r="GSG8" s="186"/>
      <c r="GSH8" s="186"/>
      <c r="GSI8" s="186"/>
      <c r="GSJ8" s="186"/>
      <c r="GSK8" s="186"/>
      <c r="GSL8" s="186"/>
      <c r="GSM8" s="186"/>
      <c r="GSN8" s="186"/>
      <c r="GSO8" s="186"/>
      <c r="GSP8" s="186"/>
      <c r="GSQ8" s="186"/>
      <c r="GSR8" s="186"/>
      <c r="GSS8" s="186"/>
      <c r="GST8" s="186"/>
      <c r="GSU8" s="186"/>
      <c r="GSV8" s="186"/>
      <c r="GSW8" s="186"/>
      <c r="GSX8" s="186"/>
      <c r="GSY8" s="186"/>
      <c r="GSZ8" s="186"/>
      <c r="GTA8" s="186"/>
      <c r="GTB8" s="186"/>
      <c r="GTC8" s="186"/>
      <c r="GTD8" s="186"/>
      <c r="GTE8" s="186"/>
      <c r="GTF8" s="186"/>
      <c r="GTG8" s="186"/>
      <c r="GTH8" s="186"/>
      <c r="GTI8" s="186"/>
      <c r="GTJ8" s="186"/>
      <c r="GTK8" s="186"/>
      <c r="GTL8" s="186"/>
      <c r="GTM8" s="186"/>
      <c r="GTN8" s="186"/>
      <c r="GTO8" s="186"/>
      <c r="GTP8" s="186"/>
      <c r="GTQ8" s="186"/>
      <c r="GTR8" s="186"/>
      <c r="GTS8" s="186"/>
      <c r="GTT8" s="186"/>
      <c r="GTU8" s="186"/>
      <c r="GTV8" s="186"/>
      <c r="GTW8" s="186"/>
      <c r="GTX8" s="186"/>
      <c r="GTY8" s="186"/>
      <c r="GTZ8" s="186"/>
      <c r="GUA8" s="186"/>
      <c r="GUB8" s="186"/>
      <c r="GUC8" s="186"/>
      <c r="GUD8" s="186"/>
      <c r="GUE8" s="186"/>
      <c r="GUF8" s="186"/>
      <c r="GUG8" s="186"/>
      <c r="GUH8" s="186"/>
      <c r="GUI8" s="186"/>
      <c r="GUJ8" s="186"/>
      <c r="GUK8" s="186"/>
      <c r="GUL8" s="186"/>
      <c r="GUM8" s="186"/>
      <c r="GUN8" s="186"/>
      <c r="GUO8" s="186"/>
      <c r="GUP8" s="186"/>
      <c r="GUQ8" s="186"/>
      <c r="GUR8" s="186"/>
      <c r="GUS8" s="186"/>
      <c r="GUT8" s="186"/>
      <c r="GUU8" s="186"/>
      <c r="GUV8" s="186"/>
      <c r="GUW8" s="186"/>
      <c r="GUX8" s="186"/>
      <c r="GUY8" s="186"/>
      <c r="GUZ8" s="186"/>
      <c r="GVA8" s="186"/>
      <c r="GVB8" s="186"/>
      <c r="GVC8" s="186"/>
      <c r="GVD8" s="186"/>
      <c r="GVE8" s="186"/>
      <c r="GVF8" s="186"/>
      <c r="GVG8" s="186"/>
      <c r="GVH8" s="186"/>
      <c r="GVI8" s="186"/>
      <c r="GVJ8" s="186"/>
      <c r="GVK8" s="186"/>
      <c r="GVL8" s="186"/>
      <c r="GVM8" s="186"/>
      <c r="GVN8" s="186"/>
      <c r="GVO8" s="186"/>
      <c r="GVP8" s="186"/>
      <c r="GVQ8" s="186"/>
      <c r="GVR8" s="186"/>
      <c r="GVS8" s="186"/>
      <c r="GVT8" s="186"/>
      <c r="GVU8" s="186"/>
      <c r="GVV8" s="186"/>
      <c r="GVW8" s="186"/>
      <c r="GVX8" s="186"/>
      <c r="GVY8" s="186"/>
      <c r="GVZ8" s="186"/>
      <c r="GWA8" s="186"/>
      <c r="GWB8" s="186"/>
      <c r="GWC8" s="186"/>
      <c r="GWD8" s="186"/>
      <c r="GWE8" s="186"/>
      <c r="GWF8" s="186"/>
      <c r="GWG8" s="186"/>
      <c r="GWH8" s="186"/>
      <c r="GWI8" s="186"/>
      <c r="GWJ8" s="186"/>
      <c r="GWK8" s="186"/>
      <c r="GWL8" s="186"/>
      <c r="GWM8" s="186"/>
      <c r="GWN8" s="186"/>
      <c r="GWO8" s="186"/>
      <c r="GWP8" s="186"/>
      <c r="GWQ8" s="186"/>
      <c r="GWR8" s="186"/>
      <c r="GWS8" s="186"/>
      <c r="GWT8" s="186"/>
      <c r="GWU8" s="186"/>
      <c r="GWV8" s="186"/>
      <c r="GWW8" s="186"/>
      <c r="GWX8" s="186"/>
      <c r="GWY8" s="186"/>
      <c r="GWZ8" s="186"/>
      <c r="GXA8" s="186"/>
      <c r="GXB8" s="186"/>
      <c r="GXC8" s="186"/>
      <c r="GXD8" s="186"/>
      <c r="GXE8" s="186"/>
      <c r="GXF8" s="186"/>
      <c r="GXG8" s="186"/>
      <c r="GXH8" s="186"/>
      <c r="GXI8" s="186"/>
      <c r="GXJ8" s="186"/>
      <c r="GXK8" s="186"/>
      <c r="GXL8" s="186"/>
      <c r="GXM8" s="186"/>
      <c r="GXN8" s="186"/>
      <c r="GXO8" s="186"/>
      <c r="GXP8" s="186"/>
      <c r="GXQ8" s="186"/>
      <c r="GXR8" s="186"/>
      <c r="GXS8" s="186"/>
      <c r="GXT8" s="186"/>
      <c r="GXU8" s="186"/>
      <c r="GXV8" s="186"/>
      <c r="GXW8" s="186"/>
      <c r="GXX8" s="186"/>
      <c r="GXY8" s="186"/>
      <c r="GXZ8" s="186"/>
      <c r="GYA8" s="186"/>
      <c r="GYB8" s="186"/>
      <c r="GYC8" s="186"/>
      <c r="GYD8" s="186"/>
      <c r="GYE8" s="186"/>
      <c r="GYF8" s="186"/>
      <c r="GYG8" s="186"/>
      <c r="GYH8" s="186"/>
      <c r="GYI8" s="186"/>
      <c r="GYJ8" s="186"/>
      <c r="GYK8" s="186"/>
      <c r="GYL8" s="186"/>
      <c r="GYM8" s="186"/>
      <c r="GYN8" s="186"/>
      <c r="GYO8" s="186"/>
      <c r="GYP8" s="186"/>
      <c r="GYQ8" s="186"/>
      <c r="GYR8" s="186"/>
      <c r="GYS8" s="186"/>
      <c r="GYT8" s="186"/>
      <c r="GYU8" s="186"/>
      <c r="GYV8" s="186"/>
      <c r="GYW8" s="186"/>
      <c r="GYX8" s="186"/>
      <c r="GYY8" s="186"/>
      <c r="GYZ8" s="186"/>
      <c r="GZA8" s="186"/>
      <c r="GZB8" s="186"/>
      <c r="GZC8" s="186"/>
      <c r="GZD8" s="186"/>
      <c r="GZE8" s="186"/>
      <c r="GZF8" s="186"/>
      <c r="GZG8" s="186"/>
      <c r="GZH8" s="186"/>
      <c r="GZI8" s="186"/>
      <c r="GZJ8" s="186"/>
      <c r="GZK8" s="186"/>
      <c r="GZL8" s="186"/>
      <c r="GZM8" s="186"/>
      <c r="GZN8" s="186"/>
      <c r="GZO8" s="186"/>
      <c r="GZP8" s="186"/>
      <c r="GZQ8" s="186"/>
      <c r="GZR8" s="186"/>
      <c r="GZS8" s="186"/>
      <c r="GZT8" s="186"/>
      <c r="GZU8" s="186"/>
      <c r="GZV8" s="186"/>
      <c r="GZW8" s="186"/>
      <c r="GZX8" s="186"/>
      <c r="GZY8" s="186"/>
      <c r="GZZ8" s="186"/>
      <c r="HAA8" s="186"/>
      <c r="HAB8" s="186"/>
      <c r="HAC8" s="186"/>
      <c r="HAD8" s="186"/>
      <c r="HAE8" s="186"/>
      <c r="HAF8" s="186"/>
      <c r="HAG8" s="186"/>
      <c r="HAH8" s="186"/>
      <c r="HAI8" s="186"/>
      <c r="HAJ8" s="186"/>
      <c r="HAK8" s="186"/>
      <c r="HAL8" s="186"/>
      <c r="HAM8" s="186"/>
      <c r="HAN8" s="186"/>
      <c r="HAO8" s="186"/>
      <c r="HAP8" s="186"/>
      <c r="HAQ8" s="186"/>
      <c r="HAR8" s="186"/>
      <c r="HAS8" s="186"/>
      <c r="HAT8" s="186"/>
      <c r="HAU8" s="186"/>
      <c r="HAV8" s="186"/>
      <c r="HAW8" s="186"/>
      <c r="HAX8" s="186"/>
      <c r="HAY8" s="186"/>
      <c r="HAZ8" s="186"/>
      <c r="HBA8" s="186"/>
      <c r="HBB8" s="186"/>
      <c r="HBC8" s="186"/>
      <c r="HBD8" s="186"/>
      <c r="HBE8" s="186"/>
      <c r="HBF8" s="186"/>
      <c r="HBG8" s="186"/>
      <c r="HBH8" s="186"/>
      <c r="HBI8" s="186"/>
      <c r="HBJ8" s="186"/>
      <c r="HBK8" s="186"/>
      <c r="HBL8" s="186"/>
      <c r="HBM8" s="186"/>
      <c r="HBN8" s="186"/>
      <c r="HBO8" s="186"/>
      <c r="HBP8" s="186"/>
      <c r="HBQ8" s="186"/>
      <c r="HBR8" s="186"/>
      <c r="HBS8" s="186"/>
      <c r="HBT8" s="186"/>
      <c r="HBU8" s="186"/>
      <c r="HBV8" s="186"/>
      <c r="HBW8" s="186"/>
      <c r="HBX8" s="186"/>
      <c r="HBY8" s="186"/>
      <c r="HBZ8" s="186"/>
      <c r="HCA8" s="186"/>
      <c r="HCB8" s="186"/>
      <c r="HCC8" s="186"/>
      <c r="HCD8" s="186"/>
      <c r="HCE8" s="186"/>
      <c r="HCF8" s="186"/>
      <c r="HCG8" s="186"/>
      <c r="HCH8" s="186"/>
      <c r="HCI8" s="186"/>
      <c r="HCJ8" s="186"/>
      <c r="HCK8" s="186"/>
      <c r="HCL8" s="186"/>
      <c r="HCM8" s="186"/>
      <c r="HCN8" s="186"/>
      <c r="HCO8" s="186"/>
      <c r="HCP8" s="186"/>
      <c r="HCQ8" s="186"/>
      <c r="HCR8" s="186"/>
      <c r="HCS8" s="186"/>
      <c r="HCT8" s="186"/>
      <c r="HCU8" s="186"/>
      <c r="HCV8" s="186"/>
      <c r="HCW8" s="186"/>
      <c r="HCX8" s="186"/>
      <c r="HCY8" s="186"/>
      <c r="HCZ8" s="186"/>
      <c r="HDA8" s="186"/>
      <c r="HDB8" s="186"/>
      <c r="HDC8" s="186"/>
      <c r="HDD8" s="186"/>
      <c r="HDE8" s="186"/>
      <c r="HDF8" s="186"/>
      <c r="HDG8" s="186"/>
      <c r="HDH8" s="186"/>
      <c r="HDI8" s="186"/>
      <c r="HDJ8" s="186"/>
      <c r="HDK8" s="186"/>
      <c r="HDL8" s="186"/>
      <c r="HDM8" s="186"/>
      <c r="HDN8" s="186"/>
      <c r="HDO8" s="186"/>
      <c r="HDP8" s="186"/>
      <c r="HDQ8" s="186"/>
      <c r="HDR8" s="186"/>
      <c r="HDS8" s="186"/>
      <c r="HDT8" s="186"/>
      <c r="HDU8" s="186"/>
      <c r="HDV8" s="186"/>
      <c r="HDW8" s="186"/>
      <c r="HDX8" s="186"/>
      <c r="HDY8" s="186"/>
      <c r="HDZ8" s="186"/>
      <c r="HEA8" s="186"/>
      <c r="HEB8" s="186"/>
      <c r="HEC8" s="186"/>
      <c r="HED8" s="186"/>
      <c r="HEE8" s="186"/>
      <c r="HEF8" s="186"/>
      <c r="HEG8" s="186"/>
      <c r="HEH8" s="186"/>
      <c r="HEI8" s="186"/>
      <c r="HEJ8" s="186"/>
      <c r="HEK8" s="186"/>
      <c r="HEL8" s="186"/>
      <c r="HEM8" s="186"/>
      <c r="HEN8" s="186"/>
      <c r="HEO8" s="186"/>
      <c r="HEP8" s="186"/>
      <c r="HEQ8" s="186"/>
      <c r="HER8" s="186"/>
      <c r="HES8" s="186"/>
      <c r="HET8" s="186"/>
      <c r="HEU8" s="186"/>
      <c r="HEV8" s="186"/>
      <c r="HEW8" s="186"/>
      <c r="HEX8" s="186"/>
      <c r="HEY8" s="186"/>
      <c r="HEZ8" s="186"/>
      <c r="HFA8" s="186"/>
      <c r="HFB8" s="186"/>
      <c r="HFC8" s="186"/>
      <c r="HFD8" s="186"/>
      <c r="HFE8" s="186"/>
      <c r="HFF8" s="186"/>
      <c r="HFG8" s="186"/>
      <c r="HFH8" s="186"/>
      <c r="HFI8" s="186"/>
      <c r="HFJ8" s="186"/>
      <c r="HFK8" s="186"/>
      <c r="HFL8" s="186"/>
      <c r="HFM8" s="186"/>
      <c r="HFN8" s="186"/>
      <c r="HFO8" s="186"/>
      <c r="HFP8" s="186"/>
      <c r="HFQ8" s="186"/>
      <c r="HFR8" s="186"/>
      <c r="HFS8" s="186"/>
      <c r="HFT8" s="186"/>
      <c r="HFU8" s="186"/>
      <c r="HFV8" s="186"/>
      <c r="HFW8" s="186"/>
      <c r="HFX8" s="186"/>
      <c r="HFY8" s="186"/>
      <c r="HFZ8" s="186"/>
      <c r="HGA8" s="186"/>
      <c r="HGB8" s="186"/>
      <c r="HGC8" s="186"/>
      <c r="HGD8" s="186"/>
      <c r="HGE8" s="186"/>
      <c r="HGF8" s="186"/>
      <c r="HGG8" s="186"/>
      <c r="HGH8" s="186"/>
      <c r="HGI8" s="186"/>
      <c r="HGJ8" s="186"/>
      <c r="HGK8" s="186"/>
      <c r="HGL8" s="186"/>
      <c r="HGM8" s="186"/>
      <c r="HGN8" s="186"/>
      <c r="HGO8" s="186"/>
      <c r="HGP8" s="186"/>
      <c r="HGQ8" s="186"/>
      <c r="HGR8" s="186"/>
      <c r="HGS8" s="186"/>
      <c r="HGT8" s="186"/>
      <c r="HGU8" s="186"/>
      <c r="HGV8" s="186"/>
      <c r="HGW8" s="186"/>
      <c r="HGX8" s="186"/>
      <c r="HGY8" s="186"/>
      <c r="HGZ8" s="186"/>
      <c r="HHA8" s="186"/>
      <c r="HHB8" s="186"/>
      <c r="HHC8" s="186"/>
      <c r="HHD8" s="186"/>
      <c r="HHE8" s="186"/>
      <c r="HHF8" s="186"/>
      <c r="HHG8" s="186"/>
      <c r="HHH8" s="186"/>
      <c r="HHI8" s="186"/>
      <c r="HHJ8" s="186"/>
      <c r="HHK8" s="186"/>
      <c r="HHL8" s="186"/>
      <c r="HHM8" s="186"/>
      <c r="HHN8" s="186"/>
      <c r="HHO8" s="186"/>
      <c r="HHP8" s="186"/>
      <c r="HHQ8" s="186"/>
      <c r="HHR8" s="186"/>
      <c r="HHS8" s="186"/>
      <c r="HHT8" s="186"/>
      <c r="HHU8" s="186"/>
      <c r="HHV8" s="186"/>
      <c r="HHW8" s="186"/>
      <c r="HHX8" s="186"/>
      <c r="HHY8" s="186"/>
      <c r="HHZ8" s="186"/>
      <c r="HIA8" s="186"/>
      <c r="HIB8" s="186"/>
      <c r="HIC8" s="186"/>
      <c r="HID8" s="186"/>
      <c r="HIE8" s="186"/>
      <c r="HIF8" s="186"/>
      <c r="HIG8" s="186"/>
      <c r="HIH8" s="186"/>
      <c r="HII8" s="186"/>
      <c r="HIJ8" s="186"/>
      <c r="HIK8" s="186"/>
      <c r="HIL8" s="186"/>
      <c r="HIM8" s="186"/>
      <c r="HIN8" s="186"/>
      <c r="HIO8" s="186"/>
      <c r="HIP8" s="186"/>
      <c r="HIQ8" s="186"/>
      <c r="HIR8" s="186"/>
      <c r="HIS8" s="186"/>
      <c r="HIT8" s="186"/>
      <c r="HIU8" s="186"/>
      <c r="HIV8" s="186"/>
      <c r="HIW8" s="186"/>
      <c r="HIX8" s="186"/>
      <c r="HIY8" s="186"/>
      <c r="HIZ8" s="186"/>
      <c r="HJA8" s="186"/>
      <c r="HJB8" s="186"/>
      <c r="HJC8" s="186"/>
      <c r="HJD8" s="186"/>
      <c r="HJE8" s="186"/>
      <c r="HJF8" s="186"/>
      <c r="HJG8" s="186"/>
      <c r="HJH8" s="186"/>
      <c r="HJI8" s="186"/>
      <c r="HJJ8" s="186"/>
      <c r="HJK8" s="186"/>
      <c r="HJL8" s="186"/>
      <c r="HJM8" s="186"/>
      <c r="HJN8" s="186"/>
      <c r="HJO8" s="186"/>
      <c r="HJP8" s="186"/>
      <c r="HJQ8" s="186"/>
      <c r="HJR8" s="186"/>
      <c r="HJS8" s="186"/>
      <c r="HJT8" s="186"/>
      <c r="HJU8" s="186"/>
      <c r="HJV8" s="186"/>
      <c r="HJW8" s="186"/>
      <c r="HJX8" s="186"/>
      <c r="HJY8" s="186"/>
      <c r="HJZ8" s="186"/>
      <c r="HKA8" s="186"/>
      <c r="HKB8" s="186"/>
      <c r="HKC8" s="186"/>
      <c r="HKD8" s="186"/>
      <c r="HKE8" s="186"/>
      <c r="HKF8" s="186"/>
      <c r="HKG8" s="186"/>
      <c r="HKH8" s="186"/>
      <c r="HKI8" s="186"/>
      <c r="HKJ8" s="186"/>
      <c r="HKK8" s="186"/>
      <c r="HKL8" s="186"/>
      <c r="HKM8" s="186"/>
      <c r="HKN8" s="186"/>
      <c r="HKO8" s="186"/>
      <c r="HKP8" s="186"/>
      <c r="HKQ8" s="186"/>
      <c r="HKR8" s="186"/>
      <c r="HKS8" s="186"/>
      <c r="HKT8" s="186"/>
      <c r="HKU8" s="186"/>
      <c r="HKV8" s="186"/>
      <c r="HKW8" s="186"/>
      <c r="HKX8" s="186"/>
      <c r="HKY8" s="186"/>
      <c r="HKZ8" s="186"/>
      <c r="HLA8" s="186"/>
      <c r="HLB8" s="186"/>
      <c r="HLC8" s="186"/>
      <c r="HLD8" s="186"/>
      <c r="HLE8" s="186"/>
      <c r="HLF8" s="186"/>
      <c r="HLG8" s="186"/>
      <c r="HLH8" s="186"/>
      <c r="HLI8" s="186"/>
      <c r="HLJ8" s="186"/>
      <c r="HLK8" s="186"/>
      <c r="HLL8" s="186"/>
      <c r="HLM8" s="186"/>
      <c r="HLN8" s="186"/>
      <c r="HLO8" s="186"/>
      <c r="HLP8" s="186"/>
      <c r="HLQ8" s="186"/>
      <c r="HLR8" s="186"/>
      <c r="HLS8" s="186"/>
      <c r="HLT8" s="186"/>
      <c r="HLU8" s="186"/>
      <c r="HLV8" s="186"/>
      <c r="HLW8" s="186"/>
      <c r="HLX8" s="186"/>
      <c r="HLY8" s="186"/>
      <c r="HLZ8" s="186"/>
      <c r="HMA8" s="186"/>
      <c r="HMB8" s="186"/>
      <c r="HMC8" s="186"/>
      <c r="HMD8" s="186"/>
      <c r="HME8" s="186"/>
      <c r="HMF8" s="186"/>
      <c r="HMG8" s="186"/>
      <c r="HMH8" s="186"/>
      <c r="HMI8" s="186"/>
      <c r="HMJ8" s="186"/>
      <c r="HMK8" s="186"/>
      <c r="HML8" s="186"/>
      <c r="HMM8" s="186"/>
      <c r="HMN8" s="186"/>
      <c r="HMO8" s="186"/>
      <c r="HMP8" s="186"/>
      <c r="HMQ8" s="186"/>
      <c r="HMR8" s="186"/>
      <c r="HMS8" s="186"/>
      <c r="HMT8" s="186"/>
      <c r="HMU8" s="186"/>
      <c r="HMV8" s="186"/>
      <c r="HMW8" s="186"/>
      <c r="HMX8" s="186"/>
      <c r="HMY8" s="186"/>
      <c r="HMZ8" s="186"/>
      <c r="HNA8" s="186"/>
      <c r="HNB8" s="186"/>
      <c r="HNC8" s="186"/>
      <c r="HND8" s="186"/>
      <c r="HNE8" s="186"/>
      <c r="HNF8" s="186"/>
      <c r="HNG8" s="186"/>
      <c r="HNH8" s="186"/>
      <c r="HNI8" s="186"/>
      <c r="HNJ8" s="186"/>
      <c r="HNK8" s="186"/>
      <c r="HNL8" s="186"/>
      <c r="HNM8" s="186"/>
      <c r="HNN8" s="186"/>
      <c r="HNO8" s="186"/>
      <c r="HNP8" s="186"/>
      <c r="HNQ8" s="186"/>
      <c r="HNR8" s="186"/>
      <c r="HNS8" s="186"/>
      <c r="HNT8" s="186"/>
      <c r="HNU8" s="186"/>
      <c r="HNV8" s="186"/>
      <c r="HNW8" s="186"/>
      <c r="HNX8" s="186"/>
      <c r="HNY8" s="186"/>
      <c r="HNZ8" s="186"/>
      <c r="HOA8" s="186"/>
      <c r="HOB8" s="186"/>
      <c r="HOC8" s="186"/>
      <c r="HOD8" s="186"/>
      <c r="HOE8" s="186"/>
      <c r="HOF8" s="186"/>
      <c r="HOG8" s="186"/>
      <c r="HOH8" s="186"/>
      <c r="HOI8" s="186"/>
      <c r="HOJ8" s="186"/>
      <c r="HOK8" s="186"/>
      <c r="HOL8" s="186"/>
      <c r="HOM8" s="186"/>
      <c r="HON8" s="186"/>
      <c r="HOO8" s="186"/>
      <c r="HOP8" s="186"/>
      <c r="HOQ8" s="186"/>
      <c r="HOR8" s="186"/>
      <c r="HOS8" s="186"/>
      <c r="HOT8" s="186"/>
      <c r="HOU8" s="186"/>
      <c r="HOV8" s="186"/>
      <c r="HOW8" s="186"/>
      <c r="HOX8" s="186"/>
      <c r="HOY8" s="186"/>
      <c r="HOZ8" s="186"/>
      <c r="HPA8" s="186"/>
      <c r="HPB8" s="186"/>
      <c r="HPC8" s="186"/>
      <c r="HPD8" s="186"/>
      <c r="HPE8" s="186"/>
      <c r="HPF8" s="186"/>
      <c r="HPG8" s="186"/>
      <c r="HPH8" s="186"/>
      <c r="HPI8" s="186"/>
      <c r="HPJ8" s="186"/>
      <c r="HPK8" s="186"/>
      <c r="HPL8" s="186"/>
      <c r="HPM8" s="186"/>
      <c r="HPN8" s="186"/>
      <c r="HPO8" s="186"/>
      <c r="HPP8" s="186"/>
      <c r="HPQ8" s="186"/>
      <c r="HPR8" s="186"/>
      <c r="HPS8" s="186"/>
      <c r="HPT8" s="186"/>
      <c r="HPU8" s="186"/>
      <c r="HPV8" s="186"/>
      <c r="HPW8" s="186"/>
      <c r="HPX8" s="186"/>
      <c r="HPY8" s="186"/>
      <c r="HPZ8" s="186"/>
      <c r="HQA8" s="186"/>
      <c r="HQB8" s="186"/>
      <c r="HQC8" s="186"/>
      <c r="HQD8" s="186"/>
      <c r="HQE8" s="186"/>
      <c r="HQF8" s="186"/>
      <c r="HQG8" s="186"/>
      <c r="HQH8" s="186"/>
      <c r="HQI8" s="186"/>
      <c r="HQJ8" s="186"/>
      <c r="HQK8" s="186"/>
      <c r="HQL8" s="186"/>
      <c r="HQM8" s="186"/>
      <c r="HQN8" s="186"/>
      <c r="HQO8" s="186"/>
      <c r="HQP8" s="186"/>
      <c r="HQQ8" s="186"/>
      <c r="HQR8" s="186"/>
      <c r="HQS8" s="186"/>
      <c r="HQT8" s="186"/>
      <c r="HQU8" s="186"/>
      <c r="HQV8" s="186"/>
      <c r="HQW8" s="186"/>
      <c r="HQX8" s="186"/>
      <c r="HQY8" s="186"/>
      <c r="HQZ8" s="186"/>
      <c r="HRA8" s="186"/>
      <c r="HRB8" s="186"/>
      <c r="HRC8" s="186"/>
      <c r="HRD8" s="186"/>
      <c r="HRE8" s="186"/>
      <c r="HRF8" s="186"/>
      <c r="HRG8" s="186"/>
      <c r="HRH8" s="186"/>
      <c r="HRI8" s="186"/>
      <c r="HRJ8" s="186"/>
      <c r="HRK8" s="186"/>
      <c r="HRL8" s="186"/>
      <c r="HRM8" s="186"/>
      <c r="HRN8" s="186"/>
      <c r="HRO8" s="186"/>
      <c r="HRP8" s="186"/>
      <c r="HRQ8" s="186"/>
      <c r="HRR8" s="186"/>
      <c r="HRS8" s="186"/>
      <c r="HRT8" s="186"/>
      <c r="HRU8" s="186"/>
      <c r="HRV8" s="186"/>
      <c r="HRW8" s="186"/>
      <c r="HRX8" s="186"/>
      <c r="HRY8" s="186"/>
      <c r="HRZ8" s="186"/>
      <c r="HSA8" s="186"/>
      <c r="HSB8" s="186"/>
      <c r="HSC8" s="186"/>
      <c r="HSD8" s="186"/>
      <c r="HSE8" s="186"/>
      <c r="HSF8" s="186"/>
      <c r="HSG8" s="186"/>
      <c r="HSH8" s="186"/>
      <c r="HSI8" s="186"/>
      <c r="HSJ8" s="186"/>
      <c r="HSK8" s="186"/>
      <c r="HSL8" s="186"/>
      <c r="HSM8" s="186"/>
      <c r="HSN8" s="186"/>
      <c r="HSO8" s="186"/>
      <c r="HSP8" s="186"/>
      <c r="HSQ8" s="186"/>
      <c r="HSR8" s="186"/>
      <c r="HSS8" s="186"/>
      <c r="HST8" s="186"/>
      <c r="HSU8" s="186"/>
      <c r="HSV8" s="186"/>
      <c r="HSW8" s="186"/>
      <c r="HSX8" s="186"/>
      <c r="HSY8" s="186"/>
      <c r="HSZ8" s="186"/>
      <c r="HTA8" s="186"/>
      <c r="HTB8" s="186"/>
      <c r="HTC8" s="186"/>
      <c r="HTD8" s="186"/>
      <c r="HTE8" s="186"/>
      <c r="HTF8" s="186"/>
      <c r="HTG8" s="186"/>
      <c r="HTH8" s="186"/>
      <c r="HTI8" s="186"/>
      <c r="HTJ8" s="186"/>
      <c r="HTK8" s="186"/>
      <c r="HTL8" s="186"/>
      <c r="HTM8" s="186"/>
      <c r="HTN8" s="186"/>
      <c r="HTO8" s="186"/>
      <c r="HTP8" s="186"/>
      <c r="HTQ8" s="186"/>
      <c r="HTR8" s="186"/>
      <c r="HTS8" s="186"/>
      <c r="HTT8" s="186"/>
      <c r="HTU8" s="186"/>
      <c r="HTV8" s="186"/>
      <c r="HTW8" s="186"/>
      <c r="HTX8" s="186"/>
      <c r="HTY8" s="186"/>
      <c r="HTZ8" s="186"/>
      <c r="HUA8" s="186"/>
      <c r="HUB8" s="186"/>
      <c r="HUC8" s="186"/>
      <c r="HUD8" s="186"/>
      <c r="HUE8" s="186"/>
      <c r="HUF8" s="186"/>
      <c r="HUG8" s="186"/>
      <c r="HUH8" s="186"/>
      <c r="HUI8" s="186"/>
      <c r="HUJ8" s="186"/>
      <c r="HUK8" s="186"/>
      <c r="HUL8" s="186"/>
      <c r="HUM8" s="186"/>
      <c r="HUN8" s="186"/>
      <c r="HUO8" s="186"/>
      <c r="HUP8" s="186"/>
      <c r="HUQ8" s="186"/>
      <c r="HUR8" s="186"/>
      <c r="HUS8" s="186"/>
      <c r="HUT8" s="186"/>
      <c r="HUU8" s="186"/>
      <c r="HUV8" s="186"/>
      <c r="HUW8" s="186"/>
      <c r="HUX8" s="186"/>
      <c r="HUY8" s="186"/>
      <c r="HUZ8" s="186"/>
      <c r="HVA8" s="186"/>
      <c r="HVB8" s="186"/>
      <c r="HVC8" s="186"/>
      <c r="HVD8" s="186"/>
      <c r="HVE8" s="186"/>
      <c r="HVF8" s="186"/>
      <c r="HVG8" s="186"/>
      <c r="HVH8" s="186"/>
      <c r="HVI8" s="186"/>
      <c r="HVJ8" s="186"/>
      <c r="HVK8" s="186"/>
      <c r="HVL8" s="186"/>
      <c r="HVM8" s="186"/>
      <c r="HVN8" s="186"/>
      <c r="HVO8" s="186"/>
      <c r="HVP8" s="186"/>
      <c r="HVQ8" s="186"/>
      <c r="HVR8" s="186"/>
      <c r="HVS8" s="186"/>
      <c r="HVT8" s="186"/>
      <c r="HVU8" s="186"/>
      <c r="HVV8" s="186"/>
      <c r="HVW8" s="186"/>
      <c r="HVX8" s="186"/>
      <c r="HVY8" s="186"/>
      <c r="HVZ8" s="186"/>
      <c r="HWA8" s="186"/>
      <c r="HWB8" s="186"/>
      <c r="HWC8" s="186"/>
      <c r="HWD8" s="186"/>
      <c r="HWE8" s="186"/>
      <c r="HWF8" s="186"/>
      <c r="HWG8" s="186"/>
      <c r="HWH8" s="186"/>
      <c r="HWI8" s="186"/>
      <c r="HWJ8" s="186"/>
      <c r="HWK8" s="186"/>
      <c r="HWL8" s="186"/>
      <c r="HWM8" s="186"/>
      <c r="HWN8" s="186"/>
      <c r="HWO8" s="186"/>
      <c r="HWP8" s="186"/>
      <c r="HWQ8" s="186"/>
      <c r="HWR8" s="186"/>
      <c r="HWS8" s="186"/>
      <c r="HWT8" s="186"/>
      <c r="HWU8" s="186"/>
      <c r="HWV8" s="186"/>
      <c r="HWW8" s="186"/>
      <c r="HWX8" s="186"/>
      <c r="HWY8" s="186"/>
      <c r="HWZ8" s="186"/>
      <c r="HXA8" s="186"/>
      <c r="HXB8" s="186"/>
      <c r="HXC8" s="186"/>
      <c r="HXD8" s="186"/>
      <c r="HXE8" s="186"/>
      <c r="HXF8" s="186"/>
      <c r="HXG8" s="186"/>
      <c r="HXH8" s="186"/>
      <c r="HXI8" s="186"/>
      <c r="HXJ8" s="186"/>
      <c r="HXK8" s="186"/>
      <c r="HXL8" s="186"/>
      <c r="HXM8" s="186"/>
      <c r="HXN8" s="186"/>
      <c r="HXO8" s="186"/>
      <c r="HXP8" s="186"/>
      <c r="HXQ8" s="186"/>
      <c r="HXR8" s="186"/>
      <c r="HXS8" s="186"/>
      <c r="HXT8" s="186"/>
      <c r="HXU8" s="186"/>
      <c r="HXV8" s="186"/>
      <c r="HXW8" s="186"/>
      <c r="HXX8" s="186"/>
      <c r="HXY8" s="186"/>
      <c r="HXZ8" s="186"/>
      <c r="HYA8" s="186"/>
      <c r="HYB8" s="186"/>
      <c r="HYC8" s="186"/>
      <c r="HYD8" s="186"/>
      <c r="HYE8" s="186"/>
      <c r="HYF8" s="186"/>
      <c r="HYG8" s="186"/>
      <c r="HYH8" s="186"/>
      <c r="HYI8" s="186"/>
      <c r="HYJ8" s="186"/>
      <c r="HYK8" s="186"/>
      <c r="HYL8" s="186"/>
      <c r="HYM8" s="186"/>
      <c r="HYN8" s="186"/>
      <c r="HYO8" s="186"/>
      <c r="HYP8" s="186"/>
      <c r="HYQ8" s="186"/>
      <c r="HYR8" s="186"/>
      <c r="HYS8" s="186"/>
      <c r="HYT8" s="186"/>
      <c r="HYU8" s="186"/>
      <c r="HYV8" s="186"/>
      <c r="HYW8" s="186"/>
      <c r="HYX8" s="186"/>
      <c r="HYY8" s="186"/>
      <c r="HYZ8" s="186"/>
      <c r="HZA8" s="186"/>
      <c r="HZB8" s="186"/>
      <c r="HZC8" s="186"/>
      <c r="HZD8" s="186"/>
      <c r="HZE8" s="186"/>
      <c r="HZF8" s="186"/>
      <c r="HZG8" s="186"/>
      <c r="HZH8" s="186"/>
      <c r="HZI8" s="186"/>
      <c r="HZJ8" s="186"/>
      <c r="HZK8" s="186"/>
      <c r="HZL8" s="186"/>
      <c r="HZM8" s="186"/>
      <c r="HZN8" s="186"/>
      <c r="HZO8" s="186"/>
      <c r="HZP8" s="186"/>
      <c r="HZQ8" s="186"/>
      <c r="HZR8" s="186"/>
      <c r="HZS8" s="186"/>
      <c r="HZT8" s="186"/>
      <c r="HZU8" s="186"/>
      <c r="HZV8" s="186"/>
      <c r="HZW8" s="186"/>
      <c r="HZX8" s="186"/>
      <c r="HZY8" s="186"/>
      <c r="HZZ8" s="186"/>
      <c r="IAA8" s="186"/>
      <c r="IAB8" s="186"/>
      <c r="IAC8" s="186"/>
      <c r="IAD8" s="186"/>
      <c r="IAE8" s="186"/>
      <c r="IAF8" s="186"/>
      <c r="IAG8" s="186"/>
      <c r="IAH8" s="186"/>
      <c r="IAI8" s="186"/>
      <c r="IAJ8" s="186"/>
      <c r="IAK8" s="186"/>
      <c r="IAL8" s="186"/>
      <c r="IAM8" s="186"/>
      <c r="IAN8" s="186"/>
      <c r="IAO8" s="186"/>
      <c r="IAP8" s="186"/>
      <c r="IAQ8" s="186"/>
      <c r="IAR8" s="186"/>
      <c r="IAS8" s="186"/>
      <c r="IAT8" s="186"/>
      <c r="IAU8" s="186"/>
      <c r="IAV8" s="186"/>
      <c r="IAW8" s="186"/>
      <c r="IAX8" s="186"/>
      <c r="IAY8" s="186"/>
      <c r="IAZ8" s="186"/>
      <c r="IBA8" s="186"/>
      <c r="IBB8" s="186"/>
      <c r="IBC8" s="186"/>
      <c r="IBD8" s="186"/>
      <c r="IBE8" s="186"/>
      <c r="IBF8" s="186"/>
      <c r="IBG8" s="186"/>
      <c r="IBH8" s="186"/>
      <c r="IBI8" s="186"/>
      <c r="IBJ8" s="186"/>
      <c r="IBK8" s="186"/>
      <c r="IBL8" s="186"/>
      <c r="IBM8" s="186"/>
      <c r="IBN8" s="186"/>
      <c r="IBO8" s="186"/>
      <c r="IBP8" s="186"/>
      <c r="IBQ8" s="186"/>
      <c r="IBR8" s="186"/>
      <c r="IBS8" s="186"/>
      <c r="IBT8" s="186"/>
      <c r="IBU8" s="186"/>
      <c r="IBV8" s="186"/>
      <c r="IBW8" s="186"/>
      <c r="IBX8" s="186"/>
      <c r="IBY8" s="186"/>
      <c r="IBZ8" s="186"/>
      <c r="ICA8" s="186"/>
      <c r="ICB8" s="186"/>
      <c r="ICC8" s="186"/>
      <c r="ICD8" s="186"/>
      <c r="ICE8" s="186"/>
      <c r="ICF8" s="186"/>
      <c r="ICG8" s="186"/>
      <c r="ICH8" s="186"/>
      <c r="ICI8" s="186"/>
      <c r="ICJ8" s="186"/>
      <c r="ICK8" s="186"/>
      <c r="ICL8" s="186"/>
      <c r="ICM8" s="186"/>
      <c r="ICN8" s="186"/>
      <c r="ICO8" s="186"/>
      <c r="ICP8" s="186"/>
      <c r="ICQ8" s="186"/>
      <c r="ICR8" s="186"/>
      <c r="ICS8" s="186"/>
      <c r="ICT8" s="186"/>
      <c r="ICU8" s="186"/>
      <c r="ICV8" s="186"/>
      <c r="ICW8" s="186"/>
      <c r="ICX8" s="186"/>
      <c r="ICY8" s="186"/>
      <c r="ICZ8" s="186"/>
      <c r="IDA8" s="186"/>
      <c r="IDB8" s="186"/>
      <c r="IDC8" s="186"/>
      <c r="IDD8" s="186"/>
      <c r="IDE8" s="186"/>
      <c r="IDF8" s="186"/>
      <c r="IDG8" s="186"/>
      <c r="IDH8" s="186"/>
      <c r="IDI8" s="186"/>
      <c r="IDJ8" s="186"/>
      <c r="IDK8" s="186"/>
      <c r="IDL8" s="186"/>
      <c r="IDM8" s="186"/>
      <c r="IDN8" s="186"/>
      <c r="IDO8" s="186"/>
      <c r="IDP8" s="186"/>
      <c r="IDQ8" s="186"/>
      <c r="IDR8" s="186"/>
      <c r="IDS8" s="186"/>
      <c r="IDT8" s="186"/>
      <c r="IDU8" s="186"/>
      <c r="IDV8" s="186"/>
      <c r="IDW8" s="186"/>
      <c r="IDX8" s="186"/>
      <c r="IDY8" s="186"/>
      <c r="IDZ8" s="186"/>
      <c r="IEA8" s="186"/>
      <c r="IEB8" s="186"/>
      <c r="IEC8" s="186"/>
      <c r="IED8" s="186"/>
      <c r="IEE8" s="186"/>
      <c r="IEF8" s="186"/>
      <c r="IEG8" s="186"/>
      <c r="IEH8" s="186"/>
      <c r="IEI8" s="186"/>
      <c r="IEJ8" s="186"/>
      <c r="IEK8" s="186"/>
      <c r="IEL8" s="186"/>
      <c r="IEM8" s="186"/>
      <c r="IEN8" s="186"/>
      <c r="IEO8" s="186"/>
      <c r="IEP8" s="186"/>
      <c r="IEQ8" s="186"/>
      <c r="IER8" s="186"/>
      <c r="IES8" s="186"/>
      <c r="IET8" s="186"/>
      <c r="IEU8" s="186"/>
      <c r="IEV8" s="186"/>
      <c r="IEW8" s="186"/>
      <c r="IEX8" s="186"/>
      <c r="IEY8" s="186"/>
      <c r="IEZ8" s="186"/>
      <c r="IFA8" s="186"/>
      <c r="IFB8" s="186"/>
      <c r="IFC8" s="186"/>
      <c r="IFD8" s="186"/>
      <c r="IFE8" s="186"/>
      <c r="IFF8" s="186"/>
      <c r="IFG8" s="186"/>
      <c r="IFH8" s="186"/>
      <c r="IFI8" s="186"/>
      <c r="IFJ8" s="186"/>
      <c r="IFK8" s="186"/>
      <c r="IFL8" s="186"/>
      <c r="IFM8" s="186"/>
      <c r="IFN8" s="186"/>
      <c r="IFO8" s="186"/>
      <c r="IFP8" s="186"/>
      <c r="IFQ8" s="186"/>
      <c r="IFR8" s="186"/>
      <c r="IFS8" s="186"/>
      <c r="IFT8" s="186"/>
      <c r="IFU8" s="186"/>
      <c r="IFV8" s="186"/>
      <c r="IFW8" s="186"/>
      <c r="IFX8" s="186"/>
      <c r="IFY8" s="186"/>
      <c r="IFZ8" s="186"/>
      <c r="IGA8" s="186"/>
      <c r="IGB8" s="186"/>
      <c r="IGC8" s="186"/>
      <c r="IGD8" s="186"/>
      <c r="IGE8" s="186"/>
      <c r="IGF8" s="186"/>
      <c r="IGG8" s="186"/>
      <c r="IGH8" s="186"/>
      <c r="IGI8" s="186"/>
      <c r="IGJ8" s="186"/>
      <c r="IGK8" s="186"/>
      <c r="IGL8" s="186"/>
      <c r="IGM8" s="186"/>
      <c r="IGN8" s="186"/>
      <c r="IGO8" s="186"/>
      <c r="IGP8" s="186"/>
      <c r="IGQ8" s="186"/>
      <c r="IGR8" s="186"/>
      <c r="IGS8" s="186"/>
      <c r="IGT8" s="186"/>
      <c r="IGU8" s="186"/>
      <c r="IGV8" s="186"/>
      <c r="IGW8" s="186"/>
      <c r="IGX8" s="186"/>
      <c r="IGY8" s="186"/>
      <c r="IGZ8" s="186"/>
      <c r="IHA8" s="186"/>
      <c r="IHB8" s="186"/>
      <c r="IHC8" s="186"/>
      <c r="IHD8" s="186"/>
      <c r="IHE8" s="186"/>
      <c r="IHF8" s="186"/>
      <c r="IHG8" s="186"/>
      <c r="IHH8" s="186"/>
      <c r="IHI8" s="186"/>
      <c r="IHJ8" s="186"/>
      <c r="IHK8" s="186"/>
      <c r="IHL8" s="186"/>
      <c r="IHM8" s="186"/>
      <c r="IHN8" s="186"/>
      <c r="IHO8" s="186"/>
      <c r="IHP8" s="186"/>
      <c r="IHQ8" s="186"/>
      <c r="IHR8" s="186"/>
      <c r="IHS8" s="186"/>
      <c r="IHT8" s="186"/>
      <c r="IHU8" s="186"/>
      <c r="IHV8" s="186"/>
      <c r="IHW8" s="186"/>
      <c r="IHX8" s="186"/>
      <c r="IHY8" s="186"/>
      <c r="IHZ8" s="186"/>
      <c r="IIA8" s="186"/>
      <c r="IIB8" s="186"/>
      <c r="IIC8" s="186"/>
      <c r="IID8" s="186"/>
      <c r="IIE8" s="186"/>
      <c r="IIF8" s="186"/>
      <c r="IIG8" s="186"/>
      <c r="IIH8" s="186"/>
      <c r="III8" s="186"/>
      <c r="IIJ8" s="186"/>
      <c r="IIK8" s="186"/>
      <c r="IIL8" s="186"/>
      <c r="IIM8" s="186"/>
      <c r="IIN8" s="186"/>
      <c r="IIO8" s="186"/>
      <c r="IIP8" s="186"/>
      <c r="IIQ8" s="186"/>
      <c r="IIR8" s="186"/>
      <c r="IIS8" s="186"/>
      <c r="IIT8" s="186"/>
      <c r="IIU8" s="186"/>
      <c r="IIV8" s="186"/>
      <c r="IIW8" s="186"/>
      <c r="IIX8" s="186"/>
      <c r="IIY8" s="186"/>
      <c r="IIZ8" s="186"/>
      <c r="IJA8" s="186"/>
      <c r="IJB8" s="186"/>
      <c r="IJC8" s="186"/>
      <c r="IJD8" s="186"/>
      <c r="IJE8" s="186"/>
      <c r="IJF8" s="186"/>
      <c r="IJG8" s="186"/>
      <c r="IJH8" s="186"/>
      <c r="IJI8" s="186"/>
      <c r="IJJ8" s="186"/>
      <c r="IJK8" s="186"/>
      <c r="IJL8" s="186"/>
      <c r="IJM8" s="186"/>
      <c r="IJN8" s="186"/>
      <c r="IJO8" s="186"/>
      <c r="IJP8" s="186"/>
      <c r="IJQ8" s="186"/>
      <c r="IJR8" s="186"/>
      <c r="IJS8" s="186"/>
      <c r="IJT8" s="186"/>
      <c r="IJU8" s="186"/>
      <c r="IJV8" s="186"/>
      <c r="IJW8" s="186"/>
      <c r="IJX8" s="186"/>
      <c r="IJY8" s="186"/>
      <c r="IJZ8" s="186"/>
      <c r="IKA8" s="186"/>
      <c r="IKB8" s="186"/>
      <c r="IKC8" s="186"/>
      <c r="IKD8" s="186"/>
      <c r="IKE8" s="186"/>
      <c r="IKF8" s="186"/>
      <c r="IKG8" s="186"/>
      <c r="IKH8" s="186"/>
      <c r="IKI8" s="186"/>
      <c r="IKJ8" s="186"/>
      <c r="IKK8" s="186"/>
      <c r="IKL8" s="186"/>
      <c r="IKM8" s="186"/>
      <c r="IKN8" s="186"/>
      <c r="IKO8" s="186"/>
      <c r="IKP8" s="186"/>
      <c r="IKQ8" s="186"/>
      <c r="IKR8" s="186"/>
      <c r="IKS8" s="186"/>
      <c r="IKT8" s="186"/>
      <c r="IKU8" s="186"/>
      <c r="IKV8" s="186"/>
      <c r="IKW8" s="186"/>
      <c r="IKX8" s="186"/>
      <c r="IKY8" s="186"/>
      <c r="IKZ8" s="186"/>
      <c r="ILA8" s="186"/>
      <c r="ILB8" s="186"/>
      <c r="ILC8" s="186"/>
      <c r="ILD8" s="186"/>
      <c r="ILE8" s="186"/>
      <c r="ILF8" s="186"/>
      <c r="ILG8" s="186"/>
      <c r="ILH8" s="186"/>
      <c r="ILI8" s="186"/>
      <c r="ILJ8" s="186"/>
      <c r="ILK8" s="186"/>
      <c r="ILL8" s="186"/>
      <c r="ILM8" s="186"/>
      <c r="ILN8" s="186"/>
      <c r="ILO8" s="186"/>
      <c r="ILP8" s="186"/>
      <c r="ILQ8" s="186"/>
      <c r="ILR8" s="186"/>
      <c r="ILS8" s="186"/>
      <c r="ILT8" s="186"/>
      <c r="ILU8" s="186"/>
      <c r="ILV8" s="186"/>
      <c r="ILW8" s="186"/>
      <c r="ILX8" s="186"/>
      <c r="ILY8" s="186"/>
      <c r="ILZ8" s="186"/>
      <c r="IMA8" s="186"/>
      <c r="IMB8" s="186"/>
      <c r="IMC8" s="186"/>
      <c r="IMD8" s="186"/>
      <c r="IME8" s="186"/>
      <c r="IMF8" s="186"/>
      <c r="IMG8" s="186"/>
      <c r="IMH8" s="186"/>
      <c r="IMI8" s="186"/>
      <c r="IMJ8" s="186"/>
      <c r="IMK8" s="186"/>
      <c r="IML8" s="186"/>
      <c r="IMM8" s="186"/>
      <c r="IMN8" s="186"/>
      <c r="IMO8" s="186"/>
      <c r="IMP8" s="186"/>
      <c r="IMQ8" s="186"/>
      <c r="IMR8" s="186"/>
      <c r="IMS8" s="186"/>
      <c r="IMT8" s="186"/>
      <c r="IMU8" s="186"/>
      <c r="IMV8" s="186"/>
      <c r="IMW8" s="186"/>
      <c r="IMX8" s="186"/>
      <c r="IMY8" s="186"/>
      <c r="IMZ8" s="186"/>
      <c r="INA8" s="186"/>
      <c r="INB8" s="186"/>
      <c r="INC8" s="186"/>
      <c r="IND8" s="186"/>
      <c r="INE8" s="186"/>
      <c r="INF8" s="186"/>
      <c r="ING8" s="186"/>
      <c r="INH8" s="186"/>
      <c r="INI8" s="186"/>
      <c r="INJ8" s="186"/>
      <c r="INK8" s="186"/>
      <c r="INL8" s="186"/>
      <c r="INM8" s="186"/>
      <c r="INN8" s="186"/>
      <c r="INO8" s="186"/>
      <c r="INP8" s="186"/>
      <c r="INQ8" s="186"/>
      <c r="INR8" s="186"/>
      <c r="INS8" s="186"/>
      <c r="INT8" s="186"/>
      <c r="INU8" s="186"/>
      <c r="INV8" s="186"/>
      <c r="INW8" s="186"/>
      <c r="INX8" s="186"/>
      <c r="INY8" s="186"/>
      <c r="INZ8" s="186"/>
      <c r="IOA8" s="186"/>
      <c r="IOB8" s="186"/>
      <c r="IOC8" s="186"/>
      <c r="IOD8" s="186"/>
      <c r="IOE8" s="186"/>
      <c r="IOF8" s="186"/>
      <c r="IOG8" s="186"/>
      <c r="IOH8" s="186"/>
      <c r="IOI8" s="186"/>
      <c r="IOJ8" s="186"/>
      <c r="IOK8" s="186"/>
      <c r="IOL8" s="186"/>
      <c r="IOM8" s="186"/>
      <c r="ION8" s="186"/>
      <c r="IOO8" s="186"/>
      <c r="IOP8" s="186"/>
      <c r="IOQ8" s="186"/>
      <c r="IOR8" s="186"/>
      <c r="IOS8" s="186"/>
      <c r="IOT8" s="186"/>
      <c r="IOU8" s="186"/>
      <c r="IOV8" s="186"/>
      <c r="IOW8" s="186"/>
      <c r="IOX8" s="186"/>
      <c r="IOY8" s="186"/>
      <c r="IOZ8" s="186"/>
      <c r="IPA8" s="186"/>
      <c r="IPB8" s="186"/>
      <c r="IPC8" s="186"/>
      <c r="IPD8" s="186"/>
      <c r="IPE8" s="186"/>
      <c r="IPF8" s="186"/>
      <c r="IPG8" s="186"/>
      <c r="IPH8" s="186"/>
      <c r="IPI8" s="186"/>
      <c r="IPJ8" s="186"/>
      <c r="IPK8" s="186"/>
      <c r="IPL8" s="186"/>
      <c r="IPM8" s="186"/>
      <c r="IPN8" s="186"/>
      <c r="IPO8" s="186"/>
      <c r="IPP8" s="186"/>
      <c r="IPQ8" s="186"/>
      <c r="IPR8" s="186"/>
      <c r="IPS8" s="186"/>
      <c r="IPT8" s="186"/>
      <c r="IPU8" s="186"/>
      <c r="IPV8" s="186"/>
      <c r="IPW8" s="186"/>
      <c r="IPX8" s="186"/>
      <c r="IPY8" s="186"/>
      <c r="IPZ8" s="186"/>
      <c r="IQA8" s="186"/>
      <c r="IQB8" s="186"/>
      <c r="IQC8" s="186"/>
      <c r="IQD8" s="186"/>
      <c r="IQE8" s="186"/>
      <c r="IQF8" s="186"/>
      <c r="IQG8" s="186"/>
      <c r="IQH8" s="186"/>
      <c r="IQI8" s="186"/>
      <c r="IQJ8" s="186"/>
      <c r="IQK8" s="186"/>
      <c r="IQL8" s="186"/>
      <c r="IQM8" s="186"/>
      <c r="IQN8" s="186"/>
      <c r="IQO8" s="186"/>
      <c r="IQP8" s="186"/>
      <c r="IQQ8" s="186"/>
      <c r="IQR8" s="186"/>
      <c r="IQS8" s="186"/>
      <c r="IQT8" s="186"/>
      <c r="IQU8" s="186"/>
      <c r="IQV8" s="186"/>
      <c r="IQW8" s="186"/>
      <c r="IQX8" s="186"/>
      <c r="IQY8" s="186"/>
      <c r="IQZ8" s="186"/>
      <c r="IRA8" s="186"/>
      <c r="IRB8" s="186"/>
      <c r="IRC8" s="186"/>
      <c r="IRD8" s="186"/>
      <c r="IRE8" s="186"/>
      <c r="IRF8" s="186"/>
      <c r="IRG8" s="186"/>
      <c r="IRH8" s="186"/>
      <c r="IRI8" s="186"/>
      <c r="IRJ8" s="186"/>
      <c r="IRK8" s="186"/>
      <c r="IRL8" s="186"/>
      <c r="IRM8" s="186"/>
      <c r="IRN8" s="186"/>
      <c r="IRO8" s="186"/>
      <c r="IRP8" s="186"/>
      <c r="IRQ8" s="186"/>
      <c r="IRR8" s="186"/>
      <c r="IRS8" s="186"/>
      <c r="IRT8" s="186"/>
      <c r="IRU8" s="186"/>
      <c r="IRV8" s="186"/>
      <c r="IRW8" s="186"/>
      <c r="IRX8" s="186"/>
      <c r="IRY8" s="186"/>
      <c r="IRZ8" s="186"/>
      <c r="ISA8" s="186"/>
      <c r="ISB8" s="186"/>
      <c r="ISC8" s="186"/>
      <c r="ISD8" s="186"/>
      <c r="ISE8" s="186"/>
      <c r="ISF8" s="186"/>
      <c r="ISG8" s="186"/>
      <c r="ISH8" s="186"/>
      <c r="ISI8" s="186"/>
      <c r="ISJ8" s="186"/>
      <c r="ISK8" s="186"/>
      <c r="ISL8" s="186"/>
      <c r="ISM8" s="186"/>
      <c r="ISN8" s="186"/>
      <c r="ISO8" s="186"/>
      <c r="ISP8" s="186"/>
      <c r="ISQ8" s="186"/>
      <c r="ISR8" s="186"/>
      <c r="ISS8" s="186"/>
      <c r="IST8" s="186"/>
      <c r="ISU8" s="186"/>
      <c r="ISV8" s="186"/>
      <c r="ISW8" s="186"/>
      <c r="ISX8" s="186"/>
      <c r="ISY8" s="186"/>
      <c r="ISZ8" s="186"/>
      <c r="ITA8" s="186"/>
      <c r="ITB8" s="186"/>
      <c r="ITC8" s="186"/>
      <c r="ITD8" s="186"/>
      <c r="ITE8" s="186"/>
      <c r="ITF8" s="186"/>
      <c r="ITG8" s="186"/>
      <c r="ITH8" s="186"/>
      <c r="ITI8" s="186"/>
      <c r="ITJ8" s="186"/>
      <c r="ITK8" s="186"/>
      <c r="ITL8" s="186"/>
      <c r="ITM8" s="186"/>
      <c r="ITN8" s="186"/>
      <c r="ITO8" s="186"/>
      <c r="ITP8" s="186"/>
      <c r="ITQ8" s="186"/>
      <c r="ITR8" s="186"/>
      <c r="ITS8" s="186"/>
      <c r="ITT8" s="186"/>
      <c r="ITU8" s="186"/>
      <c r="ITV8" s="186"/>
      <c r="ITW8" s="186"/>
      <c r="ITX8" s="186"/>
      <c r="ITY8" s="186"/>
      <c r="ITZ8" s="186"/>
      <c r="IUA8" s="186"/>
      <c r="IUB8" s="186"/>
      <c r="IUC8" s="186"/>
      <c r="IUD8" s="186"/>
      <c r="IUE8" s="186"/>
      <c r="IUF8" s="186"/>
      <c r="IUG8" s="186"/>
      <c r="IUH8" s="186"/>
      <c r="IUI8" s="186"/>
      <c r="IUJ8" s="186"/>
      <c r="IUK8" s="186"/>
      <c r="IUL8" s="186"/>
      <c r="IUM8" s="186"/>
      <c r="IUN8" s="186"/>
      <c r="IUO8" s="186"/>
      <c r="IUP8" s="186"/>
      <c r="IUQ8" s="186"/>
      <c r="IUR8" s="186"/>
      <c r="IUS8" s="186"/>
      <c r="IUT8" s="186"/>
      <c r="IUU8" s="186"/>
      <c r="IUV8" s="186"/>
      <c r="IUW8" s="186"/>
      <c r="IUX8" s="186"/>
      <c r="IUY8" s="186"/>
      <c r="IUZ8" s="186"/>
      <c r="IVA8" s="186"/>
      <c r="IVB8" s="186"/>
      <c r="IVC8" s="186"/>
      <c r="IVD8" s="186"/>
      <c r="IVE8" s="186"/>
      <c r="IVF8" s="186"/>
      <c r="IVG8" s="186"/>
      <c r="IVH8" s="186"/>
      <c r="IVI8" s="186"/>
      <c r="IVJ8" s="186"/>
      <c r="IVK8" s="186"/>
      <c r="IVL8" s="186"/>
      <c r="IVM8" s="186"/>
      <c r="IVN8" s="186"/>
      <c r="IVO8" s="186"/>
      <c r="IVP8" s="186"/>
      <c r="IVQ8" s="186"/>
      <c r="IVR8" s="186"/>
      <c r="IVS8" s="186"/>
      <c r="IVT8" s="186"/>
      <c r="IVU8" s="186"/>
      <c r="IVV8" s="186"/>
      <c r="IVW8" s="186"/>
      <c r="IVX8" s="186"/>
      <c r="IVY8" s="186"/>
      <c r="IVZ8" s="186"/>
      <c r="IWA8" s="186"/>
      <c r="IWB8" s="186"/>
      <c r="IWC8" s="186"/>
      <c r="IWD8" s="186"/>
      <c r="IWE8" s="186"/>
      <c r="IWF8" s="186"/>
      <c r="IWG8" s="186"/>
      <c r="IWH8" s="186"/>
      <c r="IWI8" s="186"/>
      <c r="IWJ8" s="186"/>
      <c r="IWK8" s="186"/>
      <c r="IWL8" s="186"/>
      <c r="IWM8" s="186"/>
      <c r="IWN8" s="186"/>
      <c r="IWO8" s="186"/>
      <c r="IWP8" s="186"/>
      <c r="IWQ8" s="186"/>
      <c r="IWR8" s="186"/>
      <c r="IWS8" s="186"/>
      <c r="IWT8" s="186"/>
      <c r="IWU8" s="186"/>
      <c r="IWV8" s="186"/>
      <c r="IWW8" s="186"/>
      <c r="IWX8" s="186"/>
      <c r="IWY8" s="186"/>
      <c r="IWZ8" s="186"/>
      <c r="IXA8" s="186"/>
      <c r="IXB8" s="186"/>
      <c r="IXC8" s="186"/>
      <c r="IXD8" s="186"/>
      <c r="IXE8" s="186"/>
      <c r="IXF8" s="186"/>
      <c r="IXG8" s="186"/>
      <c r="IXH8" s="186"/>
      <c r="IXI8" s="186"/>
      <c r="IXJ8" s="186"/>
      <c r="IXK8" s="186"/>
      <c r="IXL8" s="186"/>
      <c r="IXM8" s="186"/>
      <c r="IXN8" s="186"/>
      <c r="IXO8" s="186"/>
      <c r="IXP8" s="186"/>
      <c r="IXQ8" s="186"/>
      <c r="IXR8" s="186"/>
      <c r="IXS8" s="186"/>
      <c r="IXT8" s="186"/>
      <c r="IXU8" s="186"/>
      <c r="IXV8" s="186"/>
      <c r="IXW8" s="186"/>
      <c r="IXX8" s="186"/>
      <c r="IXY8" s="186"/>
      <c r="IXZ8" s="186"/>
      <c r="IYA8" s="186"/>
      <c r="IYB8" s="186"/>
      <c r="IYC8" s="186"/>
      <c r="IYD8" s="186"/>
      <c r="IYE8" s="186"/>
      <c r="IYF8" s="186"/>
      <c r="IYG8" s="186"/>
      <c r="IYH8" s="186"/>
      <c r="IYI8" s="186"/>
      <c r="IYJ8" s="186"/>
      <c r="IYK8" s="186"/>
      <c r="IYL8" s="186"/>
      <c r="IYM8" s="186"/>
      <c r="IYN8" s="186"/>
      <c r="IYO8" s="186"/>
      <c r="IYP8" s="186"/>
      <c r="IYQ8" s="186"/>
      <c r="IYR8" s="186"/>
      <c r="IYS8" s="186"/>
      <c r="IYT8" s="186"/>
      <c r="IYU8" s="186"/>
      <c r="IYV8" s="186"/>
      <c r="IYW8" s="186"/>
      <c r="IYX8" s="186"/>
      <c r="IYY8" s="186"/>
      <c r="IYZ8" s="186"/>
      <c r="IZA8" s="186"/>
      <c r="IZB8" s="186"/>
      <c r="IZC8" s="186"/>
      <c r="IZD8" s="186"/>
      <c r="IZE8" s="186"/>
      <c r="IZF8" s="186"/>
      <c r="IZG8" s="186"/>
      <c r="IZH8" s="186"/>
      <c r="IZI8" s="186"/>
      <c r="IZJ8" s="186"/>
      <c r="IZK8" s="186"/>
      <c r="IZL8" s="186"/>
      <c r="IZM8" s="186"/>
      <c r="IZN8" s="186"/>
      <c r="IZO8" s="186"/>
      <c r="IZP8" s="186"/>
      <c r="IZQ8" s="186"/>
      <c r="IZR8" s="186"/>
      <c r="IZS8" s="186"/>
      <c r="IZT8" s="186"/>
      <c r="IZU8" s="186"/>
      <c r="IZV8" s="186"/>
      <c r="IZW8" s="186"/>
      <c r="IZX8" s="186"/>
      <c r="IZY8" s="186"/>
      <c r="IZZ8" s="186"/>
      <c r="JAA8" s="186"/>
      <c r="JAB8" s="186"/>
      <c r="JAC8" s="186"/>
      <c r="JAD8" s="186"/>
      <c r="JAE8" s="186"/>
      <c r="JAF8" s="186"/>
      <c r="JAG8" s="186"/>
      <c r="JAH8" s="186"/>
      <c r="JAI8" s="186"/>
      <c r="JAJ8" s="186"/>
      <c r="JAK8" s="186"/>
      <c r="JAL8" s="186"/>
      <c r="JAM8" s="186"/>
      <c r="JAN8" s="186"/>
      <c r="JAO8" s="186"/>
      <c r="JAP8" s="186"/>
      <c r="JAQ8" s="186"/>
      <c r="JAR8" s="186"/>
      <c r="JAS8" s="186"/>
      <c r="JAT8" s="186"/>
      <c r="JAU8" s="186"/>
      <c r="JAV8" s="186"/>
      <c r="JAW8" s="186"/>
      <c r="JAX8" s="186"/>
      <c r="JAY8" s="186"/>
      <c r="JAZ8" s="186"/>
      <c r="JBA8" s="186"/>
      <c r="JBB8" s="186"/>
      <c r="JBC8" s="186"/>
      <c r="JBD8" s="186"/>
      <c r="JBE8" s="186"/>
      <c r="JBF8" s="186"/>
      <c r="JBG8" s="186"/>
      <c r="JBH8" s="186"/>
      <c r="JBI8" s="186"/>
      <c r="JBJ8" s="186"/>
      <c r="JBK8" s="186"/>
      <c r="JBL8" s="186"/>
      <c r="JBM8" s="186"/>
      <c r="JBN8" s="186"/>
      <c r="JBO8" s="186"/>
      <c r="JBP8" s="186"/>
      <c r="JBQ8" s="186"/>
      <c r="JBR8" s="186"/>
      <c r="JBS8" s="186"/>
      <c r="JBT8" s="186"/>
      <c r="JBU8" s="186"/>
      <c r="JBV8" s="186"/>
      <c r="JBW8" s="186"/>
      <c r="JBX8" s="186"/>
      <c r="JBY8" s="186"/>
      <c r="JBZ8" s="186"/>
      <c r="JCA8" s="186"/>
      <c r="JCB8" s="186"/>
      <c r="JCC8" s="186"/>
      <c r="JCD8" s="186"/>
      <c r="JCE8" s="186"/>
      <c r="JCF8" s="186"/>
      <c r="JCG8" s="186"/>
      <c r="JCH8" s="186"/>
      <c r="JCI8" s="186"/>
      <c r="JCJ8" s="186"/>
      <c r="JCK8" s="186"/>
      <c r="JCL8" s="186"/>
      <c r="JCM8" s="186"/>
      <c r="JCN8" s="186"/>
      <c r="JCO8" s="186"/>
      <c r="JCP8" s="186"/>
      <c r="JCQ8" s="186"/>
      <c r="JCR8" s="186"/>
      <c r="JCS8" s="186"/>
      <c r="JCT8" s="186"/>
      <c r="JCU8" s="186"/>
      <c r="JCV8" s="186"/>
      <c r="JCW8" s="186"/>
      <c r="JCX8" s="186"/>
      <c r="JCY8" s="186"/>
      <c r="JCZ8" s="186"/>
      <c r="JDA8" s="186"/>
      <c r="JDB8" s="186"/>
      <c r="JDC8" s="186"/>
      <c r="JDD8" s="186"/>
      <c r="JDE8" s="186"/>
      <c r="JDF8" s="186"/>
      <c r="JDG8" s="186"/>
      <c r="JDH8" s="186"/>
      <c r="JDI8" s="186"/>
      <c r="JDJ8" s="186"/>
      <c r="JDK8" s="186"/>
      <c r="JDL8" s="186"/>
      <c r="JDM8" s="186"/>
      <c r="JDN8" s="186"/>
      <c r="JDO8" s="186"/>
      <c r="JDP8" s="186"/>
      <c r="JDQ8" s="186"/>
      <c r="JDR8" s="186"/>
      <c r="JDS8" s="186"/>
      <c r="JDT8" s="186"/>
      <c r="JDU8" s="186"/>
      <c r="JDV8" s="186"/>
      <c r="JDW8" s="186"/>
      <c r="JDX8" s="186"/>
      <c r="JDY8" s="186"/>
      <c r="JDZ8" s="186"/>
      <c r="JEA8" s="186"/>
      <c r="JEB8" s="186"/>
      <c r="JEC8" s="186"/>
      <c r="JED8" s="186"/>
      <c r="JEE8" s="186"/>
      <c r="JEF8" s="186"/>
      <c r="JEG8" s="186"/>
      <c r="JEH8" s="186"/>
      <c r="JEI8" s="186"/>
      <c r="JEJ8" s="186"/>
      <c r="JEK8" s="186"/>
      <c r="JEL8" s="186"/>
      <c r="JEM8" s="186"/>
      <c r="JEN8" s="186"/>
      <c r="JEO8" s="186"/>
      <c r="JEP8" s="186"/>
      <c r="JEQ8" s="186"/>
      <c r="JER8" s="186"/>
      <c r="JES8" s="186"/>
      <c r="JET8" s="186"/>
      <c r="JEU8" s="186"/>
      <c r="JEV8" s="186"/>
      <c r="JEW8" s="186"/>
      <c r="JEX8" s="186"/>
      <c r="JEY8" s="186"/>
      <c r="JEZ8" s="186"/>
      <c r="JFA8" s="186"/>
      <c r="JFB8" s="186"/>
      <c r="JFC8" s="186"/>
      <c r="JFD8" s="186"/>
      <c r="JFE8" s="186"/>
      <c r="JFF8" s="186"/>
      <c r="JFG8" s="186"/>
      <c r="JFH8" s="186"/>
      <c r="JFI8" s="186"/>
      <c r="JFJ8" s="186"/>
      <c r="JFK8" s="186"/>
      <c r="JFL8" s="186"/>
      <c r="JFM8" s="186"/>
      <c r="JFN8" s="186"/>
      <c r="JFO8" s="186"/>
      <c r="JFP8" s="186"/>
      <c r="JFQ8" s="186"/>
      <c r="JFR8" s="186"/>
      <c r="JFS8" s="186"/>
      <c r="JFT8" s="186"/>
      <c r="JFU8" s="186"/>
      <c r="JFV8" s="186"/>
      <c r="JFW8" s="186"/>
      <c r="JFX8" s="186"/>
      <c r="JFY8" s="186"/>
      <c r="JFZ8" s="186"/>
      <c r="JGA8" s="186"/>
      <c r="JGB8" s="186"/>
      <c r="JGC8" s="186"/>
      <c r="JGD8" s="186"/>
      <c r="JGE8" s="186"/>
      <c r="JGF8" s="186"/>
      <c r="JGG8" s="186"/>
      <c r="JGH8" s="186"/>
      <c r="JGI8" s="186"/>
      <c r="JGJ8" s="186"/>
      <c r="JGK8" s="186"/>
      <c r="JGL8" s="186"/>
      <c r="JGM8" s="186"/>
      <c r="JGN8" s="186"/>
      <c r="JGO8" s="186"/>
      <c r="JGP8" s="186"/>
      <c r="JGQ8" s="186"/>
      <c r="JGR8" s="186"/>
      <c r="JGS8" s="186"/>
      <c r="JGT8" s="186"/>
      <c r="JGU8" s="186"/>
      <c r="JGV8" s="186"/>
      <c r="JGW8" s="186"/>
      <c r="JGX8" s="186"/>
      <c r="JGY8" s="186"/>
      <c r="JGZ8" s="186"/>
      <c r="JHA8" s="186"/>
      <c r="JHB8" s="186"/>
      <c r="JHC8" s="186"/>
      <c r="JHD8" s="186"/>
      <c r="JHE8" s="186"/>
      <c r="JHF8" s="186"/>
      <c r="JHG8" s="186"/>
      <c r="JHH8" s="186"/>
      <c r="JHI8" s="186"/>
      <c r="JHJ8" s="186"/>
      <c r="JHK8" s="186"/>
      <c r="JHL8" s="186"/>
      <c r="JHM8" s="186"/>
      <c r="JHN8" s="186"/>
      <c r="JHO8" s="186"/>
      <c r="JHP8" s="186"/>
      <c r="JHQ8" s="186"/>
      <c r="JHR8" s="186"/>
      <c r="JHS8" s="186"/>
      <c r="JHT8" s="186"/>
      <c r="JHU8" s="186"/>
      <c r="JHV8" s="186"/>
      <c r="JHW8" s="186"/>
      <c r="JHX8" s="186"/>
      <c r="JHY8" s="186"/>
      <c r="JHZ8" s="186"/>
      <c r="JIA8" s="186"/>
      <c r="JIB8" s="186"/>
      <c r="JIC8" s="186"/>
      <c r="JID8" s="186"/>
      <c r="JIE8" s="186"/>
      <c r="JIF8" s="186"/>
      <c r="JIG8" s="186"/>
      <c r="JIH8" s="186"/>
      <c r="JII8" s="186"/>
      <c r="JIJ8" s="186"/>
      <c r="JIK8" s="186"/>
      <c r="JIL8" s="186"/>
      <c r="JIM8" s="186"/>
      <c r="JIN8" s="186"/>
      <c r="JIO8" s="186"/>
      <c r="JIP8" s="186"/>
      <c r="JIQ8" s="186"/>
      <c r="JIR8" s="186"/>
      <c r="JIS8" s="186"/>
      <c r="JIT8" s="186"/>
      <c r="JIU8" s="186"/>
      <c r="JIV8" s="186"/>
      <c r="JIW8" s="186"/>
      <c r="JIX8" s="186"/>
      <c r="JIY8" s="186"/>
      <c r="JIZ8" s="186"/>
      <c r="JJA8" s="186"/>
      <c r="JJB8" s="186"/>
      <c r="JJC8" s="186"/>
      <c r="JJD8" s="186"/>
      <c r="JJE8" s="186"/>
      <c r="JJF8" s="186"/>
      <c r="JJG8" s="186"/>
      <c r="JJH8" s="186"/>
      <c r="JJI8" s="186"/>
      <c r="JJJ8" s="186"/>
      <c r="JJK8" s="186"/>
      <c r="JJL8" s="186"/>
      <c r="JJM8" s="186"/>
      <c r="JJN8" s="186"/>
      <c r="JJO8" s="186"/>
      <c r="JJP8" s="186"/>
      <c r="JJQ8" s="186"/>
      <c r="JJR8" s="186"/>
      <c r="JJS8" s="186"/>
      <c r="JJT8" s="186"/>
      <c r="JJU8" s="186"/>
      <c r="JJV8" s="186"/>
      <c r="JJW8" s="186"/>
      <c r="JJX8" s="186"/>
      <c r="JJY8" s="186"/>
      <c r="JJZ8" s="186"/>
      <c r="JKA8" s="186"/>
      <c r="JKB8" s="186"/>
      <c r="JKC8" s="186"/>
      <c r="JKD8" s="186"/>
      <c r="JKE8" s="186"/>
      <c r="JKF8" s="186"/>
      <c r="JKG8" s="186"/>
      <c r="JKH8" s="186"/>
      <c r="JKI8" s="186"/>
      <c r="JKJ8" s="186"/>
      <c r="JKK8" s="186"/>
      <c r="JKL8" s="186"/>
      <c r="JKM8" s="186"/>
      <c r="JKN8" s="186"/>
      <c r="JKO8" s="186"/>
      <c r="JKP8" s="186"/>
      <c r="JKQ8" s="186"/>
      <c r="JKR8" s="186"/>
      <c r="JKS8" s="186"/>
      <c r="JKT8" s="186"/>
      <c r="JKU8" s="186"/>
      <c r="JKV8" s="186"/>
      <c r="JKW8" s="186"/>
      <c r="JKX8" s="186"/>
      <c r="JKY8" s="186"/>
      <c r="JKZ8" s="186"/>
      <c r="JLA8" s="186"/>
      <c r="JLB8" s="186"/>
      <c r="JLC8" s="186"/>
      <c r="JLD8" s="186"/>
      <c r="JLE8" s="186"/>
      <c r="JLF8" s="186"/>
      <c r="JLG8" s="186"/>
      <c r="JLH8" s="186"/>
      <c r="JLI8" s="186"/>
      <c r="JLJ8" s="186"/>
      <c r="JLK8" s="186"/>
      <c r="JLL8" s="186"/>
      <c r="JLM8" s="186"/>
      <c r="JLN8" s="186"/>
      <c r="JLO8" s="186"/>
      <c r="JLP8" s="186"/>
      <c r="JLQ8" s="186"/>
      <c r="JLR8" s="186"/>
      <c r="JLS8" s="186"/>
      <c r="JLT8" s="186"/>
      <c r="JLU8" s="186"/>
      <c r="JLV8" s="186"/>
      <c r="JLW8" s="186"/>
      <c r="JLX8" s="186"/>
      <c r="JLY8" s="186"/>
      <c r="JLZ8" s="186"/>
      <c r="JMA8" s="186"/>
      <c r="JMB8" s="186"/>
      <c r="JMC8" s="186"/>
      <c r="JMD8" s="186"/>
      <c r="JME8" s="186"/>
      <c r="JMF8" s="186"/>
      <c r="JMG8" s="186"/>
      <c r="JMH8" s="186"/>
      <c r="JMI8" s="186"/>
      <c r="JMJ8" s="186"/>
      <c r="JMK8" s="186"/>
      <c r="JML8" s="186"/>
      <c r="JMM8" s="186"/>
      <c r="JMN8" s="186"/>
      <c r="JMO8" s="186"/>
      <c r="JMP8" s="186"/>
      <c r="JMQ8" s="186"/>
      <c r="JMR8" s="186"/>
      <c r="JMS8" s="186"/>
      <c r="JMT8" s="186"/>
      <c r="JMU8" s="186"/>
      <c r="JMV8" s="186"/>
      <c r="JMW8" s="186"/>
      <c r="JMX8" s="186"/>
      <c r="JMY8" s="186"/>
      <c r="JMZ8" s="186"/>
      <c r="JNA8" s="186"/>
      <c r="JNB8" s="186"/>
      <c r="JNC8" s="186"/>
      <c r="JND8" s="186"/>
      <c r="JNE8" s="186"/>
      <c r="JNF8" s="186"/>
      <c r="JNG8" s="186"/>
      <c r="JNH8" s="186"/>
      <c r="JNI8" s="186"/>
      <c r="JNJ8" s="186"/>
      <c r="JNK8" s="186"/>
      <c r="JNL8" s="186"/>
      <c r="JNM8" s="186"/>
      <c r="JNN8" s="186"/>
      <c r="JNO8" s="186"/>
      <c r="JNP8" s="186"/>
      <c r="JNQ8" s="186"/>
      <c r="JNR8" s="186"/>
      <c r="JNS8" s="186"/>
      <c r="JNT8" s="186"/>
      <c r="JNU8" s="186"/>
      <c r="JNV8" s="186"/>
      <c r="JNW8" s="186"/>
      <c r="JNX8" s="186"/>
      <c r="JNY8" s="186"/>
      <c r="JNZ8" s="186"/>
      <c r="JOA8" s="186"/>
      <c r="JOB8" s="186"/>
      <c r="JOC8" s="186"/>
      <c r="JOD8" s="186"/>
      <c r="JOE8" s="186"/>
      <c r="JOF8" s="186"/>
      <c r="JOG8" s="186"/>
      <c r="JOH8" s="186"/>
      <c r="JOI8" s="186"/>
      <c r="JOJ8" s="186"/>
      <c r="JOK8" s="186"/>
      <c r="JOL8" s="186"/>
      <c r="JOM8" s="186"/>
      <c r="JON8" s="186"/>
      <c r="JOO8" s="186"/>
      <c r="JOP8" s="186"/>
      <c r="JOQ8" s="186"/>
      <c r="JOR8" s="186"/>
      <c r="JOS8" s="186"/>
      <c r="JOT8" s="186"/>
      <c r="JOU8" s="186"/>
      <c r="JOV8" s="186"/>
      <c r="JOW8" s="186"/>
      <c r="JOX8" s="186"/>
      <c r="JOY8" s="186"/>
      <c r="JOZ8" s="186"/>
      <c r="JPA8" s="186"/>
      <c r="JPB8" s="186"/>
      <c r="JPC8" s="186"/>
      <c r="JPD8" s="186"/>
      <c r="JPE8" s="186"/>
      <c r="JPF8" s="186"/>
      <c r="JPG8" s="186"/>
      <c r="JPH8" s="186"/>
      <c r="JPI8" s="186"/>
      <c r="JPJ8" s="186"/>
      <c r="JPK8" s="186"/>
      <c r="JPL8" s="186"/>
      <c r="JPM8" s="186"/>
      <c r="JPN8" s="186"/>
      <c r="JPO8" s="186"/>
      <c r="JPP8" s="186"/>
      <c r="JPQ8" s="186"/>
      <c r="JPR8" s="186"/>
      <c r="JPS8" s="186"/>
      <c r="JPT8" s="186"/>
      <c r="JPU8" s="186"/>
      <c r="JPV8" s="186"/>
      <c r="JPW8" s="186"/>
      <c r="JPX8" s="186"/>
      <c r="JPY8" s="186"/>
      <c r="JPZ8" s="186"/>
      <c r="JQA8" s="186"/>
      <c r="JQB8" s="186"/>
      <c r="JQC8" s="186"/>
      <c r="JQD8" s="186"/>
      <c r="JQE8" s="186"/>
      <c r="JQF8" s="186"/>
      <c r="JQG8" s="186"/>
      <c r="JQH8" s="186"/>
      <c r="JQI8" s="186"/>
      <c r="JQJ8" s="186"/>
      <c r="JQK8" s="186"/>
      <c r="JQL8" s="186"/>
      <c r="JQM8" s="186"/>
      <c r="JQN8" s="186"/>
      <c r="JQO8" s="186"/>
      <c r="JQP8" s="186"/>
      <c r="JQQ8" s="186"/>
      <c r="JQR8" s="186"/>
      <c r="JQS8" s="186"/>
      <c r="JQT8" s="186"/>
      <c r="JQU8" s="186"/>
      <c r="JQV8" s="186"/>
      <c r="JQW8" s="186"/>
      <c r="JQX8" s="186"/>
      <c r="JQY8" s="186"/>
      <c r="JQZ8" s="186"/>
      <c r="JRA8" s="186"/>
      <c r="JRB8" s="186"/>
      <c r="JRC8" s="186"/>
      <c r="JRD8" s="186"/>
      <c r="JRE8" s="186"/>
      <c r="JRF8" s="186"/>
      <c r="JRG8" s="186"/>
      <c r="JRH8" s="186"/>
      <c r="JRI8" s="186"/>
      <c r="JRJ8" s="186"/>
      <c r="JRK8" s="186"/>
      <c r="JRL8" s="186"/>
      <c r="JRM8" s="186"/>
      <c r="JRN8" s="186"/>
      <c r="JRO8" s="186"/>
      <c r="JRP8" s="186"/>
      <c r="JRQ8" s="186"/>
      <c r="JRR8" s="186"/>
      <c r="JRS8" s="186"/>
      <c r="JRT8" s="186"/>
      <c r="JRU8" s="186"/>
      <c r="JRV8" s="186"/>
      <c r="JRW8" s="186"/>
      <c r="JRX8" s="186"/>
      <c r="JRY8" s="186"/>
      <c r="JRZ8" s="186"/>
      <c r="JSA8" s="186"/>
      <c r="JSB8" s="186"/>
      <c r="JSC8" s="186"/>
      <c r="JSD8" s="186"/>
      <c r="JSE8" s="186"/>
      <c r="JSF8" s="186"/>
      <c r="JSG8" s="186"/>
      <c r="JSH8" s="186"/>
      <c r="JSI8" s="186"/>
      <c r="JSJ8" s="186"/>
      <c r="JSK8" s="186"/>
      <c r="JSL8" s="186"/>
      <c r="JSM8" s="186"/>
      <c r="JSN8" s="186"/>
      <c r="JSO8" s="186"/>
      <c r="JSP8" s="186"/>
      <c r="JSQ8" s="186"/>
      <c r="JSR8" s="186"/>
      <c r="JSS8" s="186"/>
      <c r="JST8" s="186"/>
      <c r="JSU8" s="186"/>
      <c r="JSV8" s="186"/>
      <c r="JSW8" s="186"/>
      <c r="JSX8" s="186"/>
      <c r="JSY8" s="186"/>
      <c r="JSZ8" s="186"/>
      <c r="JTA8" s="186"/>
      <c r="JTB8" s="186"/>
      <c r="JTC8" s="186"/>
      <c r="JTD8" s="186"/>
      <c r="JTE8" s="186"/>
      <c r="JTF8" s="186"/>
      <c r="JTG8" s="186"/>
      <c r="JTH8" s="186"/>
      <c r="JTI8" s="186"/>
      <c r="JTJ8" s="186"/>
      <c r="JTK8" s="186"/>
      <c r="JTL8" s="186"/>
      <c r="JTM8" s="186"/>
      <c r="JTN8" s="186"/>
      <c r="JTO8" s="186"/>
      <c r="JTP8" s="186"/>
      <c r="JTQ8" s="186"/>
      <c r="JTR8" s="186"/>
      <c r="JTS8" s="186"/>
      <c r="JTT8" s="186"/>
      <c r="JTU8" s="186"/>
      <c r="JTV8" s="186"/>
      <c r="JTW8" s="186"/>
      <c r="JTX8" s="186"/>
      <c r="JTY8" s="186"/>
      <c r="JTZ8" s="186"/>
      <c r="JUA8" s="186"/>
      <c r="JUB8" s="186"/>
      <c r="JUC8" s="186"/>
      <c r="JUD8" s="186"/>
      <c r="JUE8" s="186"/>
      <c r="JUF8" s="186"/>
      <c r="JUG8" s="186"/>
      <c r="JUH8" s="186"/>
      <c r="JUI8" s="186"/>
      <c r="JUJ8" s="186"/>
      <c r="JUK8" s="186"/>
      <c r="JUL8" s="186"/>
      <c r="JUM8" s="186"/>
      <c r="JUN8" s="186"/>
      <c r="JUO8" s="186"/>
      <c r="JUP8" s="186"/>
      <c r="JUQ8" s="186"/>
      <c r="JUR8" s="186"/>
      <c r="JUS8" s="186"/>
      <c r="JUT8" s="186"/>
      <c r="JUU8" s="186"/>
      <c r="JUV8" s="186"/>
      <c r="JUW8" s="186"/>
      <c r="JUX8" s="186"/>
      <c r="JUY8" s="186"/>
      <c r="JUZ8" s="186"/>
      <c r="JVA8" s="186"/>
      <c r="JVB8" s="186"/>
      <c r="JVC8" s="186"/>
      <c r="JVD8" s="186"/>
      <c r="JVE8" s="186"/>
      <c r="JVF8" s="186"/>
      <c r="JVG8" s="186"/>
      <c r="JVH8" s="186"/>
      <c r="JVI8" s="186"/>
      <c r="JVJ8" s="186"/>
      <c r="JVK8" s="186"/>
      <c r="JVL8" s="186"/>
      <c r="JVM8" s="186"/>
      <c r="JVN8" s="186"/>
      <c r="JVO8" s="186"/>
      <c r="JVP8" s="186"/>
      <c r="JVQ8" s="186"/>
      <c r="JVR8" s="186"/>
      <c r="JVS8" s="186"/>
      <c r="JVT8" s="186"/>
      <c r="JVU8" s="186"/>
      <c r="JVV8" s="186"/>
      <c r="JVW8" s="186"/>
      <c r="JVX8" s="186"/>
      <c r="JVY8" s="186"/>
      <c r="JVZ8" s="186"/>
      <c r="JWA8" s="186"/>
      <c r="JWB8" s="186"/>
      <c r="JWC8" s="186"/>
      <c r="JWD8" s="186"/>
      <c r="JWE8" s="186"/>
      <c r="JWF8" s="186"/>
      <c r="JWG8" s="186"/>
      <c r="JWH8" s="186"/>
      <c r="JWI8" s="186"/>
      <c r="JWJ8" s="186"/>
      <c r="JWK8" s="186"/>
      <c r="JWL8" s="186"/>
      <c r="JWM8" s="186"/>
      <c r="JWN8" s="186"/>
      <c r="JWO8" s="186"/>
      <c r="JWP8" s="186"/>
      <c r="JWQ8" s="186"/>
      <c r="JWR8" s="186"/>
      <c r="JWS8" s="186"/>
      <c r="JWT8" s="186"/>
      <c r="JWU8" s="186"/>
      <c r="JWV8" s="186"/>
      <c r="JWW8" s="186"/>
      <c r="JWX8" s="186"/>
      <c r="JWY8" s="186"/>
      <c r="JWZ8" s="186"/>
      <c r="JXA8" s="186"/>
      <c r="JXB8" s="186"/>
      <c r="JXC8" s="186"/>
      <c r="JXD8" s="186"/>
      <c r="JXE8" s="186"/>
      <c r="JXF8" s="186"/>
      <c r="JXG8" s="186"/>
      <c r="JXH8" s="186"/>
      <c r="JXI8" s="186"/>
      <c r="JXJ8" s="186"/>
      <c r="JXK8" s="186"/>
      <c r="JXL8" s="186"/>
      <c r="JXM8" s="186"/>
      <c r="JXN8" s="186"/>
      <c r="JXO8" s="186"/>
      <c r="JXP8" s="186"/>
      <c r="JXQ8" s="186"/>
      <c r="JXR8" s="186"/>
      <c r="JXS8" s="186"/>
      <c r="JXT8" s="186"/>
      <c r="JXU8" s="186"/>
      <c r="JXV8" s="186"/>
      <c r="JXW8" s="186"/>
      <c r="JXX8" s="186"/>
      <c r="JXY8" s="186"/>
      <c r="JXZ8" s="186"/>
      <c r="JYA8" s="186"/>
      <c r="JYB8" s="186"/>
      <c r="JYC8" s="186"/>
      <c r="JYD8" s="186"/>
      <c r="JYE8" s="186"/>
      <c r="JYF8" s="186"/>
      <c r="JYG8" s="186"/>
      <c r="JYH8" s="186"/>
      <c r="JYI8" s="186"/>
      <c r="JYJ8" s="186"/>
      <c r="JYK8" s="186"/>
      <c r="JYL8" s="186"/>
      <c r="JYM8" s="186"/>
      <c r="JYN8" s="186"/>
      <c r="JYO8" s="186"/>
      <c r="JYP8" s="186"/>
      <c r="JYQ8" s="186"/>
      <c r="JYR8" s="186"/>
      <c r="JYS8" s="186"/>
      <c r="JYT8" s="186"/>
      <c r="JYU8" s="186"/>
      <c r="JYV8" s="186"/>
      <c r="JYW8" s="186"/>
      <c r="JYX8" s="186"/>
      <c r="JYY8" s="186"/>
      <c r="JYZ8" s="186"/>
      <c r="JZA8" s="186"/>
      <c r="JZB8" s="186"/>
      <c r="JZC8" s="186"/>
      <c r="JZD8" s="186"/>
      <c r="JZE8" s="186"/>
      <c r="JZF8" s="186"/>
      <c r="JZG8" s="186"/>
      <c r="JZH8" s="186"/>
      <c r="JZI8" s="186"/>
      <c r="JZJ8" s="186"/>
      <c r="JZK8" s="186"/>
      <c r="JZL8" s="186"/>
      <c r="JZM8" s="186"/>
      <c r="JZN8" s="186"/>
      <c r="JZO8" s="186"/>
      <c r="JZP8" s="186"/>
      <c r="JZQ8" s="186"/>
      <c r="JZR8" s="186"/>
      <c r="JZS8" s="186"/>
      <c r="JZT8" s="186"/>
      <c r="JZU8" s="186"/>
      <c r="JZV8" s="186"/>
      <c r="JZW8" s="186"/>
      <c r="JZX8" s="186"/>
      <c r="JZY8" s="186"/>
      <c r="JZZ8" s="186"/>
      <c r="KAA8" s="186"/>
      <c r="KAB8" s="186"/>
      <c r="KAC8" s="186"/>
      <c r="KAD8" s="186"/>
      <c r="KAE8" s="186"/>
      <c r="KAF8" s="186"/>
      <c r="KAG8" s="186"/>
      <c r="KAH8" s="186"/>
      <c r="KAI8" s="186"/>
      <c r="KAJ8" s="186"/>
      <c r="KAK8" s="186"/>
      <c r="KAL8" s="186"/>
      <c r="KAM8" s="186"/>
      <c r="KAN8" s="186"/>
      <c r="KAO8" s="186"/>
      <c r="KAP8" s="186"/>
      <c r="KAQ8" s="186"/>
      <c r="KAR8" s="186"/>
      <c r="KAS8" s="186"/>
      <c r="KAT8" s="186"/>
      <c r="KAU8" s="186"/>
      <c r="KAV8" s="186"/>
      <c r="KAW8" s="186"/>
      <c r="KAX8" s="186"/>
      <c r="KAY8" s="186"/>
      <c r="KAZ8" s="186"/>
      <c r="KBA8" s="186"/>
      <c r="KBB8" s="186"/>
      <c r="KBC8" s="186"/>
      <c r="KBD8" s="186"/>
      <c r="KBE8" s="186"/>
      <c r="KBF8" s="186"/>
      <c r="KBG8" s="186"/>
      <c r="KBH8" s="186"/>
      <c r="KBI8" s="186"/>
      <c r="KBJ8" s="186"/>
      <c r="KBK8" s="186"/>
      <c r="KBL8" s="186"/>
      <c r="KBM8" s="186"/>
      <c r="KBN8" s="186"/>
      <c r="KBO8" s="186"/>
      <c r="KBP8" s="186"/>
      <c r="KBQ8" s="186"/>
      <c r="KBR8" s="186"/>
      <c r="KBS8" s="186"/>
      <c r="KBT8" s="186"/>
      <c r="KBU8" s="186"/>
      <c r="KBV8" s="186"/>
      <c r="KBW8" s="186"/>
      <c r="KBX8" s="186"/>
      <c r="KBY8" s="186"/>
      <c r="KBZ8" s="186"/>
      <c r="KCA8" s="186"/>
      <c r="KCB8" s="186"/>
      <c r="KCC8" s="186"/>
      <c r="KCD8" s="186"/>
      <c r="KCE8" s="186"/>
      <c r="KCF8" s="186"/>
      <c r="KCG8" s="186"/>
      <c r="KCH8" s="186"/>
      <c r="KCI8" s="186"/>
      <c r="KCJ8" s="186"/>
      <c r="KCK8" s="186"/>
      <c r="KCL8" s="186"/>
      <c r="KCM8" s="186"/>
      <c r="KCN8" s="186"/>
      <c r="KCO8" s="186"/>
      <c r="KCP8" s="186"/>
      <c r="KCQ8" s="186"/>
      <c r="KCR8" s="186"/>
      <c r="KCS8" s="186"/>
      <c r="KCT8" s="186"/>
      <c r="KCU8" s="186"/>
      <c r="KCV8" s="186"/>
      <c r="KCW8" s="186"/>
      <c r="KCX8" s="186"/>
      <c r="KCY8" s="186"/>
      <c r="KCZ8" s="186"/>
      <c r="KDA8" s="186"/>
      <c r="KDB8" s="186"/>
      <c r="KDC8" s="186"/>
      <c r="KDD8" s="186"/>
      <c r="KDE8" s="186"/>
      <c r="KDF8" s="186"/>
      <c r="KDG8" s="186"/>
      <c r="KDH8" s="186"/>
      <c r="KDI8" s="186"/>
      <c r="KDJ8" s="186"/>
      <c r="KDK8" s="186"/>
      <c r="KDL8" s="186"/>
      <c r="KDM8" s="186"/>
      <c r="KDN8" s="186"/>
      <c r="KDO8" s="186"/>
      <c r="KDP8" s="186"/>
      <c r="KDQ8" s="186"/>
      <c r="KDR8" s="186"/>
      <c r="KDS8" s="186"/>
      <c r="KDT8" s="186"/>
      <c r="KDU8" s="186"/>
      <c r="KDV8" s="186"/>
      <c r="KDW8" s="186"/>
      <c r="KDX8" s="186"/>
      <c r="KDY8" s="186"/>
      <c r="KDZ8" s="186"/>
      <c r="KEA8" s="186"/>
      <c r="KEB8" s="186"/>
      <c r="KEC8" s="186"/>
      <c r="KED8" s="186"/>
      <c r="KEE8" s="186"/>
      <c r="KEF8" s="186"/>
      <c r="KEG8" s="186"/>
      <c r="KEH8" s="186"/>
      <c r="KEI8" s="186"/>
      <c r="KEJ8" s="186"/>
      <c r="KEK8" s="186"/>
      <c r="KEL8" s="186"/>
      <c r="KEM8" s="186"/>
      <c r="KEN8" s="186"/>
      <c r="KEO8" s="186"/>
      <c r="KEP8" s="186"/>
      <c r="KEQ8" s="186"/>
      <c r="KER8" s="186"/>
      <c r="KES8" s="186"/>
      <c r="KET8" s="186"/>
      <c r="KEU8" s="186"/>
      <c r="KEV8" s="186"/>
      <c r="KEW8" s="186"/>
      <c r="KEX8" s="186"/>
      <c r="KEY8" s="186"/>
      <c r="KEZ8" s="186"/>
      <c r="KFA8" s="186"/>
      <c r="KFB8" s="186"/>
      <c r="KFC8" s="186"/>
      <c r="KFD8" s="186"/>
      <c r="KFE8" s="186"/>
      <c r="KFF8" s="186"/>
      <c r="KFG8" s="186"/>
      <c r="KFH8" s="186"/>
      <c r="KFI8" s="186"/>
      <c r="KFJ8" s="186"/>
      <c r="KFK8" s="186"/>
      <c r="KFL8" s="186"/>
      <c r="KFM8" s="186"/>
      <c r="KFN8" s="186"/>
      <c r="KFO8" s="186"/>
      <c r="KFP8" s="186"/>
      <c r="KFQ8" s="186"/>
      <c r="KFR8" s="186"/>
      <c r="KFS8" s="186"/>
      <c r="KFT8" s="186"/>
      <c r="KFU8" s="186"/>
      <c r="KFV8" s="186"/>
      <c r="KFW8" s="186"/>
      <c r="KFX8" s="186"/>
      <c r="KFY8" s="186"/>
      <c r="KFZ8" s="186"/>
      <c r="KGA8" s="186"/>
      <c r="KGB8" s="186"/>
      <c r="KGC8" s="186"/>
      <c r="KGD8" s="186"/>
      <c r="KGE8" s="186"/>
      <c r="KGF8" s="186"/>
      <c r="KGG8" s="186"/>
      <c r="KGH8" s="186"/>
      <c r="KGI8" s="186"/>
      <c r="KGJ8" s="186"/>
      <c r="KGK8" s="186"/>
      <c r="KGL8" s="186"/>
      <c r="KGM8" s="186"/>
      <c r="KGN8" s="186"/>
      <c r="KGO8" s="186"/>
      <c r="KGP8" s="186"/>
      <c r="KGQ8" s="186"/>
      <c r="KGR8" s="186"/>
      <c r="KGS8" s="186"/>
      <c r="KGT8" s="186"/>
      <c r="KGU8" s="186"/>
      <c r="KGV8" s="186"/>
      <c r="KGW8" s="186"/>
      <c r="KGX8" s="186"/>
      <c r="KGY8" s="186"/>
      <c r="KGZ8" s="186"/>
      <c r="KHA8" s="186"/>
      <c r="KHB8" s="186"/>
      <c r="KHC8" s="186"/>
      <c r="KHD8" s="186"/>
      <c r="KHE8" s="186"/>
      <c r="KHF8" s="186"/>
      <c r="KHG8" s="186"/>
      <c r="KHH8" s="186"/>
      <c r="KHI8" s="186"/>
      <c r="KHJ8" s="186"/>
      <c r="KHK8" s="186"/>
      <c r="KHL8" s="186"/>
      <c r="KHM8" s="186"/>
      <c r="KHN8" s="186"/>
      <c r="KHO8" s="186"/>
      <c r="KHP8" s="186"/>
      <c r="KHQ8" s="186"/>
      <c r="KHR8" s="186"/>
      <c r="KHS8" s="186"/>
      <c r="KHT8" s="186"/>
      <c r="KHU8" s="186"/>
      <c r="KHV8" s="186"/>
      <c r="KHW8" s="186"/>
      <c r="KHX8" s="186"/>
      <c r="KHY8" s="186"/>
      <c r="KHZ8" s="186"/>
      <c r="KIA8" s="186"/>
      <c r="KIB8" s="186"/>
      <c r="KIC8" s="186"/>
      <c r="KID8" s="186"/>
      <c r="KIE8" s="186"/>
      <c r="KIF8" s="186"/>
      <c r="KIG8" s="186"/>
      <c r="KIH8" s="186"/>
      <c r="KII8" s="186"/>
      <c r="KIJ8" s="186"/>
      <c r="KIK8" s="186"/>
      <c r="KIL8" s="186"/>
      <c r="KIM8" s="186"/>
      <c r="KIN8" s="186"/>
      <c r="KIO8" s="186"/>
      <c r="KIP8" s="186"/>
      <c r="KIQ8" s="186"/>
      <c r="KIR8" s="186"/>
      <c r="KIS8" s="186"/>
      <c r="KIT8" s="186"/>
      <c r="KIU8" s="186"/>
      <c r="KIV8" s="186"/>
      <c r="KIW8" s="186"/>
      <c r="KIX8" s="186"/>
      <c r="KIY8" s="186"/>
      <c r="KIZ8" s="186"/>
      <c r="KJA8" s="186"/>
      <c r="KJB8" s="186"/>
      <c r="KJC8" s="186"/>
      <c r="KJD8" s="186"/>
      <c r="KJE8" s="186"/>
      <c r="KJF8" s="186"/>
      <c r="KJG8" s="186"/>
      <c r="KJH8" s="186"/>
      <c r="KJI8" s="186"/>
      <c r="KJJ8" s="186"/>
      <c r="KJK8" s="186"/>
      <c r="KJL8" s="186"/>
      <c r="KJM8" s="186"/>
      <c r="KJN8" s="186"/>
      <c r="KJO8" s="186"/>
      <c r="KJP8" s="186"/>
      <c r="KJQ8" s="186"/>
      <c r="KJR8" s="186"/>
      <c r="KJS8" s="186"/>
      <c r="KJT8" s="186"/>
      <c r="KJU8" s="186"/>
      <c r="KJV8" s="186"/>
      <c r="KJW8" s="186"/>
      <c r="KJX8" s="186"/>
      <c r="KJY8" s="186"/>
      <c r="KJZ8" s="186"/>
      <c r="KKA8" s="186"/>
      <c r="KKB8" s="186"/>
      <c r="KKC8" s="186"/>
      <c r="KKD8" s="186"/>
      <c r="KKE8" s="186"/>
      <c r="KKF8" s="186"/>
      <c r="KKG8" s="186"/>
      <c r="KKH8" s="186"/>
      <c r="KKI8" s="186"/>
      <c r="KKJ8" s="186"/>
      <c r="KKK8" s="186"/>
      <c r="KKL8" s="186"/>
      <c r="KKM8" s="186"/>
      <c r="KKN8" s="186"/>
      <c r="KKO8" s="186"/>
      <c r="KKP8" s="186"/>
      <c r="KKQ8" s="186"/>
      <c r="KKR8" s="186"/>
      <c r="KKS8" s="186"/>
      <c r="KKT8" s="186"/>
      <c r="KKU8" s="186"/>
      <c r="KKV8" s="186"/>
      <c r="KKW8" s="186"/>
      <c r="KKX8" s="186"/>
      <c r="KKY8" s="186"/>
      <c r="KKZ8" s="186"/>
      <c r="KLA8" s="186"/>
      <c r="KLB8" s="186"/>
      <c r="KLC8" s="186"/>
      <c r="KLD8" s="186"/>
      <c r="KLE8" s="186"/>
      <c r="KLF8" s="186"/>
      <c r="KLG8" s="186"/>
      <c r="KLH8" s="186"/>
      <c r="KLI8" s="186"/>
      <c r="KLJ8" s="186"/>
      <c r="KLK8" s="186"/>
      <c r="KLL8" s="186"/>
      <c r="KLM8" s="186"/>
      <c r="KLN8" s="186"/>
      <c r="KLO8" s="186"/>
      <c r="KLP8" s="186"/>
      <c r="KLQ8" s="186"/>
      <c r="KLR8" s="186"/>
      <c r="KLS8" s="186"/>
      <c r="KLT8" s="186"/>
      <c r="KLU8" s="186"/>
      <c r="KLV8" s="186"/>
      <c r="KLW8" s="186"/>
      <c r="KLX8" s="186"/>
      <c r="KLY8" s="186"/>
      <c r="KLZ8" s="186"/>
      <c r="KMA8" s="186"/>
      <c r="KMB8" s="186"/>
      <c r="KMC8" s="186"/>
      <c r="KMD8" s="186"/>
      <c r="KME8" s="186"/>
      <c r="KMF8" s="186"/>
      <c r="KMG8" s="186"/>
      <c r="KMH8" s="186"/>
      <c r="KMI8" s="186"/>
      <c r="KMJ8" s="186"/>
      <c r="KMK8" s="186"/>
      <c r="KML8" s="186"/>
      <c r="KMM8" s="186"/>
      <c r="KMN8" s="186"/>
      <c r="KMO8" s="186"/>
      <c r="KMP8" s="186"/>
      <c r="KMQ8" s="186"/>
      <c r="KMR8" s="186"/>
      <c r="KMS8" s="186"/>
      <c r="KMT8" s="186"/>
      <c r="KMU8" s="186"/>
      <c r="KMV8" s="186"/>
      <c r="KMW8" s="186"/>
      <c r="KMX8" s="186"/>
      <c r="KMY8" s="186"/>
      <c r="KMZ8" s="186"/>
      <c r="KNA8" s="186"/>
      <c r="KNB8" s="186"/>
      <c r="KNC8" s="186"/>
      <c r="KND8" s="186"/>
      <c r="KNE8" s="186"/>
      <c r="KNF8" s="186"/>
      <c r="KNG8" s="186"/>
      <c r="KNH8" s="186"/>
      <c r="KNI8" s="186"/>
      <c r="KNJ8" s="186"/>
      <c r="KNK8" s="186"/>
      <c r="KNL8" s="186"/>
      <c r="KNM8" s="186"/>
      <c r="KNN8" s="186"/>
      <c r="KNO8" s="186"/>
      <c r="KNP8" s="186"/>
      <c r="KNQ8" s="186"/>
      <c r="KNR8" s="186"/>
      <c r="KNS8" s="186"/>
      <c r="KNT8" s="186"/>
      <c r="KNU8" s="186"/>
      <c r="KNV8" s="186"/>
      <c r="KNW8" s="186"/>
      <c r="KNX8" s="186"/>
      <c r="KNY8" s="186"/>
      <c r="KNZ8" s="186"/>
      <c r="KOA8" s="186"/>
      <c r="KOB8" s="186"/>
      <c r="KOC8" s="186"/>
      <c r="KOD8" s="186"/>
      <c r="KOE8" s="186"/>
      <c r="KOF8" s="186"/>
      <c r="KOG8" s="186"/>
      <c r="KOH8" s="186"/>
      <c r="KOI8" s="186"/>
      <c r="KOJ8" s="186"/>
      <c r="KOK8" s="186"/>
      <c r="KOL8" s="186"/>
      <c r="KOM8" s="186"/>
      <c r="KON8" s="186"/>
      <c r="KOO8" s="186"/>
      <c r="KOP8" s="186"/>
      <c r="KOQ8" s="186"/>
      <c r="KOR8" s="186"/>
      <c r="KOS8" s="186"/>
      <c r="KOT8" s="186"/>
      <c r="KOU8" s="186"/>
      <c r="KOV8" s="186"/>
      <c r="KOW8" s="186"/>
      <c r="KOX8" s="186"/>
      <c r="KOY8" s="186"/>
      <c r="KOZ8" s="186"/>
      <c r="KPA8" s="186"/>
      <c r="KPB8" s="186"/>
      <c r="KPC8" s="186"/>
      <c r="KPD8" s="186"/>
      <c r="KPE8" s="186"/>
      <c r="KPF8" s="186"/>
      <c r="KPG8" s="186"/>
      <c r="KPH8" s="186"/>
      <c r="KPI8" s="186"/>
      <c r="KPJ8" s="186"/>
      <c r="KPK8" s="186"/>
      <c r="KPL8" s="186"/>
      <c r="KPM8" s="186"/>
      <c r="KPN8" s="186"/>
      <c r="KPO8" s="186"/>
      <c r="KPP8" s="186"/>
      <c r="KPQ8" s="186"/>
      <c r="KPR8" s="186"/>
      <c r="KPS8" s="186"/>
      <c r="KPT8" s="186"/>
      <c r="KPU8" s="186"/>
      <c r="KPV8" s="186"/>
      <c r="KPW8" s="186"/>
      <c r="KPX8" s="186"/>
      <c r="KPY8" s="186"/>
      <c r="KPZ8" s="186"/>
      <c r="KQA8" s="186"/>
      <c r="KQB8" s="186"/>
      <c r="KQC8" s="186"/>
      <c r="KQD8" s="186"/>
      <c r="KQE8" s="186"/>
      <c r="KQF8" s="186"/>
      <c r="KQG8" s="186"/>
      <c r="KQH8" s="186"/>
      <c r="KQI8" s="186"/>
      <c r="KQJ8" s="186"/>
      <c r="KQK8" s="186"/>
      <c r="KQL8" s="186"/>
      <c r="KQM8" s="186"/>
      <c r="KQN8" s="186"/>
      <c r="KQO8" s="186"/>
      <c r="KQP8" s="186"/>
      <c r="KQQ8" s="186"/>
      <c r="KQR8" s="186"/>
      <c r="KQS8" s="186"/>
      <c r="KQT8" s="186"/>
      <c r="KQU8" s="186"/>
      <c r="KQV8" s="186"/>
      <c r="KQW8" s="186"/>
      <c r="KQX8" s="186"/>
      <c r="KQY8" s="186"/>
      <c r="KQZ8" s="186"/>
      <c r="KRA8" s="186"/>
      <c r="KRB8" s="186"/>
      <c r="KRC8" s="186"/>
      <c r="KRD8" s="186"/>
      <c r="KRE8" s="186"/>
      <c r="KRF8" s="186"/>
      <c r="KRG8" s="186"/>
      <c r="KRH8" s="186"/>
      <c r="KRI8" s="186"/>
      <c r="KRJ8" s="186"/>
      <c r="KRK8" s="186"/>
      <c r="KRL8" s="186"/>
      <c r="KRM8" s="186"/>
      <c r="KRN8" s="186"/>
      <c r="KRO8" s="186"/>
      <c r="KRP8" s="186"/>
      <c r="KRQ8" s="186"/>
      <c r="KRR8" s="186"/>
      <c r="KRS8" s="186"/>
      <c r="KRT8" s="186"/>
      <c r="KRU8" s="186"/>
      <c r="KRV8" s="186"/>
      <c r="KRW8" s="186"/>
      <c r="KRX8" s="186"/>
      <c r="KRY8" s="186"/>
      <c r="KRZ8" s="186"/>
      <c r="KSA8" s="186"/>
      <c r="KSB8" s="186"/>
      <c r="KSC8" s="186"/>
      <c r="KSD8" s="186"/>
      <c r="KSE8" s="186"/>
      <c r="KSF8" s="186"/>
      <c r="KSG8" s="186"/>
      <c r="KSH8" s="186"/>
      <c r="KSI8" s="186"/>
      <c r="KSJ8" s="186"/>
      <c r="KSK8" s="186"/>
      <c r="KSL8" s="186"/>
      <c r="KSM8" s="186"/>
      <c r="KSN8" s="186"/>
      <c r="KSO8" s="186"/>
      <c r="KSP8" s="186"/>
      <c r="KSQ8" s="186"/>
      <c r="KSR8" s="186"/>
      <c r="KSS8" s="186"/>
      <c r="KST8" s="186"/>
      <c r="KSU8" s="186"/>
      <c r="KSV8" s="186"/>
      <c r="KSW8" s="186"/>
      <c r="KSX8" s="186"/>
      <c r="KSY8" s="186"/>
      <c r="KSZ8" s="186"/>
      <c r="KTA8" s="186"/>
      <c r="KTB8" s="186"/>
      <c r="KTC8" s="186"/>
      <c r="KTD8" s="186"/>
      <c r="KTE8" s="186"/>
      <c r="KTF8" s="186"/>
      <c r="KTG8" s="186"/>
      <c r="KTH8" s="186"/>
      <c r="KTI8" s="186"/>
      <c r="KTJ8" s="186"/>
      <c r="KTK8" s="186"/>
      <c r="KTL8" s="186"/>
      <c r="KTM8" s="186"/>
      <c r="KTN8" s="186"/>
      <c r="KTO8" s="186"/>
      <c r="KTP8" s="186"/>
      <c r="KTQ8" s="186"/>
      <c r="KTR8" s="186"/>
      <c r="KTS8" s="186"/>
      <c r="KTT8" s="186"/>
      <c r="KTU8" s="186"/>
      <c r="KTV8" s="186"/>
      <c r="KTW8" s="186"/>
      <c r="KTX8" s="186"/>
      <c r="KTY8" s="186"/>
      <c r="KTZ8" s="186"/>
      <c r="KUA8" s="186"/>
      <c r="KUB8" s="186"/>
      <c r="KUC8" s="186"/>
      <c r="KUD8" s="186"/>
      <c r="KUE8" s="186"/>
      <c r="KUF8" s="186"/>
      <c r="KUG8" s="186"/>
      <c r="KUH8" s="186"/>
      <c r="KUI8" s="186"/>
      <c r="KUJ8" s="186"/>
      <c r="KUK8" s="186"/>
      <c r="KUL8" s="186"/>
      <c r="KUM8" s="186"/>
      <c r="KUN8" s="186"/>
      <c r="KUO8" s="186"/>
      <c r="KUP8" s="186"/>
      <c r="KUQ8" s="186"/>
      <c r="KUR8" s="186"/>
      <c r="KUS8" s="186"/>
      <c r="KUT8" s="186"/>
      <c r="KUU8" s="186"/>
      <c r="KUV8" s="186"/>
      <c r="KUW8" s="186"/>
      <c r="KUX8" s="186"/>
      <c r="KUY8" s="186"/>
      <c r="KUZ8" s="186"/>
      <c r="KVA8" s="186"/>
      <c r="KVB8" s="186"/>
      <c r="KVC8" s="186"/>
      <c r="KVD8" s="186"/>
      <c r="KVE8" s="186"/>
      <c r="KVF8" s="186"/>
      <c r="KVG8" s="186"/>
      <c r="KVH8" s="186"/>
      <c r="KVI8" s="186"/>
      <c r="KVJ8" s="186"/>
      <c r="KVK8" s="186"/>
      <c r="KVL8" s="186"/>
      <c r="KVM8" s="186"/>
      <c r="KVN8" s="186"/>
      <c r="KVO8" s="186"/>
      <c r="KVP8" s="186"/>
      <c r="KVQ8" s="186"/>
      <c r="KVR8" s="186"/>
      <c r="KVS8" s="186"/>
      <c r="KVT8" s="186"/>
      <c r="KVU8" s="186"/>
      <c r="KVV8" s="186"/>
      <c r="KVW8" s="186"/>
      <c r="KVX8" s="186"/>
      <c r="KVY8" s="186"/>
      <c r="KVZ8" s="186"/>
      <c r="KWA8" s="186"/>
      <c r="KWB8" s="186"/>
      <c r="KWC8" s="186"/>
      <c r="KWD8" s="186"/>
      <c r="KWE8" s="186"/>
      <c r="KWF8" s="186"/>
      <c r="KWG8" s="186"/>
      <c r="KWH8" s="186"/>
      <c r="KWI8" s="186"/>
      <c r="KWJ8" s="186"/>
      <c r="KWK8" s="186"/>
      <c r="KWL8" s="186"/>
      <c r="KWM8" s="186"/>
      <c r="KWN8" s="186"/>
      <c r="KWO8" s="186"/>
      <c r="KWP8" s="186"/>
      <c r="KWQ8" s="186"/>
      <c r="KWR8" s="186"/>
      <c r="KWS8" s="186"/>
      <c r="KWT8" s="186"/>
      <c r="KWU8" s="186"/>
      <c r="KWV8" s="186"/>
      <c r="KWW8" s="186"/>
      <c r="KWX8" s="186"/>
      <c r="KWY8" s="186"/>
      <c r="KWZ8" s="186"/>
      <c r="KXA8" s="186"/>
      <c r="KXB8" s="186"/>
      <c r="KXC8" s="186"/>
      <c r="KXD8" s="186"/>
      <c r="KXE8" s="186"/>
      <c r="KXF8" s="186"/>
      <c r="KXG8" s="186"/>
      <c r="KXH8" s="186"/>
      <c r="KXI8" s="186"/>
      <c r="KXJ8" s="186"/>
      <c r="KXK8" s="186"/>
      <c r="KXL8" s="186"/>
      <c r="KXM8" s="186"/>
      <c r="KXN8" s="186"/>
      <c r="KXO8" s="186"/>
      <c r="KXP8" s="186"/>
      <c r="KXQ8" s="186"/>
      <c r="KXR8" s="186"/>
      <c r="KXS8" s="186"/>
      <c r="KXT8" s="186"/>
      <c r="KXU8" s="186"/>
      <c r="KXV8" s="186"/>
      <c r="KXW8" s="186"/>
      <c r="KXX8" s="186"/>
      <c r="KXY8" s="186"/>
      <c r="KXZ8" s="186"/>
      <c r="KYA8" s="186"/>
      <c r="KYB8" s="186"/>
      <c r="KYC8" s="186"/>
      <c r="KYD8" s="186"/>
      <c r="KYE8" s="186"/>
      <c r="KYF8" s="186"/>
      <c r="KYG8" s="186"/>
      <c r="KYH8" s="186"/>
      <c r="KYI8" s="186"/>
      <c r="KYJ8" s="186"/>
      <c r="KYK8" s="186"/>
      <c r="KYL8" s="186"/>
      <c r="KYM8" s="186"/>
      <c r="KYN8" s="186"/>
      <c r="KYO8" s="186"/>
      <c r="KYP8" s="186"/>
      <c r="KYQ8" s="186"/>
      <c r="KYR8" s="186"/>
      <c r="KYS8" s="186"/>
      <c r="KYT8" s="186"/>
      <c r="KYU8" s="186"/>
      <c r="KYV8" s="186"/>
      <c r="KYW8" s="186"/>
      <c r="KYX8" s="186"/>
      <c r="KYY8" s="186"/>
      <c r="KYZ8" s="186"/>
      <c r="KZA8" s="186"/>
      <c r="KZB8" s="186"/>
      <c r="KZC8" s="186"/>
      <c r="KZD8" s="186"/>
      <c r="KZE8" s="186"/>
      <c r="KZF8" s="186"/>
      <c r="KZG8" s="186"/>
      <c r="KZH8" s="186"/>
      <c r="KZI8" s="186"/>
      <c r="KZJ8" s="186"/>
      <c r="KZK8" s="186"/>
      <c r="KZL8" s="186"/>
      <c r="KZM8" s="186"/>
      <c r="KZN8" s="186"/>
      <c r="KZO8" s="186"/>
      <c r="KZP8" s="186"/>
      <c r="KZQ8" s="186"/>
      <c r="KZR8" s="186"/>
      <c r="KZS8" s="186"/>
      <c r="KZT8" s="186"/>
      <c r="KZU8" s="186"/>
      <c r="KZV8" s="186"/>
      <c r="KZW8" s="186"/>
      <c r="KZX8" s="186"/>
      <c r="KZY8" s="186"/>
      <c r="KZZ8" s="186"/>
      <c r="LAA8" s="186"/>
      <c r="LAB8" s="186"/>
      <c r="LAC8" s="186"/>
      <c r="LAD8" s="186"/>
      <c r="LAE8" s="186"/>
      <c r="LAF8" s="186"/>
      <c r="LAG8" s="186"/>
      <c r="LAH8" s="186"/>
      <c r="LAI8" s="186"/>
      <c r="LAJ8" s="186"/>
      <c r="LAK8" s="186"/>
      <c r="LAL8" s="186"/>
      <c r="LAM8" s="186"/>
      <c r="LAN8" s="186"/>
      <c r="LAO8" s="186"/>
      <c r="LAP8" s="186"/>
      <c r="LAQ8" s="186"/>
      <c r="LAR8" s="186"/>
      <c r="LAS8" s="186"/>
      <c r="LAT8" s="186"/>
      <c r="LAU8" s="186"/>
      <c r="LAV8" s="186"/>
      <c r="LAW8" s="186"/>
      <c r="LAX8" s="186"/>
      <c r="LAY8" s="186"/>
      <c r="LAZ8" s="186"/>
      <c r="LBA8" s="186"/>
      <c r="LBB8" s="186"/>
      <c r="LBC8" s="186"/>
      <c r="LBD8" s="186"/>
      <c r="LBE8" s="186"/>
      <c r="LBF8" s="186"/>
      <c r="LBG8" s="186"/>
      <c r="LBH8" s="186"/>
      <c r="LBI8" s="186"/>
      <c r="LBJ8" s="186"/>
      <c r="LBK8" s="186"/>
      <c r="LBL8" s="186"/>
      <c r="LBM8" s="186"/>
      <c r="LBN8" s="186"/>
      <c r="LBO8" s="186"/>
      <c r="LBP8" s="186"/>
      <c r="LBQ8" s="186"/>
      <c r="LBR8" s="186"/>
      <c r="LBS8" s="186"/>
      <c r="LBT8" s="186"/>
      <c r="LBU8" s="186"/>
      <c r="LBV8" s="186"/>
      <c r="LBW8" s="186"/>
      <c r="LBX8" s="186"/>
      <c r="LBY8" s="186"/>
      <c r="LBZ8" s="186"/>
      <c r="LCA8" s="186"/>
      <c r="LCB8" s="186"/>
      <c r="LCC8" s="186"/>
      <c r="LCD8" s="186"/>
      <c r="LCE8" s="186"/>
      <c r="LCF8" s="186"/>
      <c r="LCG8" s="186"/>
      <c r="LCH8" s="186"/>
      <c r="LCI8" s="186"/>
      <c r="LCJ8" s="186"/>
      <c r="LCK8" s="186"/>
      <c r="LCL8" s="186"/>
      <c r="LCM8" s="186"/>
      <c r="LCN8" s="186"/>
      <c r="LCO8" s="186"/>
      <c r="LCP8" s="186"/>
      <c r="LCQ8" s="186"/>
      <c r="LCR8" s="186"/>
      <c r="LCS8" s="186"/>
      <c r="LCT8" s="186"/>
      <c r="LCU8" s="186"/>
      <c r="LCV8" s="186"/>
      <c r="LCW8" s="186"/>
      <c r="LCX8" s="186"/>
      <c r="LCY8" s="186"/>
      <c r="LCZ8" s="186"/>
      <c r="LDA8" s="186"/>
      <c r="LDB8" s="186"/>
      <c r="LDC8" s="186"/>
      <c r="LDD8" s="186"/>
      <c r="LDE8" s="186"/>
      <c r="LDF8" s="186"/>
      <c r="LDG8" s="186"/>
      <c r="LDH8" s="186"/>
      <c r="LDI8" s="186"/>
      <c r="LDJ8" s="186"/>
      <c r="LDK8" s="186"/>
      <c r="LDL8" s="186"/>
      <c r="LDM8" s="186"/>
      <c r="LDN8" s="186"/>
      <c r="LDO8" s="186"/>
      <c r="LDP8" s="186"/>
      <c r="LDQ8" s="186"/>
      <c r="LDR8" s="186"/>
      <c r="LDS8" s="186"/>
      <c r="LDT8" s="186"/>
      <c r="LDU8" s="186"/>
      <c r="LDV8" s="186"/>
      <c r="LDW8" s="186"/>
      <c r="LDX8" s="186"/>
      <c r="LDY8" s="186"/>
      <c r="LDZ8" s="186"/>
      <c r="LEA8" s="186"/>
      <c r="LEB8" s="186"/>
      <c r="LEC8" s="186"/>
      <c r="LED8" s="186"/>
      <c r="LEE8" s="186"/>
      <c r="LEF8" s="186"/>
      <c r="LEG8" s="186"/>
      <c r="LEH8" s="186"/>
      <c r="LEI8" s="186"/>
      <c r="LEJ8" s="186"/>
      <c r="LEK8" s="186"/>
      <c r="LEL8" s="186"/>
      <c r="LEM8" s="186"/>
      <c r="LEN8" s="186"/>
      <c r="LEO8" s="186"/>
      <c r="LEP8" s="186"/>
      <c r="LEQ8" s="186"/>
      <c r="LER8" s="186"/>
      <c r="LES8" s="186"/>
      <c r="LET8" s="186"/>
      <c r="LEU8" s="186"/>
      <c r="LEV8" s="186"/>
      <c r="LEW8" s="186"/>
      <c r="LEX8" s="186"/>
      <c r="LEY8" s="186"/>
      <c r="LEZ8" s="186"/>
      <c r="LFA8" s="186"/>
      <c r="LFB8" s="186"/>
      <c r="LFC8" s="186"/>
      <c r="LFD8" s="186"/>
      <c r="LFE8" s="186"/>
      <c r="LFF8" s="186"/>
      <c r="LFG8" s="186"/>
      <c r="LFH8" s="186"/>
      <c r="LFI8" s="186"/>
      <c r="LFJ8" s="186"/>
      <c r="LFK8" s="186"/>
      <c r="LFL8" s="186"/>
      <c r="LFM8" s="186"/>
      <c r="LFN8" s="186"/>
      <c r="LFO8" s="186"/>
      <c r="LFP8" s="186"/>
      <c r="LFQ8" s="186"/>
      <c r="LFR8" s="186"/>
      <c r="LFS8" s="186"/>
      <c r="LFT8" s="186"/>
      <c r="LFU8" s="186"/>
      <c r="LFV8" s="186"/>
      <c r="LFW8" s="186"/>
      <c r="LFX8" s="186"/>
      <c r="LFY8" s="186"/>
      <c r="LFZ8" s="186"/>
      <c r="LGA8" s="186"/>
      <c r="LGB8" s="186"/>
      <c r="LGC8" s="186"/>
      <c r="LGD8" s="186"/>
      <c r="LGE8" s="186"/>
      <c r="LGF8" s="186"/>
      <c r="LGG8" s="186"/>
      <c r="LGH8" s="186"/>
      <c r="LGI8" s="186"/>
      <c r="LGJ8" s="186"/>
      <c r="LGK8" s="186"/>
      <c r="LGL8" s="186"/>
      <c r="LGM8" s="186"/>
      <c r="LGN8" s="186"/>
      <c r="LGO8" s="186"/>
      <c r="LGP8" s="186"/>
      <c r="LGQ8" s="186"/>
      <c r="LGR8" s="186"/>
      <c r="LGS8" s="186"/>
      <c r="LGT8" s="186"/>
      <c r="LGU8" s="186"/>
      <c r="LGV8" s="186"/>
      <c r="LGW8" s="186"/>
      <c r="LGX8" s="186"/>
      <c r="LGY8" s="186"/>
      <c r="LGZ8" s="186"/>
      <c r="LHA8" s="186"/>
      <c r="LHB8" s="186"/>
      <c r="LHC8" s="186"/>
      <c r="LHD8" s="186"/>
      <c r="LHE8" s="186"/>
      <c r="LHF8" s="186"/>
      <c r="LHG8" s="186"/>
      <c r="LHH8" s="186"/>
      <c r="LHI8" s="186"/>
      <c r="LHJ8" s="186"/>
      <c r="LHK8" s="186"/>
      <c r="LHL8" s="186"/>
      <c r="LHM8" s="186"/>
      <c r="LHN8" s="186"/>
      <c r="LHO8" s="186"/>
      <c r="LHP8" s="186"/>
      <c r="LHQ8" s="186"/>
      <c r="LHR8" s="186"/>
      <c r="LHS8" s="186"/>
      <c r="LHT8" s="186"/>
      <c r="LHU8" s="186"/>
      <c r="LHV8" s="186"/>
      <c r="LHW8" s="186"/>
      <c r="LHX8" s="186"/>
      <c r="LHY8" s="186"/>
      <c r="LHZ8" s="186"/>
      <c r="LIA8" s="186"/>
      <c r="LIB8" s="186"/>
      <c r="LIC8" s="186"/>
      <c r="LID8" s="186"/>
      <c r="LIE8" s="186"/>
      <c r="LIF8" s="186"/>
      <c r="LIG8" s="186"/>
      <c r="LIH8" s="186"/>
      <c r="LII8" s="186"/>
      <c r="LIJ8" s="186"/>
      <c r="LIK8" s="186"/>
      <c r="LIL8" s="186"/>
      <c r="LIM8" s="186"/>
      <c r="LIN8" s="186"/>
      <c r="LIO8" s="186"/>
      <c r="LIP8" s="186"/>
      <c r="LIQ8" s="186"/>
      <c r="LIR8" s="186"/>
      <c r="LIS8" s="186"/>
      <c r="LIT8" s="186"/>
      <c r="LIU8" s="186"/>
      <c r="LIV8" s="186"/>
      <c r="LIW8" s="186"/>
      <c r="LIX8" s="186"/>
      <c r="LIY8" s="186"/>
      <c r="LIZ8" s="186"/>
      <c r="LJA8" s="186"/>
      <c r="LJB8" s="186"/>
      <c r="LJC8" s="186"/>
      <c r="LJD8" s="186"/>
      <c r="LJE8" s="186"/>
      <c r="LJF8" s="186"/>
      <c r="LJG8" s="186"/>
      <c r="LJH8" s="186"/>
      <c r="LJI8" s="186"/>
      <c r="LJJ8" s="186"/>
      <c r="LJK8" s="186"/>
      <c r="LJL8" s="186"/>
      <c r="LJM8" s="186"/>
      <c r="LJN8" s="186"/>
      <c r="LJO8" s="186"/>
      <c r="LJP8" s="186"/>
      <c r="LJQ8" s="186"/>
      <c r="LJR8" s="186"/>
      <c r="LJS8" s="186"/>
      <c r="LJT8" s="186"/>
      <c r="LJU8" s="186"/>
      <c r="LJV8" s="186"/>
      <c r="LJW8" s="186"/>
      <c r="LJX8" s="186"/>
      <c r="LJY8" s="186"/>
      <c r="LJZ8" s="186"/>
      <c r="LKA8" s="186"/>
      <c r="LKB8" s="186"/>
      <c r="LKC8" s="186"/>
      <c r="LKD8" s="186"/>
      <c r="LKE8" s="186"/>
      <c r="LKF8" s="186"/>
      <c r="LKG8" s="186"/>
      <c r="LKH8" s="186"/>
      <c r="LKI8" s="186"/>
      <c r="LKJ8" s="186"/>
      <c r="LKK8" s="186"/>
      <c r="LKL8" s="186"/>
      <c r="LKM8" s="186"/>
      <c r="LKN8" s="186"/>
      <c r="LKO8" s="186"/>
      <c r="LKP8" s="186"/>
      <c r="LKQ8" s="186"/>
      <c r="LKR8" s="186"/>
      <c r="LKS8" s="186"/>
      <c r="LKT8" s="186"/>
      <c r="LKU8" s="186"/>
      <c r="LKV8" s="186"/>
      <c r="LKW8" s="186"/>
      <c r="LKX8" s="186"/>
      <c r="LKY8" s="186"/>
      <c r="LKZ8" s="186"/>
      <c r="LLA8" s="186"/>
      <c r="LLB8" s="186"/>
      <c r="LLC8" s="186"/>
      <c r="LLD8" s="186"/>
      <c r="LLE8" s="186"/>
      <c r="LLF8" s="186"/>
      <c r="LLG8" s="186"/>
      <c r="LLH8" s="186"/>
      <c r="LLI8" s="186"/>
      <c r="LLJ8" s="186"/>
      <c r="LLK8" s="186"/>
      <c r="LLL8" s="186"/>
      <c r="LLM8" s="186"/>
      <c r="LLN8" s="186"/>
      <c r="LLO8" s="186"/>
      <c r="LLP8" s="186"/>
      <c r="LLQ8" s="186"/>
      <c r="LLR8" s="186"/>
      <c r="LLS8" s="186"/>
      <c r="LLT8" s="186"/>
      <c r="LLU8" s="186"/>
      <c r="LLV8" s="186"/>
      <c r="LLW8" s="186"/>
      <c r="LLX8" s="186"/>
      <c r="LLY8" s="186"/>
      <c r="LLZ8" s="186"/>
      <c r="LMA8" s="186"/>
      <c r="LMB8" s="186"/>
      <c r="LMC8" s="186"/>
      <c r="LMD8" s="186"/>
      <c r="LME8" s="186"/>
      <c r="LMF8" s="186"/>
      <c r="LMG8" s="186"/>
      <c r="LMH8" s="186"/>
      <c r="LMI8" s="186"/>
      <c r="LMJ8" s="186"/>
      <c r="LMK8" s="186"/>
      <c r="LML8" s="186"/>
      <c r="LMM8" s="186"/>
      <c r="LMN8" s="186"/>
      <c r="LMO8" s="186"/>
      <c r="LMP8" s="186"/>
      <c r="LMQ8" s="186"/>
      <c r="LMR8" s="186"/>
      <c r="LMS8" s="186"/>
      <c r="LMT8" s="186"/>
      <c r="LMU8" s="186"/>
      <c r="LMV8" s="186"/>
      <c r="LMW8" s="186"/>
      <c r="LMX8" s="186"/>
      <c r="LMY8" s="186"/>
      <c r="LMZ8" s="186"/>
      <c r="LNA8" s="186"/>
      <c r="LNB8" s="186"/>
      <c r="LNC8" s="186"/>
      <c r="LND8" s="186"/>
      <c r="LNE8" s="186"/>
      <c r="LNF8" s="186"/>
      <c r="LNG8" s="186"/>
      <c r="LNH8" s="186"/>
      <c r="LNI8" s="186"/>
      <c r="LNJ8" s="186"/>
      <c r="LNK8" s="186"/>
      <c r="LNL8" s="186"/>
      <c r="LNM8" s="186"/>
      <c r="LNN8" s="186"/>
      <c r="LNO8" s="186"/>
      <c r="LNP8" s="186"/>
      <c r="LNQ8" s="186"/>
      <c r="LNR8" s="186"/>
      <c r="LNS8" s="186"/>
      <c r="LNT8" s="186"/>
      <c r="LNU8" s="186"/>
      <c r="LNV8" s="186"/>
      <c r="LNW8" s="186"/>
      <c r="LNX8" s="186"/>
      <c r="LNY8" s="186"/>
      <c r="LNZ8" s="186"/>
      <c r="LOA8" s="186"/>
      <c r="LOB8" s="186"/>
      <c r="LOC8" s="186"/>
      <c r="LOD8" s="186"/>
      <c r="LOE8" s="186"/>
      <c r="LOF8" s="186"/>
      <c r="LOG8" s="186"/>
      <c r="LOH8" s="186"/>
      <c r="LOI8" s="186"/>
      <c r="LOJ8" s="186"/>
      <c r="LOK8" s="186"/>
      <c r="LOL8" s="186"/>
      <c r="LOM8" s="186"/>
      <c r="LON8" s="186"/>
      <c r="LOO8" s="186"/>
      <c r="LOP8" s="186"/>
      <c r="LOQ8" s="186"/>
      <c r="LOR8" s="186"/>
      <c r="LOS8" s="186"/>
      <c r="LOT8" s="186"/>
      <c r="LOU8" s="186"/>
      <c r="LOV8" s="186"/>
      <c r="LOW8" s="186"/>
      <c r="LOX8" s="186"/>
      <c r="LOY8" s="186"/>
      <c r="LOZ8" s="186"/>
      <c r="LPA8" s="186"/>
      <c r="LPB8" s="186"/>
      <c r="LPC8" s="186"/>
      <c r="LPD8" s="186"/>
      <c r="LPE8" s="186"/>
      <c r="LPF8" s="186"/>
      <c r="LPG8" s="186"/>
      <c r="LPH8" s="186"/>
      <c r="LPI8" s="186"/>
      <c r="LPJ8" s="186"/>
      <c r="LPK8" s="186"/>
      <c r="LPL8" s="186"/>
      <c r="LPM8" s="186"/>
      <c r="LPN8" s="186"/>
      <c r="LPO8" s="186"/>
      <c r="LPP8" s="186"/>
      <c r="LPQ8" s="186"/>
      <c r="LPR8" s="186"/>
      <c r="LPS8" s="186"/>
      <c r="LPT8" s="186"/>
      <c r="LPU8" s="186"/>
      <c r="LPV8" s="186"/>
      <c r="LPW8" s="186"/>
      <c r="LPX8" s="186"/>
      <c r="LPY8" s="186"/>
      <c r="LPZ8" s="186"/>
      <c r="LQA8" s="186"/>
      <c r="LQB8" s="186"/>
      <c r="LQC8" s="186"/>
      <c r="LQD8" s="186"/>
      <c r="LQE8" s="186"/>
      <c r="LQF8" s="186"/>
      <c r="LQG8" s="186"/>
      <c r="LQH8" s="186"/>
      <c r="LQI8" s="186"/>
      <c r="LQJ8" s="186"/>
      <c r="LQK8" s="186"/>
      <c r="LQL8" s="186"/>
      <c r="LQM8" s="186"/>
      <c r="LQN8" s="186"/>
      <c r="LQO8" s="186"/>
      <c r="LQP8" s="186"/>
      <c r="LQQ8" s="186"/>
      <c r="LQR8" s="186"/>
      <c r="LQS8" s="186"/>
      <c r="LQT8" s="186"/>
      <c r="LQU8" s="186"/>
      <c r="LQV8" s="186"/>
      <c r="LQW8" s="186"/>
      <c r="LQX8" s="186"/>
      <c r="LQY8" s="186"/>
      <c r="LQZ8" s="186"/>
      <c r="LRA8" s="186"/>
      <c r="LRB8" s="186"/>
      <c r="LRC8" s="186"/>
      <c r="LRD8" s="186"/>
      <c r="LRE8" s="186"/>
      <c r="LRF8" s="186"/>
      <c r="LRG8" s="186"/>
      <c r="LRH8" s="186"/>
      <c r="LRI8" s="186"/>
      <c r="LRJ8" s="186"/>
      <c r="LRK8" s="186"/>
      <c r="LRL8" s="186"/>
      <c r="LRM8" s="186"/>
      <c r="LRN8" s="186"/>
      <c r="LRO8" s="186"/>
      <c r="LRP8" s="186"/>
      <c r="LRQ8" s="186"/>
      <c r="LRR8" s="186"/>
      <c r="LRS8" s="186"/>
      <c r="LRT8" s="186"/>
      <c r="LRU8" s="186"/>
      <c r="LRV8" s="186"/>
      <c r="LRW8" s="186"/>
      <c r="LRX8" s="186"/>
      <c r="LRY8" s="186"/>
      <c r="LRZ8" s="186"/>
      <c r="LSA8" s="186"/>
      <c r="LSB8" s="186"/>
      <c r="LSC8" s="186"/>
      <c r="LSD8" s="186"/>
      <c r="LSE8" s="186"/>
      <c r="LSF8" s="186"/>
      <c r="LSG8" s="186"/>
      <c r="LSH8" s="186"/>
      <c r="LSI8" s="186"/>
      <c r="LSJ8" s="186"/>
      <c r="LSK8" s="186"/>
      <c r="LSL8" s="186"/>
      <c r="LSM8" s="186"/>
      <c r="LSN8" s="186"/>
      <c r="LSO8" s="186"/>
      <c r="LSP8" s="186"/>
      <c r="LSQ8" s="186"/>
      <c r="LSR8" s="186"/>
      <c r="LSS8" s="186"/>
      <c r="LST8" s="186"/>
      <c r="LSU8" s="186"/>
      <c r="LSV8" s="186"/>
      <c r="LSW8" s="186"/>
      <c r="LSX8" s="186"/>
      <c r="LSY8" s="186"/>
      <c r="LSZ8" s="186"/>
      <c r="LTA8" s="186"/>
      <c r="LTB8" s="186"/>
      <c r="LTC8" s="186"/>
      <c r="LTD8" s="186"/>
      <c r="LTE8" s="186"/>
      <c r="LTF8" s="186"/>
      <c r="LTG8" s="186"/>
      <c r="LTH8" s="186"/>
      <c r="LTI8" s="186"/>
      <c r="LTJ8" s="186"/>
      <c r="LTK8" s="186"/>
      <c r="LTL8" s="186"/>
      <c r="LTM8" s="186"/>
      <c r="LTN8" s="186"/>
      <c r="LTO8" s="186"/>
      <c r="LTP8" s="186"/>
      <c r="LTQ8" s="186"/>
      <c r="LTR8" s="186"/>
      <c r="LTS8" s="186"/>
      <c r="LTT8" s="186"/>
      <c r="LTU8" s="186"/>
      <c r="LTV8" s="186"/>
      <c r="LTW8" s="186"/>
      <c r="LTX8" s="186"/>
      <c r="LTY8" s="186"/>
      <c r="LTZ8" s="186"/>
      <c r="LUA8" s="186"/>
      <c r="LUB8" s="186"/>
      <c r="LUC8" s="186"/>
      <c r="LUD8" s="186"/>
      <c r="LUE8" s="186"/>
      <c r="LUF8" s="186"/>
      <c r="LUG8" s="186"/>
      <c r="LUH8" s="186"/>
      <c r="LUI8" s="186"/>
      <c r="LUJ8" s="186"/>
      <c r="LUK8" s="186"/>
      <c r="LUL8" s="186"/>
      <c r="LUM8" s="186"/>
      <c r="LUN8" s="186"/>
      <c r="LUO8" s="186"/>
      <c r="LUP8" s="186"/>
      <c r="LUQ8" s="186"/>
      <c r="LUR8" s="186"/>
      <c r="LUS8" s="186"/>
      <c r="LUT8" s="186"/>
      <c r="LUU8" s="186"/>
      <c r="LUV8" s="186"/>
      <c r="LUW8" s="186"/>
      <c r="LUX8" s="186"/>
      <c r="LUY8" s="186"/>
      <c r="LUZ8" s="186"/>
      <c r="LVA8" s="186"/>
      <c r="LVB8" s="186"/>
      <c r="LVC8" s="186"/>
      <c r="LVD8" s="186"/>
      <c r="LVE8" s="186"/>
      <c r="LVF8" s="186"/>
      <c r="LVG8" s="186"/>
      <c r="LVH8" s="186"/>
      <c r="LVI8" s="186"/>
      <c r="LVJ8" s="186"/>
      <c r="LVK8" s="186"/>
      <c r="LVL8" s="186"/>
      <c r="LVM8" s="186"/>
      <c r="LVN8" s="186"/>
      <c r="LVO8" s="186"/>
      <c r="LVP8" s="186"/>
      <c r="LVQ8" s="186"/>
      <c r="LVR8" s="186"/>
      <c r="LVS8" s="186"/>
      <c r="LVT8" s="186"/>
      <c r="LVU8" s="186"/>
      <c r="LVV8" s="186"/>
      <c r="LVW8" s="186"/>
      <c r="LVX8" s="186"/>
      <c r="LVY8" s="186"/>
      <c r="LVZ8" s="186"/>
      <c r="LWA8" s="186"/>
      <c r="LWB8" s="186"/>
      <c r="LWC8" s="186"/>
      <c r="LWD8" s="186"/>
      <c r="LWE8" s="186"/>
      <c r="LWF8" s="186"/>
      <c r="LWG8" s="186"/>
      <c r="LWH8" s="186"/>
      <c r="LWI8" s="186"/>
      <c r="LWJ8" s="186"/>
      <c r="LWK8" s="186"/>
      <c r="LWL8" s="186"/>
      <c r="LWM8" s="186"/>
      <c r="LWN8" s="186"/>
      <c r="LWO8" s="186"/>
      <c r="LWP8" s="186"/>
      <c r="LWQ8" s="186"/>
      <c r="LWR8" s="186"/>
      <c r="LWS8" s="186"/>
      <c r="LWT8" s="186"/>
      <c r="LWU8" s="186"/>
      <c r="LWV8" s="186"/>
      <c r="LWW8" s="186"/>
      <c r="LWX8" s="186"/>
      <c r="LWY8" s="186"/>
      <c r="LWZ8" s="186"/>
      <c r="LXA8" s="186"/>
      <c r="LXB8" s="186"/>
      <c r="LXC8" s="186"/>
      <c r="LXD8" s="186"/>
      <c r="LXE8" s="186"/>
      <c r="LXF8" s="186"/>
      <c r="LXG8" s="186"/>
      <c r="LXH8" s="186"/>
      <c r="LXI8" s="186"/>
      <c r="LXJ8" s="186"/>
      <c r="LXK8" s="186"/>
      <c r="LXL8" s="186"/>
      <c r="LXM8" s="186"/>
      <c r="LXN8" s="186"/>
      <c r="LXO8" s="186"/>
      <c r="LXP8" s="186"/>
      <c r="LXQ8" s="186"/>
      <c r="LXR8" s="186"/>
      <c r="LXS8" s="186"/>
      <c r="LXT8" s="186"/>
      <c r="LXU8" s="186"/>
      <c r="LXV8" s="186"/>
      <c r="LXW8" s="186"/>
      <c r="LXX8" s="186"/>
      <c r="LXY8" s="186"/>
      <c r="LXZ8" s="186"/>
      <c r="LYA8" s="186"/>
      <c r="LYB8" s="186"/>
      <c r="LYC8" s="186"/>
      <c r="LYD8" s="186"/>
      <c r="LYE8" s="186"/>
      <c r="LYF8" s="186"/>
      <c r="LYG8" s="186"/>
      <c r="LYH8" s="186"/>
      <c r="LYI8" s="186"/>
      <c r="LYJ8" s="186"/>
      <c r="LYK8" s="186"/>
      <c r="LYL8" s="186"/>
      <c r="LYM8" s="186"/>
      <c r="LYN8" s="186"/>
      <c r="LYO8" s="186"/>
      <c r="LYP8" s="186"/>
      <c r="LYQ8" s="186"/>
      <c r="LYR8" s="186"/>
      <c r="LYS8" s="186"/>
      <c r="LYT8" s="186"/>
      <c r="LYU8" s="186"/>
      <c r="LYV8" s="186"/>
      <c r="LYW8" s="186"/>
      <c r="LYX8" s="186"/>
      <c r="LYY8" s="186"/>
      <c r="LYZ8" s="186"/>
      <c r="LZA8" s="186"/>
      <c r="LZB8" s="186"/>
      <c r="LZC8" s="186"/>
      <c r="LZD8" s="186"/>
      <c r="LZE8" s="186"/>
      <c r="LZF8" s="186"/>
      <c r="LZG8" s="186"/>
      <c r="LZH8" s="186"/>
      <c r="LZI8" s="186"/>
      <c r="LZJ8" s="186"/>
      <c r="LZK8" s="186"/>
      <c r="LZL8" s="186"/>
      <c r="LZM8" s="186"/>
      <c r="LZN8" s="186"/>
      <c r="LZO8" s="186"/>
      <c r="LZP8" s="186"/>
      <c r="LZQ8" s="186"/>
      <c r="LZR8" s="186"/>
      <c r="LZS8" s="186"/>
      <c r="LZT8" s="186"/>
      <c r="LZU8" s="186"/>
      <c r="LZV8" s="186"/>
      <c r="LZW8" s="186"/>
      <c r="LZX8" s="186"/>
      <c r="LZY8" s="186"/>
      <c r="LZZ8" s="186"/>
      <c r="MAA8" s="186"/>
      <c r="MAB8" s="186"/>
      <c r="MAC8" s="186"/>
      <c r="MAD8" s="186"/>
      <c r="MAE8" s="186"/>
      <c r="MAF8" s="186"/>
      <c r="MAG8" s="186"/>
      <c r="MAH8" s="186"/>
      <c r="MAI8" s="186"/>
      <c r="MAJ8" s="186"/>
      <c r="MAK8" s="186"/>
      <c r="MAL8" s="186"/>
      <c r="MAM8" s="186"/>
      <c r="MAN8" s="186"/>
      <c r="MAO8" s="186"/>
      <c r="MAP8" s="186"/>
      <c r="MAQ8" s="186"/>
      <c r="MAR8" s="186"/>
      <c r="MAS8" s="186"/>
      <c r="MAT8" s="186"/>
      <c r="MAU8" s="186"/>
      <c r="MAV8" s="186"/>
      <c r="MAW8" s="186"/>
      <c r="MAX8" s="186"/>
      <c r="MAY8" s="186"/>
      <c r="MAZ8" s="186"/>
      <c r="MBA8" s="186"/>
      <c r="MBB8" s="186"/>
      <c r="MBC8" s="186"/>
      <c r="MBD8" s="186"/>
      <c r="MBE8" s="186"/>
      <c r="MBF8" s="186"/>
      <c r="MBG8" s="186"/>
      <c r="MBH8" s="186"/>
      <c r="MBI8" s="186"/>
      <c r="MBJ8" s="186"/>
      <c r="MBK8" s="186"/>
      <c r="MBL8" s="186"/>
      <c r="MBM8" s="186"/>
      <c r="MBN8" s="186"/>
      <c r="MBO8" s="186"/>
      <c r="MBP8" s="186"/>
      <c r="MBQ8" s="186"/>
      <c r="MBR8" s="186"/>
      <c r="MBS8" s="186"/>
      <c r="MBT8" s="186"/>
      <c r="MBU8" s="186"/>
      <c r="MBV8" s="186"/>
      <c r="MBW8" s="186"/>
      <c r="MBX8" s="186"/>
      <c r="MBY8" s="186"/>
      <c r="MBZ8" s="186"/>
      <c r="MCA8" s="186"/>
      <c r="MCB8" s="186"/>
      <c r="MCC8" s="186"/>
      <c r="MCD8" s="186"/>
      <c r="MCE8" s="186"/>
      <c r="MCF8" s="186"/>
      <c r="MCG8" s="186"/>
      <c r="MCH8" s="186"/>
      <c r="MCI8" s="186"/>
      <c r="MCJ8" s="186"/>
      <c r="MCK8" s="186"/>
      <c r="MCL8" s="186"/>
      <c r="MCM8" s="186"/>
      <c r="MCN8" s="186"/>
      <c r="MCO8" s="186"/>
      <c r="MCP8" s="186"/>
      <c r="MCQ8" s="186"/>
      <c r="MCR8" s="186"/>
      <c r="MCS8" s="186"/>
      <c r="MCT8" s="186"/>
      <c r="MCU8" s="186"/>
      <c r="MCV8" s="186"/>
      <c r="MCW8" s="186"/>
      <c r="MCX8" s="186"/>
      <c r="MCY8" s="186"/>
      <c r="MCZ8" s="186"/>
      <c r="MDA8" s="186"/>
      <c r="MDB8" s="186"/>
      <c r="MDC8" s="186"/>
      <c r="MDD8" s="186"/>
      <c r="MDE8" s="186"/>
      <c r="MDF8" s="186"/>
      <c r="MDG8" s="186"/>
      <c r="MDH8" s="186"/>
      <c r="MDI8" s="186"/>
      <c r="MDJ8" s="186"/>
      <c r="MDK8" s="186"/>
      <c r="MDL8" s="186"/>
      <c r="MDM8" s="186"/>
      <c r="MDN8" s="186"/>
      <c r="MDO8" s="186"/>
      <c r="MDP8" s="186"/>
      <c r="MDQ8" s="186"/>
      <c r="MDR8" s="186"/>
      <c r="MDS8" s="186"/>
      <c r="MDT8" s="186"/>
      <c r="MDU8" s="186"/>
      <c r="MDV8" s="186"/>
      <c r="MDW8" s="186"/>
      <c r="MDX8" s="186"/>
      <c r="MDY8" s="186"/>
      <c r="MDZ8" s="186"/>
      <c r="MEA8" s="186"/>
      <c r="MEB8" s="186"/>
      <c r="MEC8" s="186"/>
      <c r="MED8" s="186"/>
      <c r="MEE8" s="186"/>
      <c r="MEF8" s="186"/>
      <c r="MEG8" s="186"/>
      <c r="MEH8" s="186"/>
      <c r="MEI8" s="186"/>
      <c r="MEJ8" s="186"/>
      <c r="MEK8" s="186"/>
      <c r="MEL8" s="186"/>
      <c r="MEM8" s="186"/>
      <c r="MEN8" s="186"/>
      <c r="MEO8" s="186"/>
      <c r="MEP8" s="186"/>
      <c r="MEQ8" s="186"/>
      <c r="MER8" s="186"/>
      <c r="MES8" s="186"/>
      <c r="MET8" s="186"/>
      <c r="MEU8" s="186"/>
      <c r="MEV8" s="186"/>
      <c r="MEW8" s="186"/>
      <c r="MEX8" s="186"/>
      <c r="MEY8" s="186"/>
      <c r="MEZ8" s="186"/>
      <c r="MFA8" s="186"/>
      <c r="MFB8" s="186"/>
      <c r="MFC8" s="186"/>
      <c r="MFD8" s="186"/>
      <c r="MFE8" s="186"/>
      <c r="MFF8" s="186"/>
      <c r="MFG8" s="186"/>
      <c r="MFH8" s="186"/>
      <c r="MFI8" s="186"/>
      <c r="MFJ8" s="186"/>
      <c r="MFK8" s="186"/>
      <c r="MFL8" s="186"/>
      <c r="MFM8" s="186"/>
      <c r="MFN8" s="186"/>
      <c r="MFO8" s="186"/>
      <c r="MFP8" s="186"/>
      <c r="MFQ8" s="186"/>
      <c r="MFR8" s="186"/>
      <c r="MFS8" s="186"/>
      <c r="MFT8" s="186"/>
      <c r="MFU8" s="186"/>
      <c r="MFV8" s="186"/>
      <c r="MFW8" s="186"/>
      <c r="MFX8" s="186"/>
      <c r="MFY8" s="186"/>
      <c r="MFZ8" s="186"/>
      <c r="MGA8" s="186"/>
      <c r="MGB8" s="186"/>
      <c r="MGC8" s="186"/>
      <c r="MGD8" s="186"/>
      <c r="MGE8" s="186"/>
      <c r="MGF8" s="186"/>
      <c r="MGG8" s="186"/>
      <c r="MGH8" s="186"/>
      <c r="MGI8" s="186"/>
      <c r="MGJ8" s="186"/>
      <c r="MGK8" s="186"/>
      <c r="MGL8" s="186"/>
      <c r="MGM8" s="186"/>
      <c r="MGN8" s="186"/>
      <c r="MGO8" s="186"/>
      <c r="MGP8" s="186"/>
      <c r="MGQ8" s="186"/>
      <c r="MGR8" s="186"/>
      <c r="MGS8" s="186"/>
      <c r="MGT8" s="186"/>
      <c r="MGU8" s="186"/>
      <c r="MGV8" s="186"/>
      <c r="MGW8" s="186"/>
      <c r="MGX8" s="186"/>
      <c r="MGY8" s="186"/>
      <c r="MGZ8" s="186"/>
      <c r="MHA8" s="186"/>
      <c r="MHB8" s="186"/>
      <c r="MHC8" s="186"/>
      <c r="MHD8" s="186"/>
      <c r="MHE8" s="186"/>
      <c r="MHF8" s="186"/>
      <c r="MHG8" s="186"/>
      <c r="MHH8" s="186"/>
      <c r="MHI8" s="186"/>
      <c r="MHJ8" s="186"/>
      <c r="MHK8" s="186"/>
      <c r="MHL8" s="186"/>
      <c r="MHM8" s="186"/>
      <c r="MHN8" s="186"/>
      <c r="MHO8" s="186"/>
      <c r="MHP8" s="186"/>
      <c r="MHQ8" s="186"/>
      <c r="MHR8" s="186"/>
      <c r="MHS8" s="186"/>
      <c r="MHT8" s="186"/>
      <c r="MHU8" s="186"/>
      <c r="MHV8" s="186"/>
      <c r="MHW8" s="186"/>
      <c r="MHX8" s="186"/>
      <c r="MHY8" s="186"/>
      <c r="MHZ8" s="186"/>
      <c r="MIA8" s="186"/>
      <c r="MIB8" s="186"/>
      <c r="MIC8" s="186"/>
      <c r="MID8" s="186"/>
      <c r="MIE8" s="186"/>
      <c r="MIF8" s="186"/>
      <c r="MIG8" s="186"/>
      <c r="MIH8" s="186"/>
      <c r="MII8" s="186"/>
      <c r="MIJ8" s="186"/>
      <c r="MIK8" s="186"/>
      <c r="MIL8" s="186"/>
      <c r="MIM8" s="186"/>
      <c r="MIN8" s="186"/>
      <c r="MIO8" s="186"/>
      <c r="MIP8" s="186"/>
      <c r="MIQ8" s="186"/>
      <c r="MIR8" s="186"/>
      <c r="MIS8" s="186"/>
      <c r="MIT8" s="186"/>
      <c r="MIU8" s="186"/>
      <c r="MIV8" s="186"/>
      <c r="MIW8" s="186"/>
      <c r="MIX8" s="186"/>
      <c r="MIY8" s="186"/>
      <c r="MIZ8" s="186"/>
      <c r="MJA8" s="186"/>
      <c r="MJB8" s="186"/>
      <c r="MJC8" s="186"/>
      <c r="MJD8" s="186"/>
      <c r="MJE8" s="186"/>
      <c r="MJF8" s="186"/>
      <c r="MJG8" s="186"/>
      <c r="MJH8" s="186"/>
      <c r="MJI8" s="186"/>
      <c r="MJJ8" s="186"/>
      <c r="MJK8" s="186"/>
      <c r="MJL8" s="186"/>
      <c r="MJM8" s="186"/>
      <c r="MJN8" s="186"/>
      <c r="MJO8" s="186"/>
      <c r="MJP8" s="186"/>
      <c r="MJQ8" s="186"/>
      <c r="MJR8" s="186"/>
      <c r="MJS8" s="186"/>
      <c r="MJT8" s="186"/>
      <c r="MJU8" s="186"/>
      <c r="MJV8" s="186"/>
      <c r="MJW8" s="186"/>
      <c r="MJX8" s="186"/>
      <c r="MJY8" s="186"/>
      <c r="MJZ8" s="186"/>
      <c r="MKA8" s="186"/>
      <c r="MKB8" s="186"/>
      <c r="MKC8" s="186"/>
      <c r="MKD8" s="186"/>
      <c r="MKE8" s="186"/>
      <c r="MKF8" s="186"/>
      <c r="MKG8" s="186"/>
      <c r="MKH8" s="186"/>
      <c r="MKI8" s="186"/>
      <c r="MKJ8" s="186"/>
      <c r="MKK8" s="186"/>
      <c r="MKL8" s="186"/>
      <c r="MKM8" s="186"/>
      <c r="MKN8" s="186"/>
      <c r="MKO8" s="186"/>
      <c r="MKP8" s="186"/>
      <c r="MKQ8" s="186"/>
      <c r="MKR8" s="186"/>
      <c r="MKS8" s="186"/>
      <c r="MKT8" s="186"/>
      <c r="MKU8" s="186"/>
      <c r="MKV8" s="186"/>
      <c r="MKW8" s="186"/>
      <c r="MKX8" s="186"/>
      <c r="MKY8" s="186"/>
      <c r="MKZ8" s="186"/>
      <c r="MLA8" s="186"/>
      <c r="MLB8" s="186"/>
      <c r="MLC8" s="186"/>
      <c r="MLD8" s="186"/>
      <c r="MLE8" s="186"/>
      <c r="MLF8" s="186"/>
      <c r="MLG8" s="186"/>
      <c r="MLH8" s="186"/>
      <c r="MLI8" s="186"/>
      <c r="MLJ8" s="186"/>
      <c r="MLK8" s="186"/>
      <c r="MLL8" s="186"/>
      <c r="MLM8" s="186"/>
      <c r="MLN8" s="186"/>
      <c r="MLO8" s="186"/>
      <c r="MLP8" s="186"/>
      <c r="MLQ8" s="186"/>
      <c r="MLR8" s="186"/>
      <c r="MLS8" s="186"/>
      <c r="MLT8" s="186"/>
      <c r="MLU8" s="186"/>
      <c r="MLV8" s="186"/>
      <c r="MLW8" s="186"/>
      <c r="MLX8" s="186"/>
      <c r="MLY8" s="186"/>
      <c r="MLZ8" s="186"/>
      <c r="MMA8" s="186"/>
      <c r="MMB8" s="186"/>
      <c r="MMC8" s="186"/>
      <c r="MMD8" s="186"/>
      <c r="MME8" s="186"/>
      <c r="MMF8" s="186"/>
      <c r="MMG8" s="186"/>
      <c r="MMH8" s="186"/>
      <c r="MMI8" s="186"/>
      <c r="MMJ8" s="186"/>
      <c r="MMK8" s="186"/>
      <c r="MML8" s="186"/>
      <c r="MMM8" s="186"/>
      <c r="MMN8" s="186"/>
      <c r="MMO8" s="186"/>
      <c r="MMP8" s="186"/>
      <c r="MMQ8" s="186"/>
      <c r="MMR8" s="186"/>
      <c r="MMS8" s="186"/>
      <c r="MMT8" s="186"/>
      <c r="MMU8" s="186"/>
      <c r="MMV8" s="186"/>
      <c r="MMW8" s="186"/>
      <c r="MMX8" s="186"/>
      <c r="MMY8" s="186"/>
      <c r="MMZ8" s="186"/>
      <c r="MNA8" s="186"/>
      <c r="MNB8" s="186"/>
      <c r="MNC8" s="186"/>
      <c r="MND8" s="186"/>
      <c r="MNE8" s="186"/>
      <c r="MNF8" s="186"/>
      <c r="MNG8" s="186"/>
      <c r="MNH8" s="186"/>
      <c r="MNI8" s="186"/>
      <c r="MNJ8" s="186"/>
      <c r="MNK8" s="186"/>
      <c r="MNL8" s="186"/>
      <c r="MNM8" s="186"/>
      <c r="MNN8" s="186"/>
      <c r="MNO8" s="186"/>
      <c r="MNP8" s="186"/>
      <c r="MNQ8" s="186"/>
      <c r="MNR8" s="186"/>
      <c r="MNS8" s="186"/>
      <c r="MNT8" s="186"/>
      <c r="MNU8" s="186"/>
      <c r="MNV8" s="186"/>
      <c r="MNW8" s="186"/>
      <c r="MNX8" s="186"/>
      <c r="MNY8" s="186"/>
      <c r="MNZ8" s="186"/>
      <c r="MOA8" s="186"/>
      <c r="MOB8" s="186"/>
      <c r="MOC8" s="186"/>
      <c r="MOD8" s="186"/>
      <c r="MOE8" s="186"/>
      <c r="MOF8" s="186"/>
      <c r="MOG8" s="186"/>
      <c r="MOH8" s="186"/>
      <c r="MOI8" s="186"/>
      <c r="MOJ8" s="186"/>
      <c r="MOK8" s="186"/>
      <c r="MOL8" s="186"/>
      <c r="MOM8" s="186"/>
      <c r="MON8" s="186"/>
      <c r="MOO8" s="186"/>
      <c r="MOP8" s="186"/>
      <c r="MOQ8" s="186"/>
      <c r="MOR8" s="186"/>
      <c r="MOS8" s="186"/>
      <c r="MOT8" s="186"/>
      <c r="MOU8" s="186"/>
      <c r="MOV8" s="186"/>
      <c r="MOW8" s="186"/>
      <c r="MOX8" s="186"/>
      <c r="MOY8" s="186"/>
      <c r="MOZ8" s="186"/>
      <c r="MPA8" s="186"/>
      <c r="MPB8" s="186"/>
      <c r="MPC8" s="186"/>
      <c r="MPD8" s="186"/>
      <c r="MPE8" s="186"/>
      <c r="MPF8" s="186"/>
      <c r="MPG8" s="186"/>
      <c r="MPH8" s="186"/>
      <c r="MPI8" s="186"/>
      <c r="MPJ8" s="186"/>
      <c r="MPK8" s="186"/>
      <c r="MPL8" s="186"/>
      <c r="MPM8" s="186"/>
      <c r="MPN8" s="186"/>
      <c r="MPO8" s="186"/>
      <c r="MPP8" s="186"/>
      <c r="MPQ8" s="186"/>
      <c r="MPR8" s="186"/>
      <c r="MPS8" s="186"/>
      <c r="MPT8" s="186"/>
      <c r="MPU8" s="186"/>
      <c r="MPV8" s="186"/>
      <c r="MPW8" s="186"/>
      <c r="MPX8" s="186"/>
      <c r="MPY8" s="186"/>
      <c r="MPZ8" s="186"/>
      <c r="MQA8" s="186"/>
      <c r="MQB8" s="186"/>
      <c r="MQC8" s="186"/>
      <c r="MQD8" s="186"/>
      <c r="MQE8" s="186"/>
      <c r="MQF8" s="186"/>
      <c r="MQG8" s="186"/>
      <c r="MQH8" s="186"/>
      <c r="MQI8" s="186"/>
      <c r="MQJ8" s="186"/>
      <c r="MQK8" s="186"/>
      <c r="MQL8" s="186"/>
      <c r="MQM8" s="186"/>
      <c r="MQN8" s="186"/>
      <c r="MQO8" s="186"/>
      <c r="MQP8" s="186"/>
      <c r="MQQ8" s="186"/>
      <c r="MQR8" s="186"/>
      <c r="MQS8" s="186"/>
      <c r="MQT8" s="186"/>
      <c r="MQU8" s="186"/>
      <c r="MQV8" s="186"/>
      <c r="MQW8" s="186"/>
      <c r="MQX8" s="186"/>
      <c r="MQY8" s="186"/>
      <c r="MQZ8" s="186"/>
      <c r="MRA8" s="186"/>
      <c r="MRB8" s="186"/>
      <c r="MRC8" s="186"/>
      <c r="MRD8" s="186"/>
      <c r="MRE8" s="186"/>
      <c r="MRF8" s="186"/>
      <c r="MRG8" s="186"/>
      <c r="MRH8" s="186"/>
      <c r="MRI8" s="186"/>
      <c r="MRJ8" s="186"/>
      <c r="MRK8" s="186"/>
      <c r="MRL8" s="186"/>
      <c r="MRM8" s="186"/>
      <c r="MRN8" s="186"/>
      <c r="MRO8" s="186"/>
      <c r="MRP8" s="186"/>
      <c r="MRQ8" s="186"/>
      <c r="MRR8" s="186"/>
      <c r="MRS8" s="186"/>
      <c r="MRT8" s="186"/>
      <c r="MRU8" s="186"/>
      <c r="MRV8" s="186"/>
      <c r="MRW8" s="186"/>
      <c r="MRX8" s="186"/>
      <c r="MRY8" s="186"/>
      <c r="MRZ8" s="186"/>
      <c r="MSA8" s="186"/>
      <c r="MSB8" s="186"/>
      <c r="MSC8" s="186"/>
      <c r="MSD8" s="186"/>
      <c r="MSE8" s="186"/>
      <c r="MSF8" s="186"/>
      <c r="MSG8" s="186"/>
      <c r="MSH8" s="186"/>
      <c r="MSI8" s="186"/>
      <c r="MSJ8" s="186"/>
      <c r="MSK8" s="186"/>
      <c r="MSL8" s="186"/>
      <c r="MSM8" s="186"/>
      <c r="MSN8" s="186"/>
      <c r="MSO8" s="186"/>
      <c r="MSP8" s="186"/>
      <c r="MSQ8" s="186"/>
      <c r="MSR8" s="186"/>
      <c r="MSS8" s="186"/>
      <c r="MST8" s="186"/>
      <c r="MSU8" s="186"/>
      <c r="MSV8" s="186"/>
      <c r="MSW8" s="186"/>
      <c r="MSX8" s="186"/>
      <c r="MSY8" s="186"/>
      <c r="MSZ8" s="186"/>
      <c r="MTA8" s="186"/>
      <c r="MTB8" s="186"/>
      <c r="MTC8" s="186"/>
      <c r="MTD8" s="186"/>
      <c r="MTE8" s="186"/>
      <c r="MTF8" s="186"/>
      <c r="MTG8" s="186"/>
      <c r="MTH8" s="186"/>
      <c r="MTI8" s="186"/>
      <c r="MTJ8" s="186"/>
      <c r="MTK8" s="186"/>
      <c r="MTL8" s="186"/>
      <c r="MTM8" s="186"/>
      <c r="MTN8" s="186"/>
      <c r="MTO8" s="186"/>
      <c r="MTP8" s="186"/>
      <c r="MTQ8" s="186"/>
      <c r="MTR8" s="186"/>
      <c r="MTS8" s="186"/>
      <c r="MTT8" s="186"/>
      <c r="MTU8" s="186"/>
      <c r="MTV8" s="186"/>
      <c r="MTW8" s="186"/>
      <c r="MTX8" s="186"/>
      <c r="MTY8" s="186"/>
      <c r="MTZ8" s="186"/>
      <c r="MUA8" s="186"/>
      <c r="MUB8" s="186"/>
      <c r="MUC8" s="186"/>
      <c r="MUD8" s="186"/>
      <c r="MUE8" s="186"/>
      <c r="MUF8" s="186"/>
      <c r="MUG8" s="186"/>
      <c r="MUH8" s="186"/>
      <c r="MUI8" s="186"/>
      <c r="MUJ8" s="186"/>
      <c r="MUK8" s="186"/>
      <c r="MUL8" s="186"/>
      <c r="MUM8" s="186"/>
      <c r="MUN8" s="186"/>
      <c r="MUO8" s="186"/>
      <c r="MUP8" s="186"/>
      <c r="MUQ8" s="186"/>
      <c r="MUR8" s="186"/>
      <c r="MUS8" s="186"/>
      <c r="MUT8" s="186"/>
      <c r="MUU8" s="186"/>
      <c r="MUV8" s="186"/>
      <c r="MUW8" s="186"/>
      <c r="MUX8" s="186"/>
      <c r="MUY8" s="186"/>
      <c r="MUZ8" s="186"/>
      <c r="MVA8" s="186"/>
      <c r="MVB8" s="186"/>
      <c r="MVC8" s="186"/>
      <c r="MVD8" s="186"/>
      <c r="MVE8" s="186"/>
      <c r="MVF8" s="186"/>
      <c r="MVG8" s="186"/>
      <c r="MVH8" s="186"/>
      <c r="MVI8" s="186"/>
      <c r="MVJ8" s="186"/>
      <c r="MVK8" s="186"/>
      <c r="MVL8" s="186"/>
      <c r="MVM8" s="186"/>
      <c r="MVN8" s="186"/>
      <c r="MVO8" s="186"/>
      <c r="MVP8" s="186"/>
      <c r="MVQ8" s="186"/>
      <c r="MVR8" s="186"/>
      <c r="MVS8" s="186"/>
      <c r="MVT8" s="186"/>
      <c r="MVU8" s="186"/>
      <c r="MVV8" s="186"/>
      <c r="MVW8" s="186"/>
      <c r="MVX8" s="186"/>
      <c r="MVY8" s="186"/>
      <c r="MVZ8" s="186"/>
      <c r="MWA8" s="186"/>
      <c r="MWB8" s="186"/>
      <c r="MWC8" s="186"/>
      <c r="MWD8" s="186"/>
      <c r="MWE8" s="186"/>
      <c r="MWF8" s="186"/>
      <c r="MWG8" s="186"/>
      <c r="MWH8" s="186"/>
      <c r="MWI8" s="186"/>
      <c r="MWJ8" s="186"/>
      <c r="MWK8" s="186"/>
      <c r="MWL8" s="186"/>
      <c r="MWM8" s="186"/>
      <c r="MWN8" s="186"/>
      <c r="MWO8" s="186"/>
      <c r="MWP8" s="186"/>
      <c r="MWQ8" s="186"/>
      <c r="MWR8" s="186"/>
      <c r="MWS8" s="186"/>
      <c r="MWT8" s="186"/>
      <c r="MWU8" s="186"/>
      <c r="MWV8" s="186"/>
      <c r="MWW8" s="186"/>
      <c r="MWX8" s="186"/>
      <c r="MWY8" s="186"/>
      <c r="MWZ8" s="186"/>
      <c r="MXA8" s="186"/>
      <c r="MXB8" s="186"/>
      <c r="MXC8" s="186"/>
      <c r="MXD8" s="186"/>
      <c r="MXE8" s="186"/>
      <c r="MXF8" s="186"/>
      <c r="MXG8" s="186"/>
      <c r="MXH8" s="186"/>
      <c r="MXI8" s="186"/>
      <c r="MXJ8" s="186"/>
      <c r="MXK8" s="186"/>
      <c r="MXL8" s="186"/>
      <c r="MXM8" s="186"/>
      <c r="MXN8" s="186"/>
      <c r="MXO8" s="186"/>
      <c r="MXP8" s="186"/>
      <c r="MXQ8" s="186"/>
      <c r="MXR8" s="186"/>
      <c r="MXS8" s="186"/>
      <c r="MXT8" s="186"/>
      <c r="MXU8" s="186"/>
      <c r="MXV8" s="186"/>
      <c r="MXW8" s="186"/>
      <c r="MXX8" s="186"/>
      <c r="MXY8" s="186"/>
      <c r="MXZ8" s="186"/>
      <c r="MYA8" s="186"/>
      <c r="MYB8" s="186"/>
      <c r="MYC8" s="186"/>
      <c r="MYD8" s="186"/>
      <c r="MYE8" s="186"/>
      <c r="MYF8" s="186"/>
      <c r="MYG8" s="186"/>
      <c r="MYH8" s="186"/>
      <c r="MYI8" s="186"/>
      <c r="MYJ8" s="186"/>
      <c r="MYK8" s="186"/>
      <c r="MYL8" s="186"/>
      <c r="MYM8" s="186"/>
      <c r="MYN8" s="186"/>
      <c r="MYO8" s="186"/>
      <c r="MYP8" s="186"/>
      <c r="MYQ8" s="186"/>
      <c r="MYR8" s="186"/>
      <c r="MYS8" s="186"/>
      <c r="MYT8" s="186"/>
      <c r="MYU8" s="186"/>
      <c r="MYV8" s="186"/>
      <c r="MYW8" s="186"/>
      <c r="MYX8" s="186"/>
      <c r="MYY8" s="186"/>
      <c r="MYZ8" s="186"/>
      <c r="MZA8" s="186"/>
      <c r="MZB8" s="186"/>
      <c r="MZC8" s="186"/>
      <c r="MZD8" s="186"/>
      <c r="MZE8" s="186"/>
      <c r="MZF8" s="186"/>
      <c r="MZG8" s="186"/>
      <c r="MZH8" s="186"/>
      <c r="MZI8" s="186"/>
      <c r="MZJ8" s="186"/>
      <c r="MZK8" s="186"/>
      <c r="MZL8" s="186"/>
      <c r="MZM8" s="186"/>
      <c r="MZN8" s="186"/>
      <c r="MZO8" s="186"/>
      <c r="MZP8" s="186"/>
      <c r="MZQ8" s="186"/>
      <c r="MZR8" s="186"/>
      <c r="MZS8" s="186"/>
      <c r="MZT8" s="186"/>
      <c r="MZU8" s="186"/>
      <c r="MZV8" s="186"/>
      <c r="MZW8" s="186"/>
      <c r="MZX8" s="186"/>
      <c r="MZY8" s="186"/>
      <c r="MZZ8" s="186"/>
      <c r="NAA8" s="186"/>
      <c r="NAB8" s="186"/>
      <c r="NAC8" s="186"/>
      <c r="NAD8" s="186"/>
      <c r="NAE8" s="186"/>
      <c r="NAF8" s="186"/>
      <c r="NAG8" s="186"/>
      <c r="NAH8" s="186"/>
      <c r="NAI8" s="186"/>
      <c r="NAJ8" s="186"/>
      <c r="NAK8" s="186"/>
      <c r="NAL8" s="186"/>
      <c r="NAM8" s="186"/>
      <c r="NAN8" s="186"/>
      <c r="NAO8" s="186"/>
      <c r="NAP8" s="186"/>
      <c r="NAQ8" s="186"/>
      <c r="NAR8" s="186"/>
      <c r="NAS8" s="186"/>
      <c r="NAT8" s="186"/>
      <c r="NAU8" s="186"/>
      <c r="NAV8" s="186"/>
      <c r="NAW8" s="186"/>
      <c r="NAX8" s="186"/>
      <c r="NAY8" s="186"/>
      <c r="NAZ8" s="186"/>
      <c r="NBA8" s="186"/>
      <c r="NBB8" s="186"/>
      <c r="NBC8" s="186"/>
      <c r="NBD8" s="186"/>
      <c r="NBE8" s="186"/>
      <c r="NBF8" s="186"/>
      <c r="NBG8" s="186"/>
      <c r="NBH8" s="186"/>
      <c r="NBI8" s="186"/>
      <c r="NBJ8" s="186"/>
      <c r="NBK8" s="186"/>
      <c r="NBL8" s="186"/>
      <c r="NBM8" s="186"/>
      <c r="NBN8" s="186"/>
      <c r="NBO8" s="186"/>
      <c r="NBP8" s="186"/>
      <c r="NBQ8" s="186"/>
      <c r="NBR8" s="186"/>
      <c r="NBS8" s="186"/>
      <c r="NBT8" s="186"/>
      <c r="NBU8" s="186"/>
      <c r="NBV8" s="186"/>
      <c r="NBW8" s="186"/>
      <c r="NBX8" s="186"/>
      <c r="NBY8" s="186"/>
      <c r="NBZ8" s="186"/>
      <c r="NCA8" s="186"/>
      <c r="NCB8" s="186"/>
      <c r="NCC8" s="186"/>
      <c r="NCD8" s="186"/>
      <c r="NCE8" s="186"/>
      <c r="NCF8" s="186"/>
      <c r="NCG8" s="186"/>
      <c r="NCH8" s="186"/>
      <c r="NCI8" s="186"/>
      <c r="NCJ8" s="186"/>
      <c r="NCK8" s="186"/>
      <c r="NCL8" s="186"/>
      <c r="NCM8" s="186"/>
      <c r="NCN8" s="186"/>
      <c r="NCO8" s="186"/>
      <c r="NCP8" s="186"/>
      <c r="NCQ8" s="186"/>
      <c r="NCR8" s="186"/>
      <c r="NCS8" s="186"/>
      <c r="NCT8" s="186"/>
      <c r="NCU8" s="186"/>
      <c r="NCV8" s="186"/>
      <c r="NCW8" s="186"/>
      <c r="NCX8" s="186"/>
      <c r="NCY8" s="186"/>
      <c r="NCZ8" s="186"/>
      <c r="NDA8" s="186"/>
      <c r="NDB8" s="186"/>
      <c r="NDC8" s="186"/>
      <c r="NDD8" s="186"/>
      <c r="NDE8" s="186"/>
      <c r="NDF8" s="186"/>
      <c r="NDG8" s="186"/>
      <c r="NDH8" s="186"/>
      <c r="NDI8" s="186"/>
      <c r="NDJ8" s="186"/>
      <c r="NDK8" s="186"/>
      <c r="NDL8" s="186"/>
      <c r="NDM8" s="186"/>
      <c r="NDN8" s="186"/>
      <c r="NDO8" s="186"/>
      <c r="NDP8" s="186"/>
      <c r="NDQ8" s="186"/>
      <c r="NDR8" s="186"/>
      <c r="NDS8" s="186"/>
      <c r="NDT8" s="186"/>
      <c r="NDU8" s="186"/>
      <c r="NDV8" s="186"/>
      <c r="NDW8" s="186"/>
      <c r="NDX8" s="186"/>
      <c r="NDY8" s="186"/>
      <c r="NDZ8" s="186"/>
      <c r="NEA8" s="186"/>
      <c r="NEB8" s="186"/>
      <c r="NEC8" s="186"/>
      <c r="NED8" s="186"/>
      <c r="NEE8" s="186"/>
      <c r="NEF8" s="186"/>
      <c r="NEG8" s="186"/>
      <c r="NEH8" s="186"/>
      <c r="NEI8" s="186"/>
      <c r="NEJ8" s="186"/>
      <c r="NEK8" s="186"/>
      <c r="NEL8" s="186"/>
      <c r="NEM8" s="186"/>
      <c r="NEN8" s="186"/>
      <c r="NEO8" s="186"/>
      <c r="NEP8" s="186"/>
      <c r="NEQ8" s="186"/>
      <c r="NER8" s="186"/>
      <c r="NES8" s="186"/>
      <c r="NET8" s="186"/>
      <c r="NEU8" s="186"/>
      <c r="NEV8" s="186"/>
      <c r="NEW8" s="186"/>
      <c r="NEX8" s="186"/>
      <c r="NEY8" s="186"/>
      <c r="NEZ8" s="186"/>
      <c r="NFA8" s="186"/>
      <c r="NFB8" s="186"/>
      <c r="NFC8" s="186"/>
      <c r="NFD8" s="186"/>
      <c r="NFE8" s="186"/>
      <c r="NFF8" s="186"/>
      <c r="NFG8" s="186"/>
      <c r="NFH8" s="186"/>
      <c r="NFI8" s="186"/>
      <c r="NFJ8" s="186"/>
      <c r="NFK8" s="186"/>
      <c r="NFL8" s="186"/>
      <c r="NFM8" s="186"/>
      <c r="NFN8" s="186"/>
      <c r="NFO8" s="186"/>
      <c r="NFP8" s="186"/>
      <c r="NFQ8" s="186"/>
      <c r="NFR8" s="186"/>
      <c r="NFS8" s="186"/>
      <c r="NFT8" s="186"/>
      <c r="NFU8" s="186"/>
      <c r="NFV8" s="186"/>
      <c r="NFW8" s="186"/>
      <c r="NFX8" s="186"/>
      <c r="NFY8" s="186"/>
      <c r="NFZ8" s="186"/>
      <c r="NGA8" s="186"/>
      <c r="NGB8" s="186"/>
      <c r="NGC8" s="186"/>
      <c r="NGD8" s="186"/>
      <c r="NGE8" s="186"/>
      <c r="NGF8" s="186"/>
      <c r="NGG8" s="186"/>
      <c r="NGH8" s="186"/>
      <c r="NGI8" s="186"/>
      <c r="NGJ8" s="186"/>
      <c r="NGK8" s="186"/>
      <c r="NGL8" s="186"/>
      <c r="NGM8" s="186"/>
      <c r="NGN8" s="186"/>
      <c r="NGO8" s="186"/>
      <c r="NGP8" s="186"/>
      <c r="NGQ8" s="186"/>
      <c r="NGR8" s="186"/>
      <c r="NGS8" s="186"/>
      <c r="NGT8" s="186"/>
      <c r="NGU8" s="186"/>
      <c r="NGV8" s="186"/>
      <c r="NGW8" s="186"/>
      <c r="NGX8" s="186"/>
      <c r="NGY8" s="186"/>
      <c r="NGZ8" s="186"/>
      <c r="NHA8" s="186"/>
      <c r="NHB8" s="186"/>
      <c r="NHC8" s="186"/>
      <c r="NHD8" s="186"/>
      <c r="NHE8" s="186"/>
      <c r="NHF8" s="186"/>
      <c r="NHG8" s="186"/>
      <c r="NHH8" s="186"/>
      <c r="NHI8" s="186"/>
      <c r="NHJ8" s="186"/>
      <c r="NHK8" s="186"/>
      <c r="NHL8" s="186"/>
      <c r="NHM8" s="186"/>
      <c r="NHN8" s="186"/>
      <c r="NHO8" s="186"/>
      <c r="NHP8" s="186"/>
      <c r="NHQ8" s="186"/>
      <c r="NHR8" s="186"/>
      <c r="NHS8" s="186"/>
      <c r="NHT8" s="186"/>
      <c r="NHU8" s="186"/>
      <c r="NHV8" s="186"/>
      <c r="NHW8" s="186"/>
      <c r="NHX8" s="186"/>
      <c r="NHY8" s="186"/>
      <c r="NHZ8" s="186"/>
      <c r="NIA8" s="186"/>
      <c r="NIB8" s="186"/>
      <c r="NIC8" s="186"/>
      <c r="NID8" s="186"/>
      <c r="NIE8" s="186"/>
      <c r="NIF8" s="186"/>
      <c r="NIG8" s="186"/>
      <c r="NIH8" s="186"/>
      <c r="NII8" s="186"/>
      <c r="NIJ8" s="186"/>
      <c r="NIK8" s="186"/>
      <c r="NIL8" s="186"/>
      <c r="NIM8" s="186"/>
      <c r="NIN8" s="186"/>
      <c r="NIO8" s="186"/>
      <c r="NIP8" s="186"/>
      <c r="NIQ8" s="186"/>
      <c r="NIR8" s="186"/>
      <c r="NIS8" s="186"/>
      <c r="NIT8" s="186"/>
      <c r="NIU8" s="186"/>
      <c r="NIV8" s="186"/>
      <c r="NIW8" s="186"/>
      <c r="NIX8" s="186"/>
      <c r="NIY8" s="186"/>
      <c r="NIZ8" s="186"/>
      <c r="NJA8" s="186"/>
      <c r="NJB8" s="186"/>
      <c r="NJC8" s="186"/>
      <c r="NJD8" s="186"/>
      <c r="NJE8" s="186"/>
      <c r="NJF8" s="186"/>
      <c r="NJG8" s="186"/>
      <c r="NJH8" s="186"/>
      <c r="NJI8" s="186"/>
      <c r="NJJ8" s="186"/>
      <c r="NJK8" s="186"/>
      <c r="NJL8" s="186"/>
      <c r="NJM8" s="186"/>
      <c r="NJN8" s="186"/>
      <c r="NJO8" s="186"/>
      <c r="NJP8" s="186"/>
      <c r="NJQ8" s="186"/>
      <c r="NJR8" s="186"/>
      <c r="NJS8" s="186"/>
      <c r="NJT8" s="186"/>
      <c r="NJU8" s="186"/>
      <c r="NJV8" s="186"/>
      <c r="NJW8" s="186"/>
      <c r="NJX8" s="186"/>
      <c r="NJY8" s="186"/>
      <c r="NJZ8" s="186"/>
      <c r="NKA8" s="186"/>
      <c r="NKB8" s="186"/>
      <c r="NKC8" s="186"/>
      <c r="NKD8" s="186"/>
      <c r="NKE8" s="186"/>
      <c r="NKF8" s="186"/>
      <c r="NKG8" s="186"/>
      <c r="NKH8" s="186"/>
      <c r="NKI8" s="186"/>
      <c r="NKJ8" s="186"/>
      <c r="NKK8" s="186"/>
      <c r="NKL8" s="186"/>
      <c r="NKM8" s="186"/>
      <c r="NKN8" s="186"/>
      <c r="NKO8" s="186"/>
      <c r="NKP8" s="186"/>
      <c r="NKQ8" s="186"/>
      <c r="NKR8" s="186"/>
      <c r="NKS8" s="186"/>
      <c r="NKT8" s="186"/>
      <c r="NKU8" s="186"/>
      <c r="NKV8" s="186"/>
      <c r="NKW8" s="186"/>
      <c r="NKX8" s="186"/>
      <c r="NKY8" s="186"/>
      <c r="NKZ8" s="186"/>
      <c r="NLA8" s="186"/>
      <c r="NLB8" s="186"/>
      <c r="NLC8" s="186"/>
      <c r="NLD8" s="186"/>
      <c r="NLE8" s="186"/>
      <c r="NLF8" s="186"/>
      <c r="NLG8" s="186"/>
      <c r="NLH8" s="186"/>
      <c r="NLI8" s="186"/>
      <c r="NLJ8" s="186"/>
      <c r="NLK8" s="186"/>
      <c r="NLL8" s="186"/>
      <c r="NLM8" s="186"/>
      <c r="NLN8" s="186"/>
      <c r="NLO8" s="186"/>
      <c r="NLP8" s="186"/>
      <c r="NLQ8" s="186"/>
      <c r="NLR8" s="186"/>
      <c r="NLS8" s="186"/>
      <c r="NLT8" s="186"/>
      <c r="NLU8" s="186"/>
      <c r="NLV8" s="186"/>
      <c r="NLW8" s="186"/>
      <c r="NLX8" s="186"/>
      <c r="NLY8" s="186"/>
      <c r="NLZ8" s="186"/>
      <c r="NMA8" s="186"/>
      <c r="NMB8" s="186"/>
      <c r="NMC8" s="186"/>
      <c r="NMD8" s="186"/>
      <c r="NME8" s="186"/>
      <c r="NMF8" s="186"/>
      <c r="NMG8" s="186"/>
      <c r="NMH8" s="186"/>
      <c r="NMI8" s="186"/>
      <c r="NMJ8" s="186"/>
      <c r="NMK8" s="186"/>
      <c r="NML8" s="186"/>
      <c r="NMM8" s="186"/>
      <c r="NMN8" s="186"/>
      <c r="NMO8" s="186"/>
      <c r="NMP8" s="186"/>
      <c r="NMQ8" s="186"/>
      <c r="NMR8" s="186"/>
      <c r="NMS8" s="186"/>
      <c r="NMT8" s="186"/>
      <c r="NMU8" s="186"/>
      <c r="NMV8" s="186"/>
      <c r="NMW8" s="186"/>
      <c r="NMX8" s="186"/>
      <c r="NMY8" s="186"/>
      <c r="NMZ8" s="186"/>
      <c r="NNA8" s="186"/>
      <c r="NNB8" s="186"/>
      <c r="NNC8" s="186"/>
      <c r="NND8" s="186"/>
      <c r="NNE8" s="186"/>
      <c r="NNF8" s="186"/>
      <c r="NNG8" s="186"/>
      <c r="NNH8" s="186"/>
      <c r="NNI8" s="186"/>
      <c r="NNJ8" s="186"/>
      <c r="NNK8" s="186"/>
      <c r="NNL8" s="186"/>
      <c r="NNM8" s="186"/>
      <c r="NNN8" s="186"/>
      <c r="NNO8" s="186"/>
      <c r="NNP8" s="186"/>
      <c r="NNQ8" s="186"/>
      <c r="NNR8" s="186"/>
      <c r="NNS8" s="186"/>
      <c r="NNT8" s="186"/>
      <c r="NNU8" s="186"/>
      <c r="NNV8" s="186"/>
      <c r="NNW8" s="186"/>
      <c r="NNX8" s="186"/>
      <c r="NNY8" s="186"/>
      <c r="NNZ8" s="186"/>
      <c r="NOA8" s="186"/>
      <c r="NOB8" s="186"/>
      <c r="NOC8" s="186"/>
      <c r="NOD8" s="186"/>
      <c r="NOE8" s="186"/>
      <c r="NOF8" s="186"/>
      <c r="NOG8" s="186"/>
      <c r="NOH8" s="186"/>
      <c r="NOI8" s="186"/>
      <c r="NOJ8" s="186"/>
      <c r="NOK8" s="186"/>
      <c r="NOL8" s="186"/>
      <c r="NOM8" s="186"/>
      <c r="NON8" s="186"/>
      <c r="NOO8" s="186"/>
      <c r="NOP8" s="186"/>
      <c r="NOQ8" s="186"/>
      <c r="NOR8" s="186"/>
      <c r="NOS8" s="186"/>
      <c r="NOT8" s="186"/>
      <c r="NOU8" s="186"/>
      <c r="NOV8" s="186"/>
      <c r="NOW8" s="186"/>
      <c r="NOX8" s="186"/>
      <c r="NOY8" s="186"/>
      <c r="NOZ8" s="186"/>
      <c r="NPA8" s="186"/>
      <c r="NPB8" s="186"/>
      <c r="NPC8" s="186"/>
      <c r="NPD8" s="186"/>
      <c r="NPE8" s="186"/>
      <c r="NPF8" s="186"/>
      <c r="NPG8" s="186"/>
      <c r="NPH8" s="186"/>
      <c r="NPI8" s="186"/>
      <c r="NPJ8" s="186"/>
      <c r="NPK8" s="186"/>
      <c r="NPL8" s="186"/>
      <c r="NPM8" s="186"/>
      <c r="NPN8" s="186"/>
      <c r="NPO8" s="186"/>
      <c r="NPP8" s="186"/>
      <c r="NPQ8" s="186"/>
      <c r="NPR8" s="186"/>
      <c r="NPS8" s="186"/>
      <c r="NPT8" s="186"/>
      <c r="NPU8" s="186"/>
      <c r="NPV8" s="186"/>
      <c r="NPW8" s="186"/>
      <c r="NPX8" s="186"/>
      <c r="NPY8" s="186"/>
      <c r="NPZ8" s="186"/>
      <c r="NQA8" s="186"/>
      <c r="NQB8" s="186"/>
      <c r="NQC8" s="186"/>
      <c r="NQD8" s="186"/>
      <c r="NQE8" s="186"/>
      <c r="NQF8" s="186"/>
      <c r="NQG8" s="186"/>
      <c r="NQH8" s="186"/>
      <c r="NQI8" s="186"/>
      <c r="NQJ8" s="186"/>
      <c r="NQK8" s="186"/>
      <c r="NQL8" s="186"/>
      <c r="NQM8" s="186"/>
      <c r="NQN8" s="186"/>
      <c r="NQO8" s="186"/>
      <c r="NQP8" s="186"/>
      <c r="NQQ8" s="186"/>
      <c r="NQR8" s="186"/>
      <c r="NQS8" s="186"/>
      <c r="NQT8" s="186"/>
      <c r="NQU8" s="186"/>
      <c r="NQV8" s="186"/>
      <c r="NQW8" s="186"/>
      <c r="NQX8" s="186"/>
      <c r="NQY8" s="186"/>
      <c r="NQZ8" s="186"/>
      <c r="NRA8" s="186"/>
      <c r="NRB8" s="186"/>
      <c r="NRC8" s="186"/>
      <c r="NRD8" s="186"/>
      <c r="NRE8" s="186"/>
      <c r="NRF8" s="186"/>
      <c r="NRG8" s="186"/>
      <c r="NRH8" s="186"/>
      <c r="NRI8" s="186"/>
      <c r="NRJ8" s="186"/>
      <c r="NRK8" s="186"/>
      <c r="NRL8" s="186"/>
      <c r="NRM8" s="186"/>
      <c r="NRN8" s="186"/>
      <c r="NRO8" s="186"/>
      <c r="NRP8" s="186"/>
      <c r="NRQ8" s="186"/>
      <c r="NRR8" s="186"/>
      <c r="NRS8" s="186"/>
      <c r="NRT8" s="186"/>
      <c r="NRU8" s="186"/>
      <c r="NRV8" s="186"/>
      <c r="NRW8" s="186"/>
      <c r="NRX8" s="186"/>
      <c r="NRY8" s="186"/>
      <c r="NRZ8" s="186"/>
      <c r="NSA8" s="186"/>
      <c r="NSB8" s="186"/>
      <c r="NSC8" s="186"/>
      <c r="NSD8" s="186"/>
      <c r="NSE8" s="186"/>
      <c r="NSF8" s="186"/>
      <c r="NSG8" s="186"/>
      <c r="NSH8" s="186"/>
      <c r="NSI8" s="186"/>
      <c r="NSJ8" s="186"/>
      <c r="NSK8" s="186"/>
      <c r="NSL8" s="186"/>
      <c r="NSM8" s="186"/>
      <c r="NSN8" s="186"/>
      <c r="NSO8" s="186"/>
      <c r="NSP8" s="186"/>
      <c r="NSQ8" s="186"/>
      <c r="NSR8" s="186"/>
      <c r="NSS8" s="186"/>
      <c r="NST8" s="186"/>
      <c r="NSU8" s="186"/>
      <c r="NSV8" s="186"/>
      <c r="NSW8" s="186"/>
      <c r="NSX8" s="186"/>
      <c r="NSY8" s="186"/>
      <c r="NSZ8" s="186"/>
      <c r="NTA8" s="186"/>
      <c r="NTB8" s="186"/>
      <c r="NTC8" s="186"/>
      <c r="NTD8" s="186"/>
      <c r="NTE8" s="186"/>
      <c r="NTF8" s="186"/>
      <c r="NTG8" s="186"/>
      <c r="NTH8" s="186"/>
      <c r="NTI8" s="186"/>
      <c r="NTJ8" s="186"/>
      <c r="NTK8" s="186"/>
      <c r="NTL8" s="186"/>
      <c r="NTM8" s="186"/>
      <c r="NTN8" s="186"/>
      <c r="NTO8" s="186"/>
      <c r="NTP8" s="186"/>
      <c r="NTQ8" s="186"/>
      <c r="NTR8" s="186"/>
      <c r="NTS8" s="186"/>
      <c r="NTT8" s="186"/>
      <c r="NTU8" s="186"/>
      <c r="NTV8" s="186"/>
      <c r="NTW8" s="186"/>
      <c r="NTX8" s="186"/>
      <c r="NTY8" s="186"/>
      <c r="NTZ8" s="186"/>
      <c r="NUA8" s="186"/>
      <c r="NUB8" s="186"/>
      <c r="NUC8" s="186"/>
      <c r="NUD8" s="186"/>
      <c r="NUE8" s="186"/>
      <c r="NUF8" s="186"/>
      <c r="NUG8" s="186"/>
      <c r="NUH8" s="186"/>
      <c r="NUI8" s="186"/>
      <c r="NUJ8" s="186"/>
      <c r="NUK8" s="186"/>
      <c r="NUL8" s="186"/>
      <c r="NUM8" s="186"/>
      <c r="NUN8" s="186"/>
      <c r="NUO8" s="186"/>
      <c r="NUP8" s="186"/>
      <c r="NUQ8" s="186"/>
      <c r="NUR8" s="186"/>
      <c r="NUS8" s="186"/>
      <c r="NUT8" s="186"/>
      <c r="NUU8" s="186"/>
      <c r="NUV8" s="186"/>
      <c r="NUW8" s="186"/>
      <c r="NUX8" s="186"/>
      <c r="NUY8" s="186"/>
      <c r="NUZ8" s="186"/>
      <c r="NVA8" s="186"/>
      <c r="NVB8" s="186"/>
      <c r="NVC8" s="186"/>
      <c r="NVD8" s="186"/>
      <c r="NVE8" s="186"/>
      <c r="NVF8" s="186"/>
      <c r="NVG8" s="186"/>
      <c r="NVH8" s="186"/>
      <c r="NVI8" s="186"/>
      <c r="NVJ8" s="186"/>
      <c r="NVK8" s="186"/>
      <c r="NVL8" s="186"/>
      <c r="NVM8" s="186"/>
      <c r="NVN8" s="186"/>
      <c r="NVO8" s="186"/>
      <c r="NVP8" s="186"/>
      <c r="NVQ8" s="186"/>
      <c r="NVR8" s="186"/>
      <c r="NVS8" s="186"/>
      <c r="NVT8" s="186"/>
      <c r="NVU8" s="186"/>
      <c r="NVV8" s="186"/>
      <c r="NVW8" s="186"/>
      <c r="NVX8" s="186"/>
      <c r="NVY8" s="186"/>
      <c r="NVZ8" s="186"/>
      <c r="NWA8" s="186"/>
      <c r="NWB8" s="186"/>
      <c r="NWC8" s="186"/>
      <c r="NWD8" s="186"/>
      <c r="NWE8" s="186"/>
      <c r="NWF8" s="186"/>
      <c r="NWG8" s="186"/>
      <c r="NWH8" s="186"/>
      <c r="NWI8" s="186"/>
      <c r="NWJ8" s="186"/>
      <c r="NWK8" s="186"/>
      <c r="NWL8" s="186"/>
      <c r="NWM8" s="186"/>
      <c r="NWN8" s="186"/>
      <c r="NWO8" s="186"/>
      <c r="NWP8" s="186"/>
      <c r="NWQ8" s="186"/>
      <c r="NWR8" s="186"/>
      <c r="NWS8" s="186"/>
      <c r="NWT8" s="186"/>
      <c r="NWU8" s="186"/>
      <c r="NWV8" s="186"/>
      <c r="NWW8" s="186"/>
      <c r="NWX8" s="186"/>
      <c r="NWY8" s="186"/>
      <c r="NWZ8" s="186"/>
      <c r="NXA8" s="186"/>
      <c r="NXB8" s="186"/>
      <c r="NXC8" s="186"/>
      <c r="NXD8" s="186"/>
      <c r="NXE8" s="186"/>
      <c r="NXF8" s="186"/>
      <c r="NXG8" s="186"/>
      <c r="NXH8" s="186"/>
      <c r="NXI8" s="186"/>
      <c r="NXJ8" s="186"/>
      <c r="NXK8" s="186"/>
      <c r="NXL8" s="186"/>
      <c r="NXM8" s="186"/>
      <c r="NXN8" s="186"/>
      <c r="NXO8" s="186"/>
      <c r="NXP8" s="186"/>
      <c r="NXQ8" s="186"/>
      <c r="NXR8" s="186"/>
      <c r="NXS8" s="186"/>
      <c r="NXT8" s="186"/>
      <c r="NXU8" s="186"/>
      <c r="NXV8" s="186"/>
      <c r="NXW8" s="186"/>
      <c r="NXX8" s="186"/>
      <c r="NXY8" s="186"/>
      <c r="NXZ8" s="186"/>
      <c r="NYA8" s="186"/>
      <c r="NYB8" s="186"/>
      <c r="NYC8" s="186"/>
      <c r="NYD8" s="186"/>
      <c r="NYE8" s="186"/>
      <c r="NYF8" s="186"/>
      <c r="NYG8" s="186"/>
      <c r="NYH8" s="186"/>
      <c r="NYI8" s="186"/>
      <c r="NYJ8" s="186"/>
      <c r="NYK8" s="186"/>
      <c r="NYL8" s="186"/>
      <c r="NYM8" s="186"/>
      <c r="NYN8" s="186"/>
      <c r="NYO8" s="186"/>
      <c r="NYP8" s="186"/>
      <c r="NYQ8" s="186"/>
      <c r="NYR8" s="186"/>
      <c r="NYS8" s="186"/>
      <c r="NYT8" s="186"/>
      <c r="NYU8" s="186"/>
      <c r="NYV8" s="186"/>
      <c r="NYW8" s="186"/>
      <c r="NYX8" s="186"/>
      <c r="NYY8" s="186"/>
      <c r="NYZ8" s="186"/>
      <c r="NZA8" s="186"/>
      <c r="NZB8" s="186"/>
      <c r="NZC8" s="186"/>
      <c r="NZD8" s="186"/>
      <c r="NZE8" s="186"/>
      <c r="NZF8" s="186"/>
      <c r="NZG8" s="186"/>
      <c r="NZH8" s="186"/>
      <c r="NZI8" s="186"/>
      <c r="NZJ8" s="186"/>
      <c r="NZK8" s="186"/>
      <c r="NZL8" s="186"/>
      <c r="NZM8" s="186"/>
      <c r="NZN8" s="186"/>
      <c r="NZO8" s="186"/>
      <c r="NZP8" s="186"/>
      <c r="NZQ8" s="186"/>
      <c r="NZR8" s="186"/>
      <c r="NZS8" s="186"/>
      <c r="NZT8" s="186"/>
      <c r="NZU8" s="186"/>
      <c r="NZV8" s="186"/>
      <c r="NZW8" s="186"/>
      <c r="NZX8" s="186"/>
      <c r="NZY8" s="186"/>
      <c r="NZZ8" s="186"/>
      <c r="OAA8" s="186"/>
      <c r="OAB8" s="186"/>
      <c r="OAC8" s="186"/>
      <c r="OAD8" s="186"/>
      <c r="OAE8" s="186"/>
      <c r="OAF8" s="186"/>
      <c r="OAG8" s="186"/>
      <c r="OAH8" s="186"/>
      <c r="OAI8" s="186"/>
      <c r="OAJ8" s="186"/>
      <c r="OAK8" s="186"/>
      <c r="OAL8" s="186"/>
      <c r="OAM8" s="186"/>
      <c r="OAN8" s="186"/>
      <c r="OAO8" s="186"/>
      <c r="OAP8" s="186"/>
      <c r="OAQ8" s="186"/>
      <c r="OAR8" s="186"/>
      <c r="OAS8" s="186"/>
      <c r="OAT8" s="186"/>
      <c r="OAU8" s="186"/>
      <c r="OAV8" s="186"/>
      <c r="OAW8" s="186"/>
      <c r="OAX8" s="186"/>
      <c r="OAY8" s="186"/>
      <c r="OAZ8" s="186"/>
      <c r="OBA8" s="186"/>
      <c r="OBB8" s="186"/>
      <c r="OBC8" s="186"/>
      <c r="OBD8" s="186"/>
      <c r="OBE8" s="186"/>
      <c r="OBF8" s="186"/>
      <c r="OBG8" s="186"/>
      <c r="OBH8" s="186"/>
      <c r="OBI8" s="186"/>
      <c r="OBJ8" s="186"/>
      <c r="OBK8" s="186"/>
      <c r="OBL8" s="186"/>
      <c r="OBM8" s="186"/>
      <c r="OBN8" s="186"/>
      <c r="OBO8" s="186"/>
      <c r="OBP8" s="186"/>
      <c r="OBQ8" s="186"/>
      <c r="OBR8" s="186"/>
      <c r="OBS8" s="186"/>
      <c r="OBT8" s="186"/>
      <c r="OBU8" s="186"/>
      <c r="OBV8" s="186"/>
      <c r="OBW8" s="186"/>
      <c r="OBX8" s="186"/>
      <c r="OBY8" s="186"/>
      <c r="OBZ8" s="186"/>
      <c r="OCA8" s="186"/>
      <c r="OCB8" s="186"/>
      <c r="OCC8" s="186"/>
      <c r="OCD8" s="186"/>
      <c r="OCE8" s="186"/>
      <c r="OCF8" s="186"/>
      <c r="OCG8" s="186"/>
      <c r="OCH8" s="186"/>
      <c r="OCI8" s="186"/>
      <c r="OCJ8" s="186"/>
      <c r="OCK8" s="186"/>
      <c r="OCL8" s="186"/>
      <c r="OCM8" s="186"/>
      <c r="OCN8" s="186"/>
      <c r="OCO8" s="186"/>
      <c r="OCP8" s="186"/>
      <c r="OCQ8" s="186"/>
      <c r="OCR8" s="186"/>
      <c r="OCS8" s="186"/>
      <c r="OCT8" s="186"/>
      <c r="OCU8" s="186"/>
      <c r="OCV8" s="186"/>
      <c r="OCW8" s="186"/>
      <c r="OCX8" s="186"/>
      <c r="OCY8" s="186"/>
      <c r="OCZ8" s="186"/>
      <c r="ODA8" s="186"/>
      <c r="ODB8" s="186"/>
      <c r="ODC8" s="186"/>
      <c r="ODD8" s="186"/>
      <c r="ODE8" s="186"/>
      <c r="ODF8" s="186"/>
      <c r="ODG8" s="186"/>
      <c r="ODH8" s="186"/>
      <c r="ODI8" s="186"/>
      <c r="ODJ8" s="186"/>
      <c r="ODK8" s="186"/>
      <c r="ODL8" s="186"/>
      <c r="ODM8" s="186"/>
      <c r="ODN8" s="186"/>
      <c r="ODO8" s="186"/>
      <c r="ODP8" s="186"/>
      <c r="ODQ8" s="186"/>
      <c r="ODR8" s="186"/>
      <c r="ODS8" s="186"/>
      <c r="ODT8" s="186"/>
      <c r="ODU8" s="186"/>
      <c r="ODV8" s="186"/>
      <c r="ODW8" s="186"/>
      <c r="ODX8" s="186"/>
      <c r="ODY8" s="186"/>
      <c r="ODZ8" s="186"/>
      <c r="OEA8" s="186"/>
      <c r="OEB8" s="186"/>
      <c r="OEC8" s="186"/>
      <c r="OED8" s="186"/>
      <c r="OEE8" s="186"/>
      <c r="OEF8" s="186"/>
      <c r="OEG8" s="186"/>
      <c r="OEH8" s="186"/>
      <c r="OEI8" s="186"/>
      <c r="OEJ8" s="186"/>
      <c r="OEK8" s="186"/>
      <c r="OEL8" s="186"/>
      <c r="OEM8" s="186"/>
      <c r="OEN8" s="186"/>
      <c r="OEO8" s="186"/>
      <c r="OEP8" s="186"/>
      <c r="OEQ8" s="186"/>
      <c r="OER8" s="186"/>
      <c r="OES8" s="186"/>
      <c r="OET8" s="186"/>
      <c r="OEU8" s="186"/>
      <c r="OEV8" s="186"/>
      <c r="OEW8" s="186"/>
      <c r="OEX8" s="186"/>
      <c r="OEY8" s="186"/>
      <c r="OEZ8" s="186"/>
      <c r="OFA8" s="186"/>
      <c r="OFB8" s="186"/>
      <c r="OFC8" s="186"/>
      <c r="OFD8" s="186"/>
      <c r="OFE8" s="186"/>
      <c r="OFF8" s="186"/>
      <c r="OFG8" s="186"/>
      <c r="OFH8" s="186"/>
      <c r="OFI8" s="186"/>
      <c r="OFJ8" s="186"/>
      <c r="OFK8" s="186"/>
      <c r="OFL8" s="186"/>
      <c r="OFM8" s="186"/>
      <c r="OFN8" s="186"/>
      <c r="OFO8" s="186"/>
      <c r="OFP8" s="186"/>
      <c r="OFQ8" s="186"/>
      <c r="OFR8" s="186"/>
      <c r="OFS8" s="186"/>
      <c r="OFT8" s="186"/>
      <c r="OFU8" s="186"/>
      <c r="OFV8" s="186"/>
      <c r="OFW8" s="186"/>
      <c r="OFX8" s="186"/>
      <c r="OFY8" s="186"/>
      <c r="OFZ8" s="186"/>
      <c r="OGA8" s="186"/>
      <c r="OGB8" s="186"/>
      <c r="OGC8" s="186"/>
      <c r="OGD8" s="186"/>
      <c r="OGE8" s="186"/>
      <c r="OGF8" s="186"/>
      <c r="OGG8" s="186"/>
      <c r="OGH8" s="186"/>
      <c r="OGI8" s="186"/>
      <c r="OGJ8" s="186"/>
      <c r="OGK8" s="186"/>
      <c r="OGL8" s="186"/>
      <c r="OGM8" s="186"/>
      <c r="OGN8" s="186"/>
      <c r="OGO8" s="186"/>
      <c r="OGP8" s="186"/>
      <c r="OGQ8" s="186"/>
      <c r="OGR8" s="186"/>
      <c r="OGS8" s="186"/>
      <c r="OGT8" s="186"/>
      <c r="OGU8" s="186"/>
      <c r="OGV8" s="186"/>
      <c r="OGW8" s="186"/>
      <c r="OGX8" s="186"/>
      <c r="OGY8" s="186"/>
      <c r="OGZ8" s="186"/>
      <c r="OHA8" s="186"/>
      <c r="OHB8" s="186"/>
      <c r="OHC8" s="186"/>
      <c r="OHD8" s="186"/>
      <c r="OHE8" s="186"/>
      <c r="OHF8" s="186"/>
      <c r="OHG8" s="186"/>
      <c r="OHH8" s="186"/>
      <c r="OHI8" s="186"/>
      <c r="OHJ8" s="186"/>
      <c r="OHK8" s="186"/>
      <c r="OHL8" s="186"/>
      <c r="OHM8" s="186"/>
      <c r="OHN8" s="186"/>
      <c r="OHO8" s="186"/>
      <c r="OHP8" s="186"/>
      <c r="OHQ8" s="186"/>
      <c r="OHR8" s="186"/>
      <c r="OHS8" s="186"/>
      <c r="OHT8" s="186"/>
      <c r="OHU8" s="186"/>
      <c r="OHV8" s="186"/>
      <c r="OHW8" s="186"/>
      <c r="OHX8" s="186"/>
      <c r="OHY8" s="186"/>
      <c r="OHZ8" s="186"/>
      <c r="OIA8" s="186"/>
      <c r="OIB8" s="186"/>
      <c r="OIC8" s="186"/>
      <c r="OID8" s="186"/>
      <c r="OIE8" s="186"/>
      <c r="OIF8" s="186"/>
      <c r="OIG8" s="186"/>
      <c r="OIH8" s="186"/>
      <c r="OII8" s="186"/>
      <c r="OIJ8" s="186"/>
      <c r="OIK8" s="186"/>
      <c r="OIL8" s="186"/>
      <c r="OIM8" s="186"/>
      <c r="OIN8" s="186"/>
      <c r="OIO8" s="186"/>
      <c r="OIP8" s="186"/>
      <c r="OIQ8" s="186"/>
      <c r="OIR8" s="186"/>
      <c r="OIS8" s="186"/>
      <c r="OIT8" s="186"/>
      <c r="OIU8" s="186"/>
      <c r="OIV8" s="186"/>
      <c r="OIW8" s="186"/>
      <c r="OIX8" s="186"/>
      <c r="OIY8" s="186"/>
      <c r="OIZ8" s="186"/>
      <c r="OJA8" s="186"/>
      <c r="OJB8" s="186"/>
      <c r="OJC8" s="186"/>
      <c r="OJD8" s="186"/>
      <c r="OJE8" s="186"/>
      <c r="OJF8" s="186"/>
      <c r="OJG8" s="186"/>
      <c r="OJH8" s="186"/>
      <c r="OJI8" s="186"/>
      <c r="OJJ8" s="186"/>
      <c r="OJK8" s="186"/>
      <c r="OJL8" s="186"/>
      <c r="OJM8" s="186"/>
      <c r="OJN8" s="186"/>
      <c r="OJO8" s="186"/>
      <c r="OJP8" s="186"/>
      <c r="OJQ8" s="186"/>
      <c r="OJR8" s="186"/>
      <c r="OJS8" s="186"/>
      <c r="OJT8" s="186"/>
      <c r="OJU8" s="186"/>
      <c r="OJV8" s="186"/>
      <c r="OJW8" s="186"/>
      <c r="OJX8" s="186"/>
      <c r="OJY8" s="186"/>
      <c r="OJZ8" s="186"/>
      <c r="OKA8" s="186"/>
      <c r="OKB8" s="186"/>
      <c r="OKC8" s="186"/>
      <c r="OKD8" s="186"/>
      <c r="OKE8" s="186"/>
      <c r="OKF8" s="186"/>
      <c r="OKG8" s="186"/>
      <c r="OKH8" s="186"/>
      <c r="OKI8" s="186"/>
      <c r="OKJ8" s="186"/>
      <c r="OKK8" s="186"/>
      <c r="OKL8" s="186"/>
      <c r="OKM8" s="186"/>
      <c r="OKN8" s="186"/>
      <c r="OKO8" s="186"/>
      <c r="OKP8" s="186"/>
      <c r="OKQ8" s="186"/>
      <c r="OKR8" s="186"/>
      <c r="OKS8" s="186"/>
      <c r="OKT8" s="186"/>
      <c r="OKU8" s="186"/>
      <c r="OKV8" s="186"/>
      <c r="OKW8" s="186"/>
      <c r="OKX8" s="186"/>
      <c r="OKY8" s="186"/>
      <c r="OKZ8" s="186"/>
      <c r="OLA8" s="186"/>
      <c r="OLB8" s="186"/>
      <c r="OLC8" s="186"/>
      <c r="OLD8" s="186"/>
      <c r="OLE8" s="186"/>
      <c r="OLF8" s="186"/>
      <c r="OLG8" s="186"/>
      <c r="OLH8" s="186"/>
      <c r="OLI8" s="186"/>
      <c r="OLJ8" s="186"/>
      <c r="OLK8" s="186"/>
      <c r="OLL8" s="186"/>
      <c r="OLM8" s="186"/>
      <c r="OLN8" s="186"/>
      <c r="OLO8" s="186"/>
      <c r="OLP8" s="186"/>
      <c r="OLQ8" s="186"/>
      <c r="OLR8" s="186"/>
      <c r="OLS8" s="186"/>
      <c r="OLT8" s="186"/>
      <c r="OLU8" s="186"/>
      <c r="OLV8" s="186"/>
      <c r="OLW8" s="186"/>
      <c r="OLX8" s="186"/>
      <c r="OLY8" s="186"/>
      <c r="OLZ8" s="186"/>
      <c r="OMA8" s="186"/>
      <c r="OMB8" s="186"/>
      <c r="OMC8" s="186"/>
      <c r="OMD8" s="186"/>
      <c r="OME8" s="186"/>
      <c r="OMF8" s="186"/>
      <c r="OMG8" s="186"/>
      <c r="OMH8" s="186"/>
      <c r="OMI8" s="186"/>
      <c r="OMJ8" s="186"/>
      <c r="OMK8" s="186"/>
      <c r="OML8" s="186"/>
      <c r="OMM8" s="186"/>
      <c r="OMN8" s="186"/>
      <c r="OMO8" s="186"/>
      <c r="OMP8" s="186"/>
      <c r="OMQ8" s="186"/>
      <c r="OMR8" s="186"/>
      <c r="OMS8" s="186"/>
      <c r="OMT8" s="186"/>
      <c r="OMU8" s="186"/>
      <c r="OMV8" s="186"/>
      <c r="OMW8" s="186"/>
      <c r="OMX8" s="186"/>
      <c r="OMY8" s="186"/>
      <c r="OMZ8" s="186"/>
      <c r="ONA8" s="186"/>
      <c r="ONB8" s="186"/>
      <c r="ONC8" s="186"/>
      <c r="OND8" s="186"/>
      <c r="ONE8" s="186"/>
      <c r="ONF8" s="186"/>
      <c r="ONG8" s="186"/>
      <c r="ONH8" s="186"/>
      <c r="ONI8" s="186"/>
      <c r="ONJ8" s="186"/>
      <c r="ONK8" s="186"/>
      <c r="ONL8" s="186"/>
      <c r="ONM8" s="186"/>
      <c r="ONN8" s="186"/>
      <c r="ONO8" s="186"/>
      <c r="ONP8" s="186"/>
      <c r="ONQ8" s="186"/>
      <c r="ONR8" s="186"/>
      <c r="ONS8" s="186"/>
      <c r="ONT8" s="186"/>
      <c r="ONU8" s="186"/>
      <c r="ONV8" s="186"/>
      <c r="ONW8" s="186"/>
      <c r="ONX8" s="186"/>
      <c r="ONY8" s="186"/>
      <c r="ONZ8" s="186"/>
      <c r="OOA8" s="186"/>
      <c r="OOB8" s="186"/>
      <c r="OOC8" s="186"/>
      <c r="OOD8" s="186"/>
      <c r="OOE8" s="186"/>
      <c r="OOF8" s="186"/>
      <c r="OOG8" s="186"/>
      <c r="OOH8" s="186"/>
      <c r="OOI8" s="186"/>
      <c r="OOJ8" s="186"/>
      <c r="OOK8" s="186"/>
      <c r="OOL8" s="186"/>
      <c r="OOM8" s="186"/>
      <c r="OON8" s="186"/>
      <c r="OOO8" s="186"/>
      <c r="OOP8" s="186"/>
      <c r="OOQ8" s="186"/>
      <c r="OOR8" s="186"/>
      <c r="OOS8" s="186"/>
      <c r="OOT8" s="186"/>
      <c r="OOU8" s="186"/>
      <c r="OOV8" s="186"/>
      <c r="OOW8" s="186"/>
      <c r="OOX8" s="186"/>
      <c r="OOY8" s="186"/>
      <c r="OOZ8" s="186"/>
      <c r="OPA8" s="186"/>
      <c r="OPB8" s="186"/>
      <c r="OPC8" s="186"/>
      <c r="OPD8" s="186"/>
      <c r="OPE8" s="186"/>
      <c r="OPF8" s="186"/>
      <c r="OPG8" s="186"/>
      <c r="OPH8" s="186"/>
      <c r="OPI8" s="186"/>
      <c r="OPJ8" s="186"/>
      <c r="OPK8" s="186"/>
      <c r="OPL8" s="186"/>
      <c r="OPM8" s="186"/>
      <c r="OPN8" s="186"/>
      <c r="OPO8" s="186"/>
      <c r="OPP8" s="186"/>
      <c r="OPQ8" s="186"/>
      <c r="OPR8" s="186"/>
      <c r="OPS8" s="186"/>
      <c r="OPT8" s="186"/>
      <c r="OPU8" s="186"/>
      <c r="OPV8" s="186"/>
      <c r="OPW8" s="186"/>
      <c r="OPX8" s="186"/>
      <c r="OPY8" s="186"/>
      <c r="OPZ8" s="186"/>
      <c r="OQA8" s="186"/>
      <c r="OQB8" s="186"/>
      <c r="OQC8" s="186"/>
      <c r="OQD8" s="186"/>
      <c r="OQE8" s="186"/>
      <c r="OQF8" s="186"/>
      <c r="OQG8" s="186"/>
      <c r="OQH8" s="186"/>
      <c r="OQI8" s="186"/>
      <c r="OQJ8" s="186"/>
      <c r="OQK8" s="186"/>
      <c r="OQL8" s="186"/>
      <c r="OQM8" s="186"/>
      <c r="OQN8" s="186"/>
      <c r="OQO8" s="186"/>
      <c r="OQP8" s="186"/>
      <c r="OQQ8" s="186"/>
      <c r="OQR8" s="186"/>
      <c r="OQS8" s="186"/>
      <c r="OQT8" s="186"/>
      <c r="OQU8" s="186"/>
      <c r="OQV8" s="186"/>
      <c r="OQW8" s="186"/>
      <c r="OQX8" s="186"/>
      <c r="OQY8" s="186"/>
      <c r="OQZ8" s="186"/>
      <c r="ORA8" s="186"/>
      <c r="ORB8" s="186"/>
      <c r="ORC8" s="186"/>
      <c r="ORD8" s="186"/>
      <c r="ORE8" s="186"/>
      <c r="ORF8" s="186"/>
      <c r="ORG8" s="186"/>
      <c r="ORH8" s="186"/>
      <c r="ORI8" s="186"/>
      <c r="ORJ8" s="186"/>
      <c r="ORK8" s="186"/>
      <c r="ORL8" s="186"/>
      <c r="ORM8" s="186"/>
      <c r="ORN8" s="186"/>
      <c r="ORO8" s="186"/>
      <c r="ORP8" s="186"/>
      <c r="ORQ8" s="186"/>
      <c r="ORR8" s="186"/>
      <c r="ORS8" s="186"/>
      <c r="ORT8" s="186"/>
      <c r="ORU8" s="186"/>
      <c r="ORV8" s="186"/>
      <c r="ORW8" s="186"/>
      <c r="ORX8" s="186"/>
      <c r="ORY8" s="186"/>
      <c r="ORZ8" s="186"/>
      <c r="OSA8" s="186"/>
      <c r="OSB8" s="186"/>
      <c r="OSC8" s="186"/>
      <c r="OSD8" s="186"/>
      <c r="OSE8" s="186"/>
      <c r="OSF8" s="186"/>
      <c r="OSG8" s="186"/>
      <c r="OSH8" s="186"/>
      <c r="OSI8" s="186"/>
      <c r="OSJ8" s="186"/>
      <c r="OSK8" s="186"/>
      <c r="OSL8" s="186"/>
      <c r="OSM8" s="186"/>
      <c r="OSN8" s="186"/>
      <c r="OSO8" s="186"/>
      <c r="OSP8" s="186"/>
      <c r="OSQ8" s="186"/>
      <c r="OSR8" s="186"/>
      <c r="OSS8" s="186"/>
      <c r="OST8" s="186"/>
      <c r="OSU8" s="186"/>
      <c r="OSV8" s="186"/>
      <c r="OSW8" s="186"/>
      <c r="OSX8" s="186"/>
      <c r="OSY8" s="186"/>
      <c r="OSZ8" s="186"/>
      <c r="OTA8" s="186"/>
      <c r="OTB8" s="186"/>
      <c r="OTC8" s="186"/>
      <c r="OTD8" s="186"/>
      <c r="OTE8" s="186"/>
      <c r="OTF8" s="186"/>
      <c r="OTG8" s="186"/>
      <c r="OTH8" s="186"/>
      <c r="OTI8" s="186"/>
      <c r="OTJ8" s="186"/>
      <c r="OTK8" s="186"/>
      <c r="OTL8" s="186"/>
      <c r="OTM8" s="186"/>
      <c r="OTN8" s="186"/>
      <c r="OTO8" s="186"/>
      <c r="OTP8" s="186"/>
      <c r="OTQ8" s="186"/>
      <c r="OTR8" s="186"/>
      <c r="OTS8" s="186"/>
      <c r="OTT8" s="186"/>
      <c r="OTU8" s="186"/>
      <c r="OTV8" s="186"/>
      <c r="OTW8" s="186"/>
      <c r="OTX8" s="186"/>
      <c r="OTY8" s="186"/>
      <c r="OTZ8" s="186"/>
      <c r="OUA8" s="186"/>
      <c r="OUB8" s="186"/>
      <c r="OUC8" s="186"/>
      <c r="OUD8" s="186"/>
      <c r="OUE8" s="186"/>
      <c r="OUF8" s="186"/>
      <c r="OUG8" s="186"/>
      <c r="OUH8" s="186"/>
      <c r="OUI8" s="186"/>
      <c r="OUJ8" s="186"/>
      <c r="OUK8" s="186"/>
      <c r="OUL8" s="186"/>
      <c r="OUM8" s="186"/>
      <c r="OUN8" s="186"/>
      <c r="OUO8" s="186"/>
      <c r="OUP8" s="186"/>
      <c r="OUQ8" s="186"/>
      <c r="OUR8" s="186"/>
      <c r="OUS8" s="186"/>
      <c r="OUT8" s="186"/>
      <c r="OUU8" s="186"/>
      <c r="OUV8" s="186"/>
      <c r="OUW8" s="186"/>
      <c r="OUX8" s="186"/>
      <c r="OUY8" s="186"/>
      <c r="OUZ8" s="186"/>
      <c r="OVA8" s="186"/>
      <c r="OVB8" s="186"/>
      <c r="OVC8" s="186"/>
      <c r="OVD8" s="186"/>
      <c r="OVE8" s="186"/>
      <c r="OVF8" s="186"/>
      <c r="OVG8" s="186"/>
      <c r="OVH8" s="186"/>
      <c r="OVI8" s="186"/>
      <c r="OVJ8" s="186"/>
      <c r="OVK8" s="186"/>
      <c r="OVL8" s="186"/>
      <c r="OVM8" s="186"/>
      <c r="OVN8" s="186"/>
      <c r="OVO8" s="186"/>
      <c r="OVP8" s="186"/>
      <c r="OVQ8" s="186"/>
      <c r="OVR8" s="186"/>
      <c r="OVS8" s="186"/>
      <c r="OVT8" s="186"/>
      <c r="OVU8" s="186"/>
      <c r="OVV8" s="186"/>
      <c r="OVW8" s="186"/>
      <c r="OVX8" s="186"/>
      <c r="OVY8" s="186"/>
      <c r="OVZ8" s="186"/>
      <c r="OWA8" s="186"/>
      <c r="OWB8" s="186"/>
      <c r="OWC8" s="186"/>
      <c r="OWD8" s="186"/>
      <c r="OWE8" s="186"/>
      <c r="OWF8" s="186"/>
      <c r="OWG8" s="186"/>
      <c r="OWH8" s="186"/>
      <c r="OWI8" s="186"/>
      <c r="OWJ8" s="186"/>
      <c r="OWK8" s="186"/>
      <c r="OWL8" s="186"/>
      <c r="OWM8" s="186"/>
      <c r="OWN8" s="186"/>
      <c r="OWO8" s="186"/>
      <c r="OWP8" s="186"/>
      <c r="OWQ8" s="186"/>
      <c r="OWR8" s="186"/>
      <c r="OWS8" s="186"/>
      <c r="OWT8" s="186"/>
      <c r="OWU8" s="186"/>
      <c r="OWV8" s="186"/>
      <c r="OWW8" s="186"/>
      <c r="OWX8" s="186"/>
      <c r="OWY8" s="186"/>
      <c r="OWZ8" s="186"/>
      <c r="OXA8" s="186"/>
      <c r="OXB8" s="186"/>
      <c r="OXC8" s="186"/>
      <c r="OXD8" s="186"/>
      <c r="OXE8" s="186"/>
      <c r="OXF8" s="186"/>
      <c r="OXG8" s="186"/>
      <c r="OXH8" s="186"/>
      <c r="OXI8" s="186"/>
      <c r="OXJ8" s="186"/>
      <c r="OXK8" s="186"/>
      <c r="OXL8" s="186"/>
      <c r="OXM8" s="186"/>
      <c r="OXN8" s="186"/>
      <c r="OXO8" s="186"/>
      <c r="OXP8" s="186"/>
      <c r="OXQ8" s="186"/>
      <c r="OXR8" s="186"/>
      <c r="OXS8" s="186"/>
      <c r="OXT8" s="186"/>
      <c r="OXU8" s="186"/>
      <c r="OXV8" s="186"/>
      <c r="OXW8" s="186"/>
      <c r="OXX8" s="186"/>
      <c r="OXY8" s="186"/>
      <c r="OXZ8" s="186"/>
      <c r="OYA8" s="186"/>
      <c r="OYB8" s="186"/>
      <c r="OYC8" s="186"/>
      <c r="OYD8" s="186"/>
      <c r="OYE8" s="186"/>
      <c r="OYF8" s="186"/>
      <c r="OYG8" s="186"/>
      <c r="OYH8" s="186"/>
      <c r="OYI8" s="186"/>
      <c r="OYJ8" s="186"/>
      <c r="OYK8" s="186"/>
      <c r="OYL8" s="186"/>
      <c r="OYM8" s="186"/>
      <c r="OYN8" s="186"/>
      <c r="OYO8" s="186"/>
      <c r="OYP8" s="186"/>
      <c r="OYQ8" s="186"/>
      <c r="OYR8" s="186"/>
      <c r="OYS8" s="186"/>
      <c r="OYT8" s="186"/>
      <c r="OYU8" s="186"/>
      <c r="OYV8" s="186"/>
      <c r="OYW8" s="186"/>
      <c r="OYX8" s="186"/>
      <c r="OYY8" s="186"/>
      <c r="OYZ8" s="186"/>
      <c r="OZA8" s="186"/>
      <c r="OZB8" s="186"/>
      <c r="OZC8" s="186"/>
      <c r="OZD8" s="186"/>
      <c r="OZE8" s="186"/>
      <c r="OZF8" s="186"/>
      <c r="OZG8" s="186"/>
      <c r="OZH8" s="186"/>
      <c r="OZI8" s="186"/>
      <c r="OZJ8" s="186"/>
      <c r="OZK8" s="186"/>
      <c r="OZL8" s="186"/>
      <c r="OZM8" s="186"/>
      <c r="OZN8" s="186"/>
      <c r="OZO8" s="186"/>
      <c r="OZP8" s="186"/>
      <c r="OZQ8" s="186"/>
      <c r="OZR8" s="186"/>
      <c r="OZS8" s="186"/>
      <c r="OZT8" s="186"/>
      <c r="OZU8" s="186"/>
      <c r="OZV8" s="186"/>
      <c r="OZW8" s="186"/>
      <c r="OZX8" s="186"/>
      <c r="OZY8" s="186"/>
      <c r="OZZ8" s="186"/>
      <c r="PAA8" s="186"/>
      <c r="PAB8" s="186"/>
      <c r="PAC8" s="186"/>
      <c r="PAD8" s="186"/>
      <c r="PAE8" s="186"/>
      <c r="PAF8" s="186"/>
      <c r="PAG8" s="186"/>
      <c r="PAH8" s="186"/>
      <c r="PAI8" s="186"/>
      <c r="PAJ8" s="186"/>
      <c r="PAK8" s="186"/>
      <c r="PAL8" s="186"/>
      <c r="PAM8" s="186"/>
      <c r="PAN8" s="186"/>
      <c r="PAO8" s="186"/>
      <c r="PAP8" s="186"/>
      <c r="PAQ8" s="186"/>
      <c r="PAR8" s="186"/>
      <c r="PAS8" s="186"/>
      <c r="PAT8" s="186"/>
      <c r="PAU8" s="186"/>
      <c r="PAV8" s="186"/>
      <c r="PAW8" s="186"/>
      <c r="PAX8" s="186"/>
      <c r="PAY8" s="186"/>
      <c r="PAZ8" s="186"/>
      <c r="PBA8" s="186"/>
      <c r="PBB8" s="186"/>
      <c r="PBC8" s="186"/>
      <c r="PBD8" s="186"/>
      <c r="PBE8" s="186"/>
      <c r="PBF8" s="186"/>
      <c r="PBG8" s="186"/>
      <c r="PBH8" s="186"/>
      <c r="PBI8" s="186"/>
      <c r="PBJ8" s="186"/>
      <c r="PBK8" s="186"/>
      <c r="PBL8" s="186"/>
      <c r="PBM8" s="186"/>
      <c r="PBN8" s="186"/>
      <c r="PBO8" s="186"/>
      <c r="PBP8" s="186"/>
      <c r="PBQ8" s="186"/>
      <c r="PBR8" s="186"/>
      <c r="PBS8" s="186"/>
      <c r="PBT8" s="186"/>
      <c r="PBU8" s="186"/>
      <c r="PBV8" s="186"/>
      <c r="PBW8" s="186"/>
      <c r="PBX8" s="186"/>
      <c r="PBY8" s="186"/>
      <c r="PBZ8" s="186"/>
      <c r="PCA8" s="186"/>
      <c r="PCB8" s="186"/>
      <c r="PCC8" s="186"/>
      <c r="PCD8" s="186"/>
      <c r="PCE8" s="186"/>
      <c r="PCF8" s="186"/>
      <c r="PCG8" s="186"/>
      <c r="PCH8" s="186"/>
      <c r="PCI8" s="186"/>
      <c r="PCJ8" s="186"/>
      <c r="PCK8" s="186"/>
      <c r="PCL8" s="186"/>
      <c r="PCM8" s="186"/>
      <c r="PCN8" s="186"/>
      <c r="PCO8" s="186"/>
      <c r="PCP8" s="186"/>
      <c r="PCQ8" s="186"/>
      <c r="PCR8" s="186"/>
      <c r="PCS8" s="186"/>
      <c r="PCT8" s="186"/>
      <c r="PCU8" s="186"/>
      <c r="PCV8" s="186"/>
      <c r="PCW8" s="186"/>
      <c r="PCX8" s="186"/>
      <c r="PCY8" s="186"/>
      <c r="PCZ8" s="186"/>
      <c r="PDA8" s="186"/>
      <c r="PDB8" s="186"/>
      <c r="PDC8" s="186"/>
      <c r="PDD8" s="186"/>
      <c r="PDE8" s="186"/>
      <c r="PDF8" s="186"/>
      <c r="PDG8" s="186"/>
      <c r="PDH8" s="186"/>
      <c r="PDI8" s="186"/>
      <c r="PDJ8" s="186"/>
      <c r="PDK8" s="186"/>
      <c r="PDL8" s="186"/>
      <c r="PDM8" s="186"/>
      <c r="PDN8" s="186"/>
      <c r="PDO8" s="186"/>
      <c r="PDP8" s="186"/>
      <c r="PDQ8" s="186"/>
      <c r="PDR8" s="186"/>
      <c r="PDS8" s="186"/>
      <c r="PDT8" s="186"/>
      <c r="PDU8" s="186"/>
      <c r="PDV8" s="186"/>
      <c r="PDW8" s="186"/>
      <c r="PDX8" s="186"/>
      <c r="PDY8" s="186"/>
      <c r="PDZ8" s="186"/>
      <c r="PEA8" s="186"/>
      <c r="PEB8" s="186"/>
      <c r="PEC8" s="186"/>
      <c r="PED8" s="186"/>
      <c r="PEE8" s="186"/>
      <c r="PEF8" s="186"/>
      <c r="PEG8" s="186"/>
      <c r="PEH8" s="186"/>
      <c r="PEI8" s="186"/>
      <c r="PEJ8" s="186"/>
      <c r="PEK8" s="186"/>
      <c r="PEL8" s="186"/>
      <c r="PEM8" s="186"/>
      <c r="PEN8" s="186"/>
      <c r="PEO8" s="186"/>
      <c r="PEP8" s="186"/>
      <c r="PEQ8" s="186"/>
      <c r="PER8" s="186"/>
      <c r="PES8" s="186"/>
      <c r="PET8" s="186"/>
      <c r="PEU8" s="186"/>
      <c r="PEV8" s="186"/>
      <c r="PEW8" s="186"/>
      <c r="PEX8" s="186"/>
      <c r="PEY8" s="186"/>
      <c r="PEZ8" s="186"/>
      <c r="PFA8" s="186"/>
      <c r="PFB8" s="186"/>
      <c r="PFC8" s="186"/>
      <c r="PFD8" s="186"/>
      <c r="PFE8" s="186"/>
      <c r="PFF8" s="186"/>
      <c r="PFG8" s="186"/>
      <c r="PFH8" s="186"/>
      <c r="PFI8" s="186"/>
      <c r="PFJ8" s="186"/>
      <c r="PFK8" s="186"/>
      <c r="PFL8" s="186"/>
      <c r="PFM8" s="186"/>
      <c r="PFN8" s="186"/>
      <c r="PFO8" s="186"/>
      <c r="PFP8" s="186"/>
      <c r="PFQ8" s="186"/>
      <c r="PFR8" s="186"/>
      <c r="PFS8" s="186"/>
      <c r="PFT8" s="186"/>
      <c r="PFU8" s="186"/>
      <c r="PFV8" s="186"/>
      <c r="PFW8" s="186"/>
      <c r="PFX8" s="186"/>
      <c r="PFY8" s="186"/>
      <c r="PFZ8" s="186"/>
      <c r="PGA8" s="186"/>
      <c r="PGB8" s="186"/>
      <c r="PGC8" s="186"/>
      <c r="PGD8" s="186"/>
      <c r="PGE8" s="186"/>
      <c r="PGF8" s="186"/>
      <c r="PGG8" s="186"/>
      <c r="PGH8" s="186"/>
      <c r="PGI8" s="186"/>
      <c r="PGJ8" s="186"/>
      <c r="PGK8" s="186"/>
      <c r="PGL8" s="186"/>
      <c r="PGM8" s="186"/>
      <c r="PGN8" s="186"/>
      <c r="PGO8" s="186"/>
      <c r="PGP8" s="186"/>
      <c r="PGQ8" s="186"/>
      <c r="PGR8" s="186"/>
      <c r="PGS8" s="186"/>
      <c r="PGT8" s="186"/>
      <c r="PGU8" s="186"/>
      <c r="PGV8" s="186"/>
      <c r="PGW8" s="186"/>
      <c r="PGX8" s="186"/>
      <c r="PGY8" s="186"/>
      <c r="PGZ8" s="186"/>
      <c r="PHA8" s="186"/>
      <c r="PHB8" s="186"/>
      <c r="PHC8" s="186"/>
      <c r="PHD8" s="186"/>
      <c r="PHE8" s="186"/>
      <c r="PHF8" s="186"/>
      <c r="PHG8" s="186"/>
      <c r="PHH8" s="186"/>
      <c r="PHI8" s="186"/>
      <c r="PHJ8" s="186"/>
      <c r="PHK8" s="186"/>
      <c r="PHL8" s="186"/>
      <c r="PHM8" s="186"/>
      <c r="PHN8" s="186"/>
      <c r="PHO8" s="186"/>
      <c r="PHP8" s="186"/>
      <c r="PHQ8" s="186"/>
      <c r="PHR8" s="186"/>
      <c r="PHS8" s="186"/>
      <c r="PHT8" s="186"/>
      <c r="PHU8" s="186"/>
      <c r="PHV8" s="186"/>
      <c r="PHW8" s="186"/>
      <c r="PHX8" s="186"/>
      <c r="PHY8" s="186"/>
      <c r="PHZ8" s="186"/>
      <c r="PIA8" s="186"/>
      <c r="PIB8" s="186"/>
      <c r="PIC8" s="186"/>
      <c r="PID8" s="186"/>
      <c r="PIE8" s="186"/>
      <c r="PIF8" s="186"/>
      <c r="PIG8" s="186"/>
      <c r="PIH8" s="186"/>
      <c r="PII8" s="186"/>
      <c r="PIJ8" s="186"/>
      <c r="PIK8" s="186"/>
      <c r="PIL8" s="186"/>
      <c r="PIM8" s="186"/>
      <c r="PIN8" s="186"/>
      <c r="PIO8" s="186"/>
      <c r="PIP8" s="186"/>
      <c r="PIQ8" s="186"/>
      <c r="PIR8" s="186"/>
      <c r="PIS8" s="186"/>
      <c r="PIT8" s="186"/>
      <c r="PIU8" s="186"/>
      <c r="PIV8" s="186"/>
      <c r="PIW8" s="186"/>
      <c r="PIX8" s="186"/>
      <c r="PIY8" s="186"/>
      <c r="PIZ8" s="186"/>
      <c r="PJA8" s="186"/>
      <c r="PJB8" s="186"/>
      <c r="PJC8" s="186"/>
      <c r="PJD8" s="186"/>
      <c r="PJE8" s="186"/>
      <c r="PJF8" s="186"/>
      <c r="PJG8" s="186"/>
      <c r="PJH8" s="186"/>
      <c r="PJI8" s="186"/>
      <c r="PJJ8" s="186"/>
      <c r="PJK8" s="186"/>
      <c r="PJL8" s="186"/>
      <c r="PJM8" s="186"/>
      <c r="PJN8" s="186"/>
      <c r="PJO8" s="186"/>
      <c r="PJP8" s="186"/>
      <c r="PJQ8" s="186"/>
      <c r="PJR8" s="186"/>
      <c r="PJS8" s="186"/>
      <c r="PJT8" s="186"/>
      <c r="PJU8" s="186"/>
      <c r="PJV8" s="186"/>
      <c r="PJW8" s="186"/>
      <c r="PJX8" s="186"/>
      <c r="PJY8" s="186"/>
      <c r="PJZ8" s="186"/>
      <c r="PKA8" s="186"/>
      <c r="PKB8" s="186"/>
      <c r="PKC8" s="186"/>
      <c r="PKD8" s="186"/>
      <c r="PKE8" s="186"/>
      <c r="PKF8" s="186"/>
      <c r="PKG8" s="186"/>
      <c r="PKH8" s="186"/>
      <c r="PKI8" s="186"/>
      <c r="PKJ8" s="186"/>
      <c r="PKK8" s="186"/>
      <c r="PKL8" s="186"/>
      <c r="PKM8" s="186"/>
      <c r="PKN8" s="186"/>
      <c r="PKO8" s="186"/>
      <c r="PKP8" s="186"/>
      <c r="PKQ8" s="186"/>
      <c r="PKR8" s="186"/>
      <c r="PKS8" s="186"/>
      <c r="PKT8" s="186"/>
      <c r="PKU8" s="186"/>
      <c r="PKV8" s="186"/>
      <c r="PKW8" s="186"/>
      <c r="PKX8" s="186"/>
      <c r="PKY8" s="186"/>
      <c r="PKZ8" s="186"/>
      <c r="PLA8" s="186"/>
      <c r="PLB8" s="186"/>
      <c r="PLC8" s="186"/>
      <c r="PLD8" s="186"/>
      <c r="PLE8" s="186"/>
      <c r="PLF8" s="186"/>
      <c r="PLG8" s="186"/>
      <c r="PLH8" s="186"/>
      <c r="PLI8" s="186"/>
      <c r="PLJ8" s="186"/>
      <c r="PLK8" s="186"/>
      <c r="PLL8" s="186"/>
      <c r="PLM8" s="186"/>
      <c r="PLN8" s="186"/>
      <c r="PLO8" s="186"/>
      <c r="PLP8" s="186"/>
      <c r="PLQ8" s="186"/>
      <c r="PLR8" s="186"/>
      <c r="PLS8" s="186"/>
      <c r="PLT8" s="186"/>
      <c r="PLU8" s="186"/>
      <c r="PLV8" s="186"/>
      <c r="PLW8" s="186"/>
      <c r="PLX8" s="186"/>
      <c r="PLY8" s="186"/>
      <c r="PLZ8" s="186"/>
      <c r="PMA8" s="186"/>
      <c r="PMB8" s="186"/>
      <c r="PMC8" s="186"/>
      <c r="PMD8" s="186"/>
      <c r="PME8" s="186"/>
      <c r="PMF8" s="186"/>
      <c r="PMG8" s="186"/>
      <c r="PMH8" s="186"/>
      <c r="PMI8" s="186"/>
      <c r="PMJ8" s="186"/>
      <c r="PMK8" s="186"/>
      <c r="PML8" s="186"/>
      <c r="PMM8" s="186"/>
      <c r="PMN8" s="186"/>
      <c r="PMO8" s="186"/>
      <c r="PMP8" s="186"/>
      <c r="PMQ8" s="186"/>
      <c r="PMR8" s="186"/>
      <c r="PMS8" s="186"/>
      <c r="PMT8" s="186"/>
      <c r="PMU8" s="186"/>
      <c r="PMV8" s="186"/>
      <c r="PMW8" s="186"/>
      <c r="PMX8" s="186"/>
      <c r="PMY8" s="186"/>
      <c r="PMZ8" s="186"/>
      <c r="PNA8" s="186"/>
      <c r="PNB8" s="186"/>
      <c r="PNC8" s="186"/>
      <c r="PND8" s="186"/>
      <c r="PNE8" s="186"/>
      <c r="PNF8" s="186"/>
      <c r="PNG8" s="186"/>
      <c r="PNH8" s="186"/>
      <c r="PNI8" s="186"/>
      <c r="PNJ8" s="186"/>
      <c r="PNK8" s="186"/>
      <c r="PNL8" s="186"/>
      <c r="PNM8" s="186"/>
      <c r="PNN8" s="186"/>
      <c r="PNO8" s="186"/>
      <c r="PNP8" s="186"/>
      <c r="PNQ8" s="186"/>
      <c r="PNR8" s="186"/>
      <c r="PNS8" s="186"/>
      <c r="PNT8" s="186"/>
      <c r="PNU8" s="186"/>
      <c r="PNV8" s="186"/>
      <c r="PNW8" s="186"/>
      <c r="PNX8" s="186"/>
      <c r="PNY8" s="186"/>
      <c r="PNZ8" s="186"/>
      <c r="POA8" s="186"/>
      <c r="POB8" s="186"/>
      <c r="POC8" s="186"/>
      <c r="POD8" s="186"/>
      <c r="POE8" s="186"/>
      <c r="POF8" s="186"/>
      <c r="POG8" s="186"/>
      <c r="POH8" s="186"/>
      <c r="POI8" s="186"/>
      <c r="POJ8" s="186"/>
      <c r="POK8" s="186"/>
      <c r="POL8" s="186"/>
      <c r="POM8" s="186"/>
      <c r="PON8" s="186"/>
      <c r="POO8" s="186"/>
      <c r="POP8" s="186"/>
      <c r="POQ8" s="186"/>
      <c r="POR8" s="186"/>
      <c r="POS8" s="186"/>
      <c r="POT8" s="186"/>
      <c r="POU8" s="186"/>
      <c r="POV8" s="186"/>
      <c r="POW8" s="186"/>
      <c r="POX8" s="186"/>
      <c r="POY8" s="186"/>
      <c r="POZ8" s="186"/>
      <c r="PPA8" s="186"/>
      <c r="PPB8" s="186"/>
      <c r="PPC8" s="186"/>
      <c r="PPD8" s="186"/>
      <c r="PPE8" s="186"/>
      <c r="PPF8" s="186"/>
      <c r="PPG8" s="186"/>
      <c r="PPH8" s="186"/>
      <c r="PPI8" s="186"/>
      <c r="PPJ8" s="186"/>
      <c r="PPK8" s="186"/>
      <c r="PPL8" s="186"/>
      <c r="PPM8" s="186"/>
      <c r="PPN8" s="186"/>
      <c r="PPO8" s="186"/>
      <c r="PPP8" s="186"/>
      <c r="PPQ8" s="186"/>
      <c r="PPR8" s="186"/>
      <c r="PPS8" s="186"/>
      <c r="PPT8" s="186"/>
      <c r="PPU8" s="186"/>
      <c r="PPV8" s="186"/>
      <c r="PPW8" s="186"/>
      <c r="PPX8" s="186"/>
      <c r="PPY8" s="186"/>
      <c r="PPZ8" s="186"/>
      <c r="PQA8" s="186"/>
      <c r="PQB8" s="186"/>
      <c r="PQC8" s="186"/>
      <c r="PQD8" s="186"/>
      <c r="PQE8" s="186"/>
      <c r="PQF8" s="186"/>
      <c r="PQG8" s="186"/>
      <c r="PQH8" s="186"/>
      <c r="PQI8" s="186"/>
      <c r="PQJ8" s="186"/>
      <c r="PQK8" s="186"/>
      <c r="PQL8" s="186"/>
      <c r="PQM8" s="186"/>
      <c r="PQN8" s="186"/>
      <c r="PQO8" s="186"/>
      <c r="PQP8" s="186"/>
      <c r="PQQ8" s="186"/>
      <c r="PQR8" s="186"/>
      <c r="PQS8" s="186"/>
      <c r="PQT8" s="186"/>
      <c r="PQU8" s="186"/>
      <c r="PQV8" s="186"/>
      <c r="PQW8" s="186"/>
      <c r="PQX8" s="186"/>
      <c r="PQY8" s="186"/>
      <c r="PQZ8" s="186"/>
      <c r="PRA8" s="186"/>
      <c r="PRB8" s="186"/>
      <c r="PRC8" s="186"/>
      <c r="PRD8" s="186"/>
      <c r="PRE8" s="186"/>
      <c r="PRF8" s="186"/>
      <c r="PRG8" s="186"/>
      <c r="PRH8" s="186"/>
      <c r="PRI8" s="186"/>
      <c r="PRJ8" s="186"/>
      <c r="PRK8" s="186"/>
      <c r="PRL8" s="186"/>
      <c r="PRM8" s="186"/>
      <c r="PRN8" s="186"/>
      <c r="PRO8" s="186"/>
      <c r="PRP8" s="186"/>
      <c r="PRQ8" s="186"/>
      <c r="PRR8" s="186"/>
      <c r="PRS8" s="186"/>
      <c r="PRT8" s="186"/>
      <c r="PRU8" s="186"/>
      <c r="PRV8" s="186"/>
      <c r="PRW8" s="186"/>
      <c r="PRX8" s="186"/>
      <c r="PRY8" s="186"/>
      <c r="PRZ8" s="186"/>
      <c r="PSA8" s="186"/>
      <c r="PSB8" s="186"/>
      <c r="PSC8" s="186"/>
      <c r="PSD8" s="186"/>
      <c r="PSE8" s="186"/>
      <c r="PSF8" s="186"/>
      <c r="PSG8" s="186"/>
      <c r="PSH8" s="186"/>
      <c r="PSI8" s="186"/>
      <c r="PSJ8" s="186"/>
      <c r="PSK8" s="186"/>
      <c r="PSL8" s="186"/>
      <c r="PSM8" s="186"/>
      <c r="PSN8" s="186"/>
      <c r="PSO8" s="186"/>
      <c r="PSP8" s="186"/>
      <c r="PSQ8" s="186"/>
      <c r="PSR8" s="186"/>
      <c r="PSS8" s="186"/>
      <c r="PST8" s="186"/>
      <c r="PSU8" s="186"/>
      <c r="PSV8" s="186"/>
      <c r="PSW8" s="186"/>
      <c r="PSX8" s="186"/>
      <c r="PSY8" s="186"/>
      <c r="PSZ8" s="186"/>
      <c r="PTA8" s="186"/>
      <c r="PTB8" s="186"/>
      <c r="PTC8" s="186"/>
      <c r="PTD8" s="186"/>
      <c r="PTE8" s="186"/>
      <c r="PTF8" s="186"/>
      <c r="PTG8" s="186"/>
      <c r="PTH8" s="186"/>
      <c r="PTI8" s="186"/>
      <c r="PTJ8" s="186"/>
      <c r="PTK8" s="186"/>
      <c r="PTL8" s="186"/>
      <c r="PTM8" s="186"/>
      <c r="PTN8" s="186"/>
      <c r="PTO8" s="186"/>
      <c r="PTP8" s="186"/>
      <c r="PTQ8" s="186"/>
      <c r="PTR8" s="186"/>
      <c r="PTS8" s="186"/>
      <c r="PTT8" s="186"/>
      <c r="PTU8" s="186"/>
      <c r="PTV8" s="186"/>
      <c r="PTW8" s="186"/>
      <c r="PTX8" s="186"/>
      <c r="PTY8" s="186"/>
      <c r="PTZ8" s="186"/>
      <c r="PUA8" s="186"/>
      <c r="PUB8" s="186"/>
      <c r="PUC8" s="186"/>
      <c r="PUD8" s="186"/>
      <c r="PUE8" s="186"/>
      <c r="PUF8" s="186"/>
      <c r="PUG8" s="186"/>
      <c r="PUH8" s="186"/>
      <c r="PUI8" s="186"/>
      <c r="PUJ8" s="186"/>
      <c r="PUK8" s="186"/>
      <c r="PUL8" s="186"/>
      <c r="PUM8" s="186"/>
      <c r="PUN8" s="186"/>
      <c r="PUO8" s="186"/>
      <c r="PUP8" s="186"/>
      <c r="PUQ8" s="186"/>
      <c r="PUR8" s="186"/>
      <c r="PUS8" s="186"/>
      <c r="PUT8" s="186"/>
      <c r="PUU8" s="186"/>
      <c r="PUV8" s="186"/>
      <c r="PUW8" s="186"/>
      <c r="PUX8" s="186"/>
      <c r="PUY8" s="186"/>
      <c r="PUZ8" s="186"/>
      <c r="PVA8" s="186"/>
      <c r="PVB8" s="186"/>
      <c r="PVC8" s="186"/>
      <c r="PVD8" s="186"/>
      <c r="PVE8" s="186"/>
      <c r="PVF8" s="186"/>
      <c r="PVG8" s="186"/>
      <c r="PVH8" s="186"/>
      <c r="PVI8" s="186"/>
      <c r="PVJ8" s="186"/>
      <c r="PVK8" s="186"/>
      <c r="PVL8" s="186"/>
      <c r="PVM8" s="186"/>
      <c r="PVN8" s="186"/>
      <c r="PVO8" s="186"/>
      <c r="PVP8" s="186"/>
      <c r="PVQ8" s="186"/>
      <c r="PVR8" s="186"/>
      <c r="PVS8" s="186"/>
      <c r="PVT8" s="186"/>
      <c r="PVU8" s="186"/>
      <c r="PVV8" s="186"/>
      <c r="PVW8" s="186"/>
      <c r="PVX8" s="186"/>
      <c r="PVY8" s="186"/>
      <c r="PVZ8" s="186"/>
      <c r="PWA8" s="186"/>
      <c r="PWB8" s="186"/>
      <c r="PWC8" s="186"/>
      <c r="PWD8" s="186"/>
      <c r="PWE8" s="186"/>
      <c r="PWF8" s="186"/>
      <c r="PWG8" s="186"/>
      <c r="PWH8" s="186"/>
      <c r="PWI8" s="186"/>
      <c r="PWJ8" s="186"/>
      <c r="PWK8" s="186"/>
      <c r="PWL8" s="186"/>
      <c r="PWM8" s="186"/>
      <c r="PWN8" s="186"/>
      <c r="PWO8" s="186"/>
      <c r="PWP8" s="186"/>
      <c r="PWQ8" s="186"/>
      <c r="PWR8" s="186"/>
      <c r="PWS8" s="186"/>
      <c r="PWT8" s="186"/>
      <c r="PWU8" s="186"/>
      <c r="PWV8" s="186"/>
      <c r="PWW8" s="186"/>
      <c r="PWX8" s="186"/>
      <c r="PWY8" s="186"/>
      <c r="PWZ8" s="186"/>
      <c r="PXA8" s="186"/>
      <c r="PXB8" s="186"/>
      <c r="PXC8" s="186"/>
      <c r="PXD8" s="186"/>
      <c r="PXE8" s="186"/>
      <c r="PXF8" s="186"/>
      <c r="PXG8" s="186"/>
      <c r="PXH8" s="186"/>
      <c r="PXI8" s="186"/>
      <c r="PXJ8" s="186"/>
      <c r="PXK8" s="186"/>
      <c r="PXL8" s="186"/>
      <c r="PXM8" s="186"/>
      <c r="PXN8" s="186"/>
      <c r="PXO8" s="186"/>
      <c r="PXP8" s="186"/>
      <c r="PXQ8" s="186"/>
      <c r="PXR8" s="186"/>
      <c r="PXS8" s="186"/>
      <c r="PXT8" s="186"/>
      <c r="PXU8" s="186"/>
      <c r="PXV8" s="186"/>
      <c r="PXW8" s="186"/>
      <c r="PXX8" s="186"/>
      <c r="PXY8" s="186"/>
      <c r="PXZ8" s="186"/>
      <c r="PYA8" s="186"/>
      <c r="PYB8" s="186"/>
      <c r="PYC8" s="186"/>
      <c r="PYD8" s="186"/>
      <c r="PYE8" s="186"/>
      <c r="PYF8" s="186"/>
      <c r="PYG8" s="186"/>
      <c r="PYH8" s="186"/>
      <c r="PYI8" s="186"/>
      <c r="PYJ8" s="186"/>
      <c r="PYK8" s="186"/>
      <c r="PYL8" s="186"/>
      <c r="PYM8" s="186"/>
      <c r="PYN8" s="186"/>
      <c r="PYO8" s="186"/>
      <c r="PYP8" s="186"/>
      <c r="PYQ8" s="186"/>
      <c r="PYR8" s="186"/>
      <c r="PYS8" s="186"/>
      <c r="PYT8" s="186"/>
      <c r="PYU8" s="186"/>
      <c r="PYV8" s="186"/>
      <c r="PYW8" s="186"/>
      <c r="PYX8" s="186"/>
      <c r="PYY8" s="186"/>
      <c r="PYZ8" s="186"/>
      <c r="PZA8" s="186"/>
      <c r="PZB8" s="186"/>
      <c r="PZC8" s="186"/>
      <c r="PZD8" s="186"/>
      <c r="PZE8" s="186"/>
      <c r="PZF8" s="186"/>
      <c r="PZG8" s="186"/>
      <c r="PZH8" s="186"/>
      <c r="PZI8" s="186"/>
      <c r="PZJ8" s="186"/>
      <c r="PZK8" s="186"/>
      <c r="PZL8" s="186"/>
      <c r="PZM8" s="186"/>
      <c r="PZN8" s="186"/>
      <c r="PZO8" s="186"/>
      <c r="PZP8" s="186"/>
      <c r="PZQ8" s="186"/>
      <c r="PZR8" s="186"/>
      <c r="PZS8" s="186"/>
      <c r="PZT8" s="186"/>
      <c r="PZU8" s="186"/>
      <c r="PZV8" s="186"/>
      <c r="PZW8" s="186"/>
      <c r="PZX8" s="186"/>
      <c r="PZY8" s="186"/>
      <c r="PZZ8" s="186"/>
      <c r="QAA8" s="186"/>
      <c r="QAB8" s="186"/>
      <c r="QAC8" s="186"/>
      <c r="QAD8" s="186"/>
      <c r="QAE8" s="186"/>
      <c r="QAF8" s="186"/>
      <c r="QAG8" s="186"/>
      <c r="QAH8" s="186"/>
      <c r="QAI8" s="186"/>
      <c r="QAJ8" s="186"/>
      <c r="QAK8" s="186"/>
      <c r="QAL8" s="186"/>
      <c r="QAM8" s="186"/>
      <c r="QAN8" s="186"/>
      <c r="QAO8" s="186"/>
      <c r="QAP8" s="186"/>
      <c r="QAQ8" s="186"/>
      <c r="QAR8" s="186"/>
      <c r="QAS8" s="186"/>
      <c r="QAT8" s="186"/>
      <c r="QAU8" s="186"/>
      <c r="QAV8" s="186"/>
      <c r="QAW8" s="186"/>
      <c r="QAX8" s="186"/>
      <c r="QAY8" s="186"/>
      <c r="QAZ8" s="186"/>
      <c r="QBA8" s="186"/>
      <c r="QBB8" s="186"/>
      <c r="QBC8" s="186"/>
      <c r="QBD8" s="186"/>
      <c r="QBE8" s="186"/>
      <c r="QBF8" s="186"/>
      <c r="QBG8" s="186"/>
      <c r="QBH8" s="186"/>
      <c r="QBI8" s="186"/>
      <c r="QBJ8" s="186"/>
      <c r="QBK8" s="186"/>
      <c r="QBL8" s="186"/>
      <c r="QBM8" s="186"/>
      <c r="QBN8" s="186"/>
      <c r="QBO8" s="186"/>
      <c r="QBP8" s="186"/>
      <c r="QBQ8" s="186"/>
      <c r="QBR8" s="186"/>
      <c r="QBS8" s="186"/>
      <c r="QBT8" s="186"/>
      <c r="QBU8" s="186"/>
      <c r="QBV8" s="186"/>
      <c r="QBW8" s="186"/>
      <c r="QBX8" s="186"/>
      <c r="QBY8" s="186"/>
      <c r="QBZ8" s="186"/>
      <c r="QCA8" s="186"/>
      <c r="QCB8" s="186"/>
      <c r="QCC8" s="186"/>
      <c r="QCD8" s="186"/>
      <c r="QCE8" s="186"/>
      <c r="QCF8" s="186"/>
      <c r="QCG8" s="186"/>
      <c r="QCH8" s="186"/>
      <c r="QCI8" s="186"/>
      <c r="QCJ8" s="186"/>
      <c r="QCK8" s="186"/>
      <c r="QCL8" s="186"/>
      <c r="QCM8" s="186"/>
      <c r="QCN8" s="186"/>
      <c r="QCO8" s="186"/>
      <c r="QCP8" s="186"/>
      <c r="QCQ8" s="186"/>
      <c r="QCR8" s="186"/>
      <c r="QCS8" s="186"/>
      <c r="QCT8" s="186"/>
      <c r="QCU8" s="186"/>
      <c r="QCV8" s="186"/>
      <c r="QCW8" s="186"/>
      <c r="QCX8" s="186"/>
      <c r="QCY8" s="186"/>
      <c r="QCZ8" s="186"/>
      <c r="QDA8" s="186"/>
      <c r="QDB8" s="186"/>
      <c r="QDC8" s="186"/>
      <c r="QDD8" s="186"/>
      <c r="QDE8" s="186"/>
      <c r="QDF8" s="186"/>
      <c r="QDG8" s="186"/>
      <c r="QDH8" s="186"/>
      <c r="QDI8" s="186"/>
      <c r="QDJ8" s="186"/>
      <c r="QDK8" s="186"/>
      <c r="QDL8" s="186"/>
      <c r="QDM8" s="186"/>
      <c r="QDN8" s="186"/>
      <c r="QDO8" s="186"/>
      <c r="QDP8" s="186"/>
      <c r="QDQ8" s="186"/>
      <c r="QDR8" s="186"/>
      <c r="QDS8" s="186"/>
      <c r="QDT8" s="186"/>
      <c r="QDU8" s="186"/>
      <c r="QDV8" s="186"/>
      <c r="QDW8" s="186"/>
      <c r="QDX8" s="186"/>
      <c r="QDY8" s="186"/>
      <c r="QDZ8" s="186"/>
      <c r="QEA8" s="186"/>
      <c r="QEB8" s="186"/>
      <c r="QEC8" s="186"/>
      <c r="QED8" s="186"/>
      <c r="QEE8" s="186"/>
      <c r="QEF8" s="186"/>
      <c r="QEG8" s="186"/>
      <c r="QEH8" s="186"/>
      <c r="QEI8" s="186"/>
      <c r="QEJ8" s="186"/>
      <c r="QEK8" s="186"/>
      <c r="QEL8" s="186"/>
      <c r="QEM8" s="186"/>
      <c r="QEN8" s="186"/>
      <c r="QEO8" s="186"/>
      <c r="QEP8" s="186"/>
      <c r="QEQ8" s="186"/>
      <c r="QER8" s="186"/>
      <c r="QES8" s="186"/>
      <c r="QET8" s="186"/>
      <c r="QEU8" s="186"/>
      <c r="QEV8" s="186"/>
      <c r="QEW8" s="186"/>
      <c r="QEX8" s="186"/>
      <c r="QEY8" s="186"/>
      <c r="QEZ8" s="186"/>
      <c r="QFA8" s="186"/>
      <c r="QFB8" s="186"/>
      <c r="QFC8" s="186"/>
      <c r="QFD8" s="186"/>
      <c r="QFE8" s="186"/>
      <c r="QFF8" s="186"/>
      <c r="QFG8" s="186"/>
      <c r="QFH8" s="186"/>
      <c r="QFI8" s="186"/>
      <c r="QFJ8" s="186"/>
      <c r="QFK8" s="186"/>
      <c r="QFL8" s="186"/>
      <c r="QFM8" s="186"/>
      <c r="QFN8" s="186"/>
      <c r="QFO8" s="186"/>
      <c r="QFP8" s="186"/>
      <c r="QFQ8" s="186"/>
      <c r="QFR8" s="186"/>
      <c r="QFS8" s="186"/>
      <c r="QFT8" s="186"/>
      <c r="QFU8" s="186"/>
      <c r="QFV8" s="186"/>
      <c r="QFW8" s="186"/>
      <c r="QFX8" s="186"/>
      <c r="QFY8" s="186"/>
      <c r="QFZ8" s="186"/>
      <c r="QGA8" s="186"/>
      <c r="QGB8" s="186"/>
      <c r="QGC8" s="186"/>
      <c r="QGD8" s="186"/>
      <c r="QGE8" s="186"/>
      <c r="QGF8" s="186"/>
      <c r="QGG8" s="186"/>
      <c r="QGH8" s="186"/>
      <c r="QGI8" s="186"/>
      <c r="QGJ8" s="186"/>
      <c r="QGK8" s="186"/>
      <c r="QGL8" s="186"/>
      <c r="QGM8" s="186"/>
      <c r="QGN8" s="186"/>
      <c r="QGO8" s="186"/>
      <c r="QGP8" s="186"/>
      <c r="QGQ8" s="186"/>
      <c r="QGR8" s="186"/>
      <c r="QGS8" s="186"/>
      <c r="QGT8" s="186"/>
      <c r="QGU8" s="186"/>
      <c r="QGV8" s="186"/>
      <c r="QGW8" s="186"/>
      <c r="QGX8" s="186"/>
      <c r="QGY8" s="186"/>
      <c r="QGZ8" s="186"/>
      <c r="QHA8" s="186"/>
      <c r="QHB8" s="186"/>
      <c r="QHC8" s="186"/>
      <c r="QHD8" s="186"/>
      <c r="QHE8" s="186"/>
      <c r="QHF8" s="186"/>
      <c r="QHG8" s="186"/>
      <c r="QHH8" s="186"/>
      <c r="QHI8" s="186"/>
      <c r="QHJ8" s="186"/>
      <c r="QHK8" s="186"/>
      <c r="QHL8" s="186"/>
      <c r="QHM8" s="186"/>
      <c r="QHN8" s="186"/>
      <c r="QHO8" s="186"/>
      <c r="QHP8" s="186"/>
      <c r="QHQ8" s="186"/>
      <c r="QHR8" s="186"/>
      <c r="QHS8" s="186"/>
      <c r="QHT8" s="186"/>
      <c r="QHU8" s="186"/>
      <c r="QHV8" s="186"/>
      <c r="QHW8" s="186"/>
      <c r="QHX8" s="186"/>
      <c r="QHY8" s="186"/>
      <c r="QHZ8" s="186"/>
      <c r="QIA8" s="186"/>
      <c r="QIB8" s="186"/>
      <c r="QIC8" s="186"/>
      <c r="QID8" s="186"/>
      <c r="QIE8" s="186"/>
      <c r="QIF8" s="186"/>
      <c r="QIG8" s="186"/>
      <c r="QIH8" s="186"/>
      <c r="QII8" s="186"/>
      <c r="QIJ8" s="186"/>
      <c r="QIK8" s="186"/>
      <c r="QIL8" s="186"/>
      <c r="QIM8" s="186"/>
      <c r="QIN8" s="186"/>
      <c r="QIO8" s="186"/>
      <c r="QIP8" s="186"/>
      <c r="QIQ8" s="186"/>
      <c r="QIR8" s="186"/>
      <c r="QIS8" s="186"/>
      <c r="QIT8" s="186"/>
      <c r="QIU8" s="186"/>
      <c r="QIV8" s="186"/>
      <c r="QIW8" s="186"/>
      <c r="QIX8" s="186"/>
      <c r="QIY8" s="186"/>
      <c r="QIZ8" s="186"/>
      <c r="QJA8" s="186"/>
      <c r="QJB8" s="186"/>
      <c r="QJC8" s="186"/>
      <c r="QJD8" s="186"/>
      <c r="QJE8" s="186"/>
      <c r="QJF8" s="186"/>
      <c r="QJG8" s="186"/>
      <c r="QJH8" s="186"/>
      <c r="QJI8" s="186"/>
      <c r="QJJ8" s="186"/>
      <c r="QJK8" s="186"/>
      <c r="QJL8" s="186"/>
      <c r="QJM8" s="186"/>
      <c r="QJN8" s="186"/>
      <c r="QJO8" s="186"/>
      <c r="QJP8" s="186"/>
      <c r="QJQ8" s="186"/>
      <c r="QJR8" s="186"/>
      <c r="QJS8" s="186"/>
      <c r="QJT8" s="186"/>
      <c r="QJU8" s="186"/>
      <c r="QJV8" s="186"/>
      <c r="QJW8" s="186"/>
      <c r="QJX8" s="186"/>
      <c r="QJY8" s="186"/>
      <c r="QJZ8" s="186"/>
      <c r="QKA8" s="186"/>
      <c r="QKB8" s="186"/>
      <c r="QKC8" s="186"/>
      <c r="QKD8" s="186"/>
      <c r="QKE8" s="186"/>
      <c r="QKF8" s="186"/>
      <c r="QKG8" s="186"/>
      <c r="QKH8" s="186"/>
      <c r="QKI8" s="186"/>
      <c r="QKJ8" s="186"/>
      <c r="QKK8" s="186"/>
      <c r="QKL8" s="186"/>
      <c r="QKM8" s="186"/>
      <c r="QKN8" s="186"/>
      <c r="QKO8" s="186"/>
      <c r="QKP8" s="186"/>
      <c r="QKQ8" s="186"/>
      <c r="QKR8" s="186"/>
      <c r="QKS8" s="186"/>
      <c r="QKT8" s="186"/>
      <c r="QKU8" s="186"/>
      <c r="QKV8" s="186"/>
      <c r="QKW8" s="186"/>
      <c r="QKX8" s="186"/>
      <c r="QKY8" s="186"/>
      <c r="QKZ8" s="186"/>
      <c r="QLA8" s="186"/>
      <c r="QLB8" s="186"/>
      <c r="QLC8" s="186"/>
      <c r="QLD8" s="186"/>
      <c r="QLE8" s="186"/>
      <c r="QLF8" s="186"/>
      <c r="QLG8" s="186"/>
      <c r="QLH8" s="186"/>
      <c r="QLI8" s="186"/>
      <c r="QLJ8" s="186"/>
      <c r="QLK8" s="186"/>
      <c r="QLL8" s="186"/>
      <c r="QLM8" s="186"/>
      <c r="QLN8" s="186"/>
      <c r="QLO8" s="186"/>
      <c r="QLP8" s="186"/>
      <c r="QLQ8" s="186"/>
      <c r="QLR8" s="186"/>
      <c r="QLS8" s="186"/>
      <c r="QLT8" s="186"/>
      <c r="QLU8" s="186"/>
      <c r="QLV8" s="186"/>
      <c r="QLW8" s="186"/>
      <c r="QLX8" s="186"/>
      <c r="QLY8" s="186"/>
      <c r="QLZ8" s="186"/>
      <c r="QMA8" s="186"/>
      <c r="QMB8" s="186"/>
      <c r="QMC8" s="186"/>
      <c r="QMD8" s="186"/>
      <c r="QME8" s="186"/>
      <c r="QMF8" s="186"/>
      <c r="QMG8" s="186"/>
      <c r="QMH8" s="186"/>
      <c r="QMI8" s="186"/>
      <c r="QMJ8" s="186"/>
      <c r="QMK8" s="186"/>
      <c r="QML8" s="186"/>
      <c r="QMM8" s="186"/>
      <c r="QMN8" s="186"/>
      <c r="QMO8" s="186"/>
      <c r="QMP8" s="186"/>
      <c r="QMQ8" s="186"/>
      <c r="QMR8" s="186"/>
      <c r="QMS8" s="186"/>
      <c r="QMT8" s="186"/>
      <c r="QMU8" s="186"/>
      <c r="QMV8" s="186"/>
      <c r="QMW8" s="186"/>
      <c r="QMX8" s="186"/>
      <c r="QMY8" s="186"/>
      <c r="QMZ8" s="186"/>
      <c r="QNA8" s="186"/>
      <c r="QNB8" s="186"/>
      <c r="QNC8" s="186"/>
      <c r="QND8" s="186"/>
      <c r="QNE8" s="186"/>
      <c r="QNF8" s="186"/>
      <c r="QNG8" s="186"/>
      <c r="QNH8" s="186"/>
      <c r="QNI8" s="186"/>
      <c r="QNJ8" s="186"/>
      <c r="QNK8" s="186"/>
      <c r="QNL8" s="186"/>
      <c r="QNM8" s="186"/>
      <c r="QNN8" s="186"/>
      <c r="QNO8" s="186"/>
      <c r="QNP8" s="186"/>
      <c r="QNQ8" s="186"/>
      <c r="QNR8" s="186"/>
      <c r="QNS8" s="186"/>
      <c r="QNT8" s="186"/>
      <c r="QNU8" s="186"/>
      <c r="QNV8" s="186"/>
      <c r="QNW8" s="186"/>
      <c r="QNX8" s="186"/>
      <c r="QNY8" s="186"/>
      <c r="QNZ8" s="186"/>
      <c r="QOA8" s="186"/>
      <c r="QOB8" s="186"/>
      <c r="QOC8" s="186"/>
      <c r="QOD8" s="186"/>
      <c r="QOE8" s="186"/>
      <c r="QOF8" s="186"/>
      <c r="QOG8" s="186"/>
      <c r="QOH8" s="186"/>
      <c r="QOI8" s="186"/>
      <c r="QOJ8" s="186"/>
      <c r="QOK8" s="186"/>
      <c r="QOL8" s="186"/>
      <c r="QOM8" s="186"/>
      <c r="QON8" s="186"/>
      <c r="QOO8" s="186"/>
      <c r="QOP8" s="186"/>
      <c r="QOQ8" s="186"/>
      <c r="QOR8" s="186"/>
      <c r="QOS8" s="186"/>
      <c r="QOT8" s="186"/>
      <c r="QOU8" s="186"/>
      <c r="QOV8" s="186"/>
      <c r="QOW8" s="186"/>
      <c r="QOX8" s="186"/>
      <c r="QOY8" s="186"/>
      <c r="QOZ8" s="186"/>
      <c r="QPA8" s="186"/>
      <c r="QPB8" s="186"/>
      <c r="QPC8" s="186"/>
      <c r="QPD8" s="186"/>
      <c r="QPE8" s="186"/>
      <c r="QPF8" s="186"/>
      <c r="QPG8" s="186"/>
      <c r="QPH8" s="186"/>
      <c r="QPI8" s="186"/>
      <c r="QPJ8" s="186"/>
      <c r="QPK8" s="186"/>
      <c r="QPL8" s="186"/>
      <c r="QPM8" s="186"/>
      <c r="QPN8" s="186"/>
      <c r="QPO8" s="186"/>
      <c r="QPP8" s="186"/>
      <c r="QPQ8" s="186"/>
      <c r="QPR8" s="186"/>
      <c r="QPS8" s="186"/>
      <c r="QPT8" s="186"/>
      <c r="QPU8" s="186"/>
      <c r="QPV8" s="186"/>
      <c r="QPW8" s="186"/>
      <c r="QPX8" s="186"/>
      <c r="QPY8" s="186"/>
      <c r="QPZ8" s="186"/>
      <c r="QQA8" s="186"/>
      <c r="QQB8" s="186"/>
      <c r="QQC8" s="186"/>
      <c r="QQD8" s="186"/>
      <c r="QQE8" s="186"/>
      <c r="QQF8" s="186"/>
      <c r="QQG8" s="186"/>
      <c r="QQH8" s="186"/>
      <c r="QQI8" s="186"/>
      <c r="QQJ8" s="186"/>
      <c r="QQK8" s="186"/>
      <c r="QQL8" s="186"/>
      <c r="QQM8" s="186"/>
      <c r="QQN8" s="186"/>
      <c r="QQO8" s="186"/>
      <c r="QQP8" s="186"/>
      <c r="QQQ8" s="186"/>
      <c r="QQR8" s="186"/>
      <c r="QQS8" s="186"/>
      <c r="QQT8" s="186"/>
      <c r="QQU8" s="186"/>
      <c r="QQV8" s="186"/>
      <c r="QQW8" s="186"/>
      <c r="QQX8" s="186"/>
      <c r="QQY8" s="186"/>
      <c r="QQZ8" s="186"/>
      <c r="QRA8" s="186"/>
      <c r="QRB8" s="186"/>
      <c r="QRC8" s="186"/>
      <c r="QRD8" s="186"/>
      <c r="QRE8" s="186"/>
      <c r="QRF8" s="186"/>
      <c r="QRG8" s="186"/>
      <c r="QRH8" s="186"/>
      <c r="QRI8" s="186"/>
      <c r="QRJ8" s="186"/>
      <c r="QRK8" s="186"/>
      <c r="QRL8" s="186"/>
      <c r="QRM8" s="186"/>
      <c r="QRN8" s="186"/>
      <c r="QRO8" s="186"/>
      <c r="QRP8" s="186"/>
      <c r="QRQ8" s="186"/>
      <c r="QRR8" s="186"/>
      <c r="QRS8" s="186"/>
      <c r="QRT8" s="186"/>
      <c r="QRU8" s="186"/>
      <c r="QRV8" s="186"/>
      <c r="QRW8" s="186"/>
      <c r="QRX8" s="186"/>
      <c r="QRY8" s="186"/>
      <c r="QRZ8" s="186"/>
      <c r="QSA8" s="186"/>
      <c r="QSB8" s="186"/>
      <c r="QSC8" s="186"/>
      <c r="QSD8" s="186"/>
      <c r="QSE8" s="186"/>
      <c r="QSF8" s="186"/>
      <c r="QSG8" s="186"/>
      <c r="QSH8" s="186"/>
      <c r="QSI8" s="186"/>
      <c r="QSJ8" s="186"/>
      <c r="QSK8" s="186"/>
      <c r="QSL8" s="186"/>
      <c r="QSM8" s="186"/>
      <c r="QSN8" s="186"/>
      <c r="QSO8" s="186"/>
      <c r="QSP8" s="186"/>
      <c r="QSQ8" s="186"/>
      <c r="QSR8" s="186"/>
      <c r="QSS8" s="186"/>
      <c r="QST8" s="186"/>
      <c r="QSU8" s="186"/>
      <c r="QSV8" s="186"/>
      <c r="QSW8" s="186"/>
      <c r="QSX8" s="186"/>
      <c r="QSY8" s="186"/>
      <c r="QSZ8" s="186"/>
      <c r="QTA8" s="186"/>
      <c r="QTB8" s="186"/>
      <c r="QTC8" s="186"/>
      <c r="QTD8" s="186"/>
      <c r="QTE8" s="186"/>
      <c r="QTF8" s="186"/>
      <c r="QTG8" s="186"/>
      <c r="QTH8" s="186"/>
      <c r="QTI8" s="186"/>
      <c r="QTJ8" s="186"/>
      <c r="QTK8" s="186"/>
      <c r="QTL8" s="186"/>
      <c r="QTM8" s="186"/>
      <c r="QTN8" s="186"/>
      <c r="QTO8" s="186"/>
      <c r="QTP8" s="186"/>
      <c r="QTQ8" s="186"/>
      <c r="QTR8" s="186"/>
      <c r="QTS8" s="186"/>
      <c r="QTT8" s="186"/>
      <c r="QTU8" s="186"/>
      <c r="QTV8" s="186"/>
      <c r="QTW8" s="186"/>
      <c r="QTX8" s="186"/>
      <c r="QTY8" s="186"/>
      <c r="QTZ8" s="186"/>
      <c r="QUA8" s="186"/>
      <c r="QUB8" s="186"/>
      <c r="QUC8" s="186"/>
      <c r="QUD8" s="186"/>
      <c r="QUE8" s="186"/>
      <c r="QUF8" s="186"/>
      <c r="QUG8" s="186"/>
      <c r="QUH8" s="186"/>
      <c r="QUI8" s="186"/>
      <c r="QUJ8" s="186"/>
      <c r="QUK8" s="186"/>
      <c r="QUL8" s="186"/>
      <c r="QUM8" s="186"/>
      <c r="QUN8" s="186"/>
      <c r="QUO8" s="186"/>
      <c r="QUP8" s="186"/>
      <c r="QUQ8" s="186"/>
      <c r="QUR8" s="186"/>
      <c r="QUS8" s="186"/>
      <c r="QUT8" s="186"/>
      <c r="QUU8" s="186"/>
      <c r="QUV8" s="186"/>
      <c r="QUW8" s="186"/>
      <c r="QUX8" s="186"/>
      <c r="QUY8" s="186"/>
      <c r="QUZ8" s="186"/>
      <c r="QVA8" s="186"/>
      <c r="QVB8" s="186"/>
      <c r="QVC8" s="186"/>
      <c r="QVD8" s="186"/>
      <c r="QVE8" s="186"/>
      <c r="QVF8" s="186"/>
      <c r="QVG8" s="186"/>
      <c r="QVH8" s="186"/>
      <c r="QVI8" s="186"/>
      <c r="QVJ8" s="186"/>
      <c r="QVK8" s="186"/>
      <c r="QVL8" s="186"/>
      <c r="QVM8" s="186"/>
      <c r="QVN8" s="186"/>
      <c r="QVO8" s="186"/>
      <c r="QVP8" s="186"/>
      <c r="QVQ8" s="186"/>
      <c r="QVR8" s="186"/>
      <c r="QVS8" s="186"/>
      <c r="QVT8" s="186"/>
      <c r="QVU8" s="186"/>
      <c r="QVV8" s="186"/>
      <c r="QVW8" s="186"/>
      <c r="QVX8" s="186"/>
      <c r="QVY8" s="186"/>
      <c r="QVZ8" s="186"/>
      <c r="QWA8" s="186"/>
      <c r="QWB8" s="186"/>
      <c r="QWC8" s="186"/>
      <c r="QWD8" s="186"/>
      <c r="QWE8" s="186"/>
      <c r="QWF8" s="186"/>
      <c r="QWG8" s="186"/>
      <c r="QWH8" s="186"/>
      <c r="QWI8" s="186"/>
      <c r="QWJ8" s="186"/>
      <c r="QWK8" s="186"/>
      <c r="QWL8" s="186"/>
      <c r="QWM8" s="186"/>
      <c r="QWN8" s="186"/>
      <c r="QWO8" s="186"/>
      <c r="QWP8" s="186"/>
      <c r="QWQ8" s="186"/>
      <c r="QWR8" s="186"/>
      <c r="QWS8" s="186"/>
      <c r="QWT8" s="186"/>
      <c r="QWU8" s="186"/>
      <c r="QWV8" s="186"/>
      <c r="QWW8" s="186"/>
      <c r="QWX8" s="186"/>
      <c r="QWY8" s="186"/>
      <c r="QWZ8" s="186"/>
      <c r="QXA8" s="186"/>
      <c r="QXB8" s="186"/>
      <c r="QXC8" s="186"/>
      <c r="QXD8" s="186"/>
      <c r="QXE8" s="186"/>
      <c r="QXF8" s="186"/>
      <c r="QXG8" s="186"/>
      <c r="QXH8" s="186"/>
      <c r="QXI8" s="186"/>
      <c r="QXJ8" s="186"/>
      <c r="QXK8" s="186"/>
      <c r="QXL8" s="186"/>
      <c r="QXM8" s="186"/>
      <c r="QXN8" s="186"/>
      <c r="QXO8" s="186"/>
      <c r="QXP8" s="186"/>
      <c r="QXQ8" s="186"/>
      <c r="QXR8" s="186"/>
      <c r="QXS8" s="186"/>
      <c r="QXT8" s="186"/>
      <c r="QXU8" s="186"/>
      <c r="QXV8" s="186"/>
      <c r="QXW8" s="186"/>
      <c r="QXX8" s="186"/>
      <c r="QXY8" s="186"/>
      <c r="QXZ8" s="186"/>
      <c r="QYA8" s="186"/>
      <c r="QYB8" s="186"/>
      <c r="QYC8" s="186"/>
      <c r="QYD8" s="186"/>
      <c r="QYE8" s="186"/>
      <c r="QYF8" s="186"/>
      <c r="QYG8" s="186"/>
      <c r="QYH8" s="186"/>
      <c r="QYI8" s="186"/>
      <c r="QYJ8" s="186"/>
      <c r="QYK8" s="186"/>
      <c r="QYL8" s="186"/>
      <c r="QYM8" s="186"/>
      <c r="QYN8" s="186"/>
      <c r="QYO8" s="186"/>
      <c r="QYP8" s="186"/>
      <c r="QYQ8" s="186"/>
      <c r="QYR8" s="186"/>
      <c r="QYS8" s="186"/>
      <c r="QYT8" s="186"/>
      <c r="QYU8" s="186"/>
      <c r="QYV8" s="186"/>
      <c r="QYW8" s="186"/>
      <c r="QYX8" s="186"/>
      <c r="QYY8" s="186"/>
      <c r="QYZ8" s="186"/>
      <c r="QZA8" s="186"/>
      <c r="QZB8" s="186"/>
      <c r="QZC8" s="186"/>
      <c r="QZD8" s="186"/>
      <c r="QZE8" s="186"/>
      <c r="QZF8" s="186"/>
      <c r="QZG8" s="186"/>
      <c r="QZH8" s="186"/>
      <c r="QZI8" s="186"/>
      <c r="QZJ8" s="186"/>
      <c r="QZK8" s="186"/>
      <c r="QZL8" s="186"/>
      <c r="QZM8" s="186"/>
      <c r="QZN8" s="186"/>
      <c r="QZO8" s="186"/>
      <c r="QZP8" s="186"/>
      <c r="QZQ8" s="186"/>
      <c r="QZR8" s="186"/>
      <c r="QZS8" s="186"/>
      <c r="QZT8" s="186"/>
      <c r="QZU8" s="186"/>
      <c r="QZV8" s="186"/>
      <c r="QZW8" s="186"/>
      <c r="QZX8" s="186"/>
      <c r="QZY8" s="186"/>
      <c r="QZZ8" s="186"/>
      <c r="RAA8" s="186"/>
      <c r="RAB8" s="186"/>
      <c r="RAC8" s="186"/>
      <c r="RAD8" s="186"/>
      <c r="RAE8" s="186"/>
      <c r="RAF8" s="186"/>
      <c r="RAG8" s="186"/>
      <c r="RAH8" s="186"/>
      <c r="RAI8" s="186"/>
      <c r="RAJ8" s="186"/>
      <c r="RAK8" s="186"/>
      <c r="RAL8" s="186"/>
      <c r="RAM8" s="186"/>
      <c r="RAN8" s="186"/>
      <c r="RAO8" s="186"/>
      <c r="RAP8" s="186"/>
      <c r="RAQ8" s="186"/>
      <c r="RAR8" s="186"/>
      <c r="RAS8" s="186"/>
      <c r="RAT8" s="186"/>
      <c r="RAU8" s="186"/>
      <c r="RAV8" s="186"/>
      <c r="RAW8" s="186"/>
      <c r="RAX8" s="186"/>
      <c r="RAY8" s="186"/>
      <c r="RAZ8" s="186"/>
      <c r="RBA8" s="186"/>
      <c r="RBB8" s="186"/>
      <c r="RBC8" s="186"/>
      <c r="RBD8" s="186"/>
      <c r="RBE8" s="186"/>
      <c r="RBF8" s="186"/>
      <c r="RBG8" s="186"/>
      <c r="RBH8" s="186"/>
      <c r="RBI8" s="186"/>
      <c r="RBJ8" s="186"/>
      <c r="RBK8" s="186"/>
      <c r="RBL8" s="186"/>
      <c r="RBM8" s="186"/>
      <c r="RBN8" s="186"/>
      <c r="RBO8" s="186"/>
      <c r="RBP8" s="186"/>
      <c r="RBQ8" s="186"/>
      <c r="RBR8" s="186"/>
      <c r="RBS8" s="186"/>
      <c r="RBT8" s="186"/>
      <c r="RBU8" s="186"/>
      <c r="RBV8" s="186"/>
      <c r="RBW8" s="186"/>
      <c r="RBX8" s="186"/>
      <c r="RBY8" s="186"/>
      <c r="RBZ8" s="186"/>
      <c r="RCA8" s="186"/>
      <c r="RCB8" s="186"/>
      <c r="RCC8" s="186"/>
      <c r="RCD8" s="186"/>
      <c r="RCE8" s="186"/>
      <c r="RCF8" s="186"/>
      <c r="RCG8" s="186"/>
      <c r="RCH8" s="186"/>
      <c r="RCI8" s="186"/>
      <c r="RCJ8" s="186"/>
      <c r="RCK8" s="186"/>
      <c r="RCL8" s="186"/>
      <c r="RCM8" s="186"/>
      <c r="RCN8" s="186"/>
      <c r="RCO8" s="186"/>
      <c r="RCP8" s="186"/>
      <c r="RCQ8" s="186"/>
      <c r="RCR8" s="186"/>
      <c r="RCS8" s="186"/>
      <c r="RCT8" s="186"/>
      <c r="RCU8" s="186"/>
      <c r="RCV8" s="186"/>
      <c r="RCW8" s="186"/>
      <c r="RCX8" s="186"/>
      <c r="RCY8" s="186"/>
      <c r="RCZ8" s="186"/>
      <c r="RDA8" s="186"/>
      <c r="RDB8" s="186"/>
      <c r="RDC8" s="186"/>
      <c r="RDD8" s="186"/>
      <c r="RDE8" s="186"/>
      <c r="RDF8" s="186"/>
      <c r="RDG8" s="186"/>
      <c r="RDH8" s="186"/>
      <c r="RDI8" s="186"/>
      <c r="RDJ8" s="186"/>
      <c r="RDK8" s="186"/>
      <c r="RDL8" s="186"/>
      <c r="RDM8" s="186"/>
      <c r="RDN8" s="186"/>
      <c r="RDO8" s="186"/>
      <c r="RDP8" s="186"/>
      <c r="RDQ8" s="186"/>
      <c r="RDR8" s="186"/>
      <c r="RDS8" s="186"/>
      <c r="RDT8" s="186"/>
      <c r="RDU8" s="186"/>
      <c r="RDV8" s="186"/>
      <c r="RDW8" s="186"/>
      <c r="RDX8" s="186"/>
      <c r="RDY8" s="186"/>
      <c r="RDZ8" s="186"/>
      <c r="REA8" s="186"/>
      <c r="REB8" s="186"/>
      <c r="REC8" s="186"/>
      <c r="RED8" s="186"/>
      <c r="REE8" s="186"/>
      <c r="REF8" s="186"/>
      <c r="REG8" s="186"/>
      <c r="REH8" s="186"/>
      <c r="REI8" s="186"/>
      <c r="REJ8" s="186"/>
      <c r="REK8" s="186"/>
      <c r="REL8" s="186"/>
      <c r="REM8" s="186"/>
      <c r="REN8" s="186"/>
      <c r="REO8" s="186"/>
      <c r="REP8" s="186"/>
      <c r="REQ8" s="186"/>
      <c r="RER8" s="186"/>
      <c r="RES8" s="186"/>
      <c r="RET8" s="186"/>
      <c r="REU8" s="186"/>
      <c r="REV8" s="186"/>
      <c r="REW8" s="186"/>
      <c r="REX8" s="186"/>
      <c r="REY8" s="186"/>
      <c r="REZ8" s="186"/>
      <c r="RFA8" s="186"/>
      <c r="RFB8" s="186"/>
      <c r="RFC8" s="186"/>
      <c r="RFD8" s="186"/>
      <c r="RFE8" s="186"/>
      <c r="RFF8" s="186"/>
      <c r="RFG8" s="186"/>
      <c r="RFH8" s="186"/>
      <c r="RFI8" s="186"/>
      <c r="RFJ8" s="186"/>
      <c r="RFK8" s="186"/>
      <c r="RFL8" s="186"/>
      <c r="RFM8" s="186"/>
      <c r="RFN8" s="186"/>
      <c r="RFO8" s="186"/>
      <c r="RFP8" s="186"/>
      <c r="RFQ8" s="186"/>
      <c r="RFR8" s="186"/>
      <c r="RFS8" s="186"/>
      <c r="RFT8" s="186"/>
      <c r="RFU8" s="186"/>
      <c r="RFV8" s="186"/>
      <c r="RFW8" s="186"/>
      <c r="RFX8" s="186"/>
      <c r="RFY8" s="186"/>
      <c r="RFZ8" s="186"/>
      <c r="RGA8" s="186"/>
      <c r="RGB8" s="186"/>
      <c r="RGC8" s="186"/>
      <c r="RGD8" s="186"/>
      <c r="RGE8" s="186"/>
      <c r="RGF8" s="186"/>
      <c r="RGG8" s="186"/>
      <c r="RGH8" s="186"/>
      <c r="RGI8" s="186"/>
      <c r="RGJ8" s="186"/>
      <c r="RGK8" s="186"/>
      <c r="RGL8" s="186"/>
      <c r="RGM8" s="186"/>
      <c r="RGN8" s="186"/>
      <c r="RGO8" s="186"/>
      <c r="RGP8" s="186"/>
      <c r="RGQ8" s="186"/>
      <c r="RGR8" s="186"/>
      <c r="RGS8" s="186"/>
      <c r="RGT8" s="186"/>
      <c r="RGU8" s="186"/>
      <c r="RGV8" s="186"/>
      <c r="RGW8" s="186"/>
      <c r="RGX8" s="186"/>
      <c r="RGY8" s="186"/>
      <c r="RGZ8" s="186"/>
      <c r="RHA8" s="186"/>
      <c r="RHB8" s="186"/>
      <c r="RHC8" s="186"/>
      <c r="RHD8" s="186"/>
      <c r="RHE8" s="186"/>
      <c r="RHF8" s="186"/>
      <c r="RHG8" s="186"/>
      <c r="RHH8" s="186"/>
      <c r="RHI8" s="186"/>
      <c r="RHJ8" s="186"/>
      <c r="RHK8" s="186"/>
      <c r="RHL8" s="186"/>
      <c r="RHM8" s="186"/>
      <c r="RHN8" s="186"/>
      <c r="RHO8" s="186"/>
      <c r="RHP8" s="186"/>
      <c r="RHQ8" s="186"/>
      <c r="RHR8" s="186"/>
      <c r="RHS8" s="186"/>
      <c r="RHT8" s="186"/>
      <c r="RHU8" s="186"/>
      <c r="RHV8" s="186"/>
      <c r="RHW8" s="186"/>
      <c r="RHX8" s="186"/>
      <c r="RHY8" s="186"/>
      <c r="RHZ8" s="186"/>
      <c r="RIA8" s="186"/>
      <c r="RIB8" s="186"/>
      <c r="RIC8" s="186"/>
      <c r="RID8" s="186"/>
      <c r="RIE8" s="186"/>
      <c r="RIF8" s="186"/>
      <c r="RIG8" s="186"/>
      <c r="RIH8" s="186"/>
      <c r="RII8" s="186"/>
      <c r="RIJ8" s="186"/>
      <c r="RIK8" s="186"/>
      <c r="RIL8" s="186"/>
      <c r="RIM8" s="186"/>
      <c r="RIN8" s="186"/>
      <c r="RIO8" s="186"/>
      <c r="RIP8" s="186"/>
      <c r="RIQ8" s="186"/>
      <c r="RIR8" s="186"/>
      <c r="RIS8" s="186"/>
      <c r="RIT8" s="186"/>
      <c r="RIU8" s="186"/>
      <c r="RIV8" s="186"/>
      <c r="RIW8" s="186"/>
      <c r="RIX8" s="186"/>
      <c r="RIY8" s="186"/>
      <c r="RIZ8" s="186"/>
      <c r="RJA8" s="186"/>
      <c r="RJB8" s="186"/>
      <c r="RJC8" s="186"/>
      <c r="RJD8" s="186"/>
      <c r="RJE8" s="186"/>
      <c r="RJF8" s="186"/>
      <c r="RJG8" s="186"/>
      <c r="RJH8" s="186"/>
      <c r="RJI8" s="186"/>
      <c r="RJJ8" s="186"/>
      <c r="RJK8" s="186"/>
      <c r="RJL8" s="186"/>
      <c r="RJM8" s="186"/>
      <c r="RJN8" s="186"/>
      <c r="RJO8" s="186"/>
      <c r="RJP8" s="186"/>
      <c r="RJQ8" s="186"/>
      <c r="RJR8" s="186"/>
      <c r="RJS8" s="186"/>
      <c r="RJT8" s="186"/>
      <c r="RJU8" s="186"/>
      <c r="RJV8" s="186"/>
      <c r="RJW8" s="186"/>
      <c r="RJX8" s="186"/>
      <c r="RJY8" s="186"/>
      <c r="RJZ8" s="186"/>
      <c r="RKA8" s="186"/>
      <c r="RKB8" s="186"/>
      <c r="RKC8" s="186"/>
      <c r="RKD8" s="186"/>
      <c r="RKE8" s="186"/>
      <c r="RKF8" s="186"/>
      <c r="RKG8" s="186"/>
      <c r="RKH8" s="186"/>
      <c r="RKI8" s="186"/>
      <c r="RKJ8" s="186"/>
      <c r="RKK8" s="186"/>
      <c r="RKL8" s="186"/>
      <c r="RKM8" s="186"/>
      <c r="RKN8" s="186"/>
      <c r="RKO8" s="186"/>
      <c r="RKP8" s="186"/>
      <c r="RKQ8" s="186"/>
      <c r="RKR8" s="186"/>
      <c r="RKS8" s="186"/>
      <c r="RKT8" s="186"/>
      <c r="RKU8" s="186"/>
      <c r="RKV8" s="186"/>
      <c r="RKW8" s="186"/>
      <c r="RKX8" s="186"/>
      <c r="RKY8" s="186"/>
      <c r="RKZ8" s="186"/>
      <c r="RLA8" s="186"/>
      <c r="RLB8" s="186"/>
      <c r="RLC8" s="186"/>
      <c r="RLD8" s="186"/>
      <c r="RLE8" s="186"/>
      <c r="RLF8" s="186"/>
      <c r="RLG8" s="186"/>
      <c r="RLH8" s="186"/>
      <c r="RLI8" s="186"/>
      <c r="RLJ8" s="186"/>
      <c r="RLK8" s="186"/>
      <c r="RLL8" s="186"/>
      <c r="RLM8" s="186"/>
      <c r="RLN8" s="186"/>
      <c r="RLO8" s="186"/>
      <c r="RLP8" s="186"/>
      <c r="RLQ8" s="186"/>
      <c r="RLR8" s="186"/>
      <c r="RLS8" s="186"/>
      <c r="RLT8" s="186"/>
      <c r="RLU8" s="186"/>
      <c r="RLV8" s="186"/>
      <c r="RLW8" s="186"/>
      <c r="RLX8" s="186"/>
      <c r="RLY8" s="186"/>
      <c r="RLZ8" s="186"/>
      <c r="RMA8" s="186"/>
      <c r="RMB8" s="186"/>
      <c r="RMC8" s="186"/>
      <c r="RMD8" s="186"/>
      <c r="RME8" s="186"/>
      <c r="RMF8" s="186"/>
      <c r="RMG8" s="186"/>
      <c r="RMH8" s="186"/>
      <c r="RMI8" s="186"/>
      <c r="RMJ8" s="186"/>
      <c r="RMK8" s="186"/>
      <c r="RML8" s="186"/>
      <c r="RMM8" s="186"/>
      <c r="RMN8" s="186"/>
      <c r="RMO8" s="186"/>
      <c r="RMP8" s="186"/>
      <c r="RMQ8" s="186"/>
      <c r="RMR8" s="186"/>
      <c r="RMS8" s="186"/>
      <c r="RMT8" s="186"/>
      <c r="RMU8" s="186"/>
      <c r="RMV8" s="186"/>
      <c r="RMW8" s="186"/>
      <c r="RMX8" s="186"/>
      <c r="RMY8" s="186"/>
      <c r="RMZ8" s="186"/>
      <c r="RNA8" s="186"/>
      <c r="RNB8" s="186"/>
      <c r="RNC8" s="186"/>
      <c r="RND8" s="186"/>
      <c r="RNE8" s="186"/>
      <c r="RNF8" s="186"/>
      <c r="RNG8" s="186"/>
      <c r="RNH8" s="186"/>
      <c r="RNI8" s="186"/>
      <c r="RNJ8" s="186"/>
      <c r="RNK8" s="186"/>
      <c r="RNL8" s="186"/>
      <c r="RNM8" s="186"/>
      <c r="RNN8" s="186"/>
      <c r="RNO8" s="186"/>
      <c r="RNP8" s="186"/>
      <c r="RNQ8" s="186"/>
      <c r="RNR8" s="186"/>
      <c r="RNS8" s="186"/>
      <c r="RNT8" s="186"/>
      <c r="RNU8" s="186"/>
      <c r="RNV8" s="186"/>
      <c r="RNW8" s="186"/>
      <c r="RNX8" s="186"/>
      <c r="RNY8" s="186"/>
      <c r="RNZ8" s="186"/>
      <c r="ROA8" s="186"/>
      <c r="ROB8" s="186"/>
      <c r="ROC8" s="186"/>
      <c r="ROD8" s="186"/>
      <c r="ROE8" s="186"/>
      <c r="ROF8" s="186"/>
      <c r="ROG8" s="186"/>
      <c r="ROH8" s="186"/>
      <c r="ROI8" s="186"/>
      <c r="ROJ8" s="186"/>
      <c r="ROK8" s="186"/>
      <c r="ROL8" s="186"/>
      <c r="ROM8" s="186"/>
      <c r="RON8" s="186"/>
      <c r="ROO8" s="186"/>
      <c r="ROP8" s="186"/>
      <c r="ROQ8" s="186"/>
      <c r="ROR8" s="186"/>
      <c r="ROS8" s="186"/>
      <c r="ROT8" s="186"/>
      <c r="ROU8" s="186"/>
      <c r="ROV8" s="186"/>
      <c r="ROW8" s="186"/>
      <c r="ROX8" s="186"/>
      <c r="ROY8" s="186"/>
      <c r="ROZ8" s="186"/>
      <c r="RPA8" s="186"/>
      <c r="RPB8" s="186"/>
      <c r="RPC8" s="186"/>
      <c r="RPD8" s="186"/>
      <c r="RPE8" s="186"/>
      <c r="RPF8" s="186"/>
      <c r="RPG8" s="186"/>
      <c r="RPH8" s="186"/>
      <c r="RPI8" s="186"/>
      <c r="RPJ8" s="186"/>
      <c r="RPK8" s="186"/>
      <c r="RPL8" s="186"/>
      <c r="RPM8" s="186"/>
      <c r="RPN8" s="186"/>
      <c r="RPO8" s="186"/>
      <c r="RPP8" s="186"/>
      <c r="RPQ8" s="186"/>
      <c r="RPR8" s="186"/>
      <c r="RPS8" s="186"/>
      <c r="RPT8" s="186"/>
      <c r="RPU8" s="186"/>
      <c r="RPV8" s="186"/>
      <c r="RPW8" s="186"/>
      <c r="RPX8" s="186"/>
      <c r="RPY8" s="186"/>
      <c r="RPZ8" s="186"/>
      <c r="RQA8" s="186"/>
      <c r="RQB8" s="186"/>
      <c r="RQC8" s="186"/>
      <c r="RQD8" s="186"/>
      <c r="RQE8" s="186"/>
      <c r="RQF8" s="186"/>
      <c r="RQG8" s="186"/>
      <c r="RQH8" s="186"/>
      <c r="RQI8" s="186"/>
      <c r="RQJ8" s="186"/>
      <c r="RQK8" s="186"/>
      <c r="RQL8" s="186"/>
      <c r="RQM8" s="186"/>
      <c r="RQN8" s="186"/>
      <c r="RQO8" s="186"/>
      <c r="RQP8" s="186"/>
      <c r="RQQ8" s="186"/>
      <c r="RQR8" s="186"/>
      <c r="RQS8" s="186"/>
      <c r="RQT8" s="186"/>
      <c r="RQU8" s="186"/>
      <c r="RQV8" s="186"/>
      <c r="RQW8" s="186"/>
      <c r="RQX8" s="186"/>
      <c r="RQY8" s="186"/>
      <c r="RQZ8" s="186"/>
      <c r="RRA8" s="186"/>
      <c r="RRB8" s="186"/>
      <c r="RRC8" s="186"/>
      <c r="RRD8" s="186"/>
      <c r="RRE8" s="186"/>
      <c r="RRF8" s="186"/>
      <c r="RRG8" s="186"/>
      <c r="RRH8" s="186"/>
      <c r="RRI8" s="186"/>
      <c r="RRJ8" s="186"/>
      <c r="RRK8" s="186"/>
      <c r="RRL8" s="186"/>
      <c r="RRM8" s="186"/>
      <c r="RRN8" s="186"/>
      <c r="RRO8" s="186"/>
      <c r="RRP8" s="186"/>
      <c r="RRQ8" s="186"/>
      <c r="RRR8" s="186"/>
      <c r="RRS8" s="186"/>
      <c r="RRT8" s="186"/>
      <c r="RRU8" s="186"/>
      <c r="RRV8" s="186"/>
      <c r="RRW8" s="186"/>
      <c r="RRX8" s="186"/>
      <c r="RRY8" s="186"/>
      <c r="RRZ8" s="186"/>
      <c r="RSA8" s="186"/>
      <c r="RSB8" s="186"/>
      <c r="RSC8" s="186"/>
      <c r="RSD8" s="186"/>
      <c r="RSE8" s="186"/>
      <c r="RSF8" s="186"/>
      <c r="RSG8" s="186"/>
      <c r="RSH8" s="186"/>
      <c r="RSI8" s="186"/>
      <c r="RSJ8" s="186"/>
      <c r="RSK8" s="186"/>
      <c r="RSL8" s="186"/>
      <c r="RSM8" s="186"/>
      <c r="RSN8" s="186"/>
      <c r="RSO8" s="186"/>
      <c r="RSP8" s="186"/>
      <c r="RSQ8" s="186"/>
      <c r="RSR8" s="186"/>
      <c r="RSS8" s="186"/>
      <c r="RST8" s="186"/>
      <c r="RSU8" s="186"/>
      <c r="RSV8" s="186"/>
      <c r="RSW8" s="186"/>
      <c r="RSX8" s="186"/>
      <c r="RSY8" s="186"/>
      <c r="RSZ8" s="186"/>
      <c r="RTA8" s="186"/>
      <c r="RTB8" s="186"/>
      <c r="RTC8" s="186"/>
      <c r="RTD8" s="186"/>
      <c r="RTE8" s="186"/>
      <c r="RTF8" s="186"/>
      <c r="RTG8" s="186"/>
      <c r="RTH8" s="186"/>
      <c r="RTI8" s="186"/>
      <c r="RTJ8" s="186"/>
      <c r="RTK8" s="186"/>
      <c r="RTL8" s="186"/>
      <c r="RTM8" s="186"/>
      <c r="RTN8" s="186"/>
      <c r="RTO8" s="186"/>
      <c r="RTP8" s="186"/>
      <c r="RTQ8" s="186"/>
      <c r="RTR8" s="186"/>
      <c r="RTS8" s="186"/>
      <c r="RTT8" s="186"/>
      <c r="RTU8" s="186"/>
      <c r="RTV8" s="186"/>
      <c r="RTW8" s="186"/>
      <c r="RTX8" s="186"/>
      <c r="RTY8" s="186"/>
      <c r="RTZ8" s="186"/>
      <c r="RUA8" s="186"/>
      <c r="RUB8" s="186"/>
      <c r="RUC8" s="186"/>
      <c r="RUD8" s="186"/>
      <c r="RUE8" s="186"/>
      <c r="RUF8" s="186"/>
      <c r="RUG8" s="186"/>
      <c r="RUH8" s="186"/>
      <c r="RUI8" s="186"/>
      <c r="RUJ8" s="186"/>
      <c r="RUK8" s="186"/>
      <c r="RUL8" s="186"/>
      <c r="RUM8" s="186"/>
      <c r="RUN8" s="186"/>
      <c r="RUO8" s="186"/>
      <c r="RUP8" s="186"/>
      <c r="RUQ8" s="186"/>
      <c r="RUR8" s="186"/>
      <c r="RUS8" s="186"/>
      <c r="RUT8" s="186"/>
      <c r="RUU8" s="186"/>
      <c r="RUV8" s="186"/>
      <c r="RUW8" s="186"/>
      <c r="RUX8" s="186"/>
      <c r="RUY8" s="186"/>
      <c r="RUZ8" s="186"/>
      <c r="RVA8" s="186"/>
      <c r="RVB8" s="186"/>
      <c r="RVC8" s="186"/>
      <c r="RVD8" s="186"/>
      <c r="RVE8" s="186"/>
      <c r="RVF8" s="186"/>
      <c r="RVG8" s="186"/>
      <c r="RVH8" s="186"/>
      <c r="RVI8" s="186"/>
      <c r="RVJ8" s="186"/>
      <c r="RVK8" s="186"/>
      <c r="RVL8" s="186"/>
      <c r="RVM8" s="186"/>
      <c r="RVN8" s="186"/>
      <c r="RVO8" s="186"/>
      <c r="RVP8" s="186"/>
      <c r="RVQ8" s="186"/>
      <c r="RVR8" s="186"/>
      <c r="RVS8" s="186"/>
      <c r="RVT8" s="186"/>
      <c r="RVU8" s="186"/>
      <c r="RVV8" s="186"/>
      <c r="RVW8" s="186"/>
      <c r="RVX8" s="186"/>
      <c r="RVY8" s="186"/>
      <c r="RVZ8" s="186"/>
      <c r="RWA8" s="186"/>
      <c r="RWB8" s="186"/>
      <c r="RWC8" s="186"/>
      <c r="RWD8" s="186"/>
      <c r="RWE8" s="186"/>
      <c r="RWF8" s="186"/>
      <c r="RWG8" s="186"/>
      <c r="RWH8" s="186"/>
      <c r="RWI8" s="186"/>
      <c r="RWJ8" s="186"/>
      <c r="RWK8" s="186"/>
      <c r="RWL8" s="186"/>
      <c r="RWM8" s="186"/>
      <c r="RWN8" s="186"/>
      <c r="RWO8" s="186"/>
      <c r="RWP8" s="186"/>
      <c r="RWQ8" s="186"/>
      <c r="RWR8" s="186"/>
      <c r="RWS8" s="186"/>
      <c r="RWT8" s="186"/>
      <c r="RWU8" s="186"/>
      <c r="RWV8" s="186"/>
      <c r="RWW8" s="186"/>
      <c r="RWX8" s="186"/>
      <c r="RWY8" s="186"/>
      <c r="RWZ8" s="186"/>
      <c r="RXA8" s="186"/>
      <c r="RXB8" s="186"/>
      <c r="RXC8" s="186"/>
      <c r="RXD8" s="186"/>
      <c r="RXE8" s="186"/>
      <c r="RXF8" s="186"/>
      <c r="RXG8" s="186"/>
      <c r="RXH8" s="186"/>
      <c r="RXI8" s="186"/>
      <c r="RXJ8" s="186"/>
      <c r="RXK8" s="186"/>
      <c r="RXL8" s="186"/>
      <c r="RXM8" s="186"/>
      <c r="RXN8" s="186"/>
      <c r="RXO8" s="186"/>
      <c r="RXP8" s="186"/>
      <c r="RXQ8" s="186"/>
      <c r="RXR8" s="186"/>
      <c r="RXS8" s="186"/>
      <c r="RXT8" s="186"/>
      <c r="RXU8" s="186"/>
      <c r="RXV8" s="186"/>
      <c r="RXW8" s="186"/>
      <c r="RXX8" s="186"/>
      <c r="RXY8" s="186"/>
      <c r="RXZ8" s="186"/>
      <c r="RYA8" s="186"/>
      <c r="RYB8" s="186"/>
      <c r="RYC8" s="186"/>
      <c r="RYD8" s="186"/>
      <c r="RYE8" s="186"/>
      <c r="RYF8" s="186"/>
      <c r="RYG8" s="186"/>
      <c r="RYH8" s="186"/>
      <c r="RYI8" s="186"/>
      <c r="RYJ8" s="186"/>
      <c r="RYK8" s="186"/>
      <c r="RYL8" s="186"/>
      <c r="RYM8" s="186"/>
      <c r="RYN8" s="186"/>
      <c r="RYO8" s="186"/>
      <c r="RYP8" s="186"/>
      <c r="RYQ8" s="186"/>
      <c r="RYR8" s="186"/>
      <c r="RYS8" s="186"/>
      <c r="RYT8" s="186"/>
      <c r="RYU8" s="186"/>
      <c r="RYV8" s="186"/>
      <c r="RYW8" s="186"/>
      <c r="RYX8" s="186"/>
      <c r="RYY8" s="186"/>
      <c r="RYZ8" s="186"/>
      <c r="RZA8" s="186"/>
      <c r="RZB8" s="186"/>
      <c r="RZC8" s="186"/>
      <c r="RZD8" s="186"/>
      <c r="RZE8" s="186"/>
      <c r="RZF8" s="186"/>
      <c r="RZG8" s="186"/>
      <c r="RZH8" s="186"/>
      <c r="RZI8" s="186"/>
      <c r="RZJ8" s="186"/>
      <c r="RZK8" s="186"/>
      <c r="RZL8" s="186"/>
      <c r="RZM8" s="186"/>
      <c r="RZN8" s="186"/>
      <c r="RZO8" s="186"/>
      <c r="RZP8" s="186"/>
      <c r="RZQ8" s="186"/>
      <c r="RZR8" s="186"/>
      <c r="RZS8" s="186"/>
      <c r="RZT8" s="186"/>
      <c r="RZU8" s="186"/>
      <c r="RZV8" s="186"/>
      <c r="RZW8" s="186"/>
      <c r="RZX8" s="186"/>
      <c r="RZY8" s="186"/>
      <c r="RZZ8" s="186"/>
      <c r="SAA8" s="186"/>
      <c r="SAB8" s="186"/>
      <c r="SAC8" s="186"/>
      <c r="SAD8" s="186"/>
      <c r="SAE8" s="186"/>
      <c r="SAF8" s="186"/>
      <c r="SAG8" s="186"/>
      <c r="SAH8" s="186"/>
      <c r="SAI8" s="186"/>
      <c r="SAJ8" s="186"/>
      <c r="SAK8" s="186"/>
      <c r="SAL8" s="186"/>
      <c r="SAM8" s="186"/>
      <c r="SAN8" s="186"/>
      <c r="SAO8" s="186"/>
      <c r="SAP8" s="186"/>
      <c r="SAQ8" s="186"/>
      <c r="SAR8" s="186"/>
      <c r="SAS8" s="186"/>
      <c r="SAT8" s="186"/>
      <c r="SAU8" s="186"/>
      <c r="SAV8" s="186"/>
      <c r="SAW8" s="186"/>
      <c r="SAX8" s="186"/>
      <c r="SAY8" s="186"/>
      <c r="SAZ8" s="186"/>
      <c r="SBA8" s="186"/>
      <c r="SBB8" s="186"/>
      <c r="SBC8" s="186"/>
      <c r="SBD8" s="186"/>
      <c r="SBE8" s="186"/>
      <c r="SBF8" s="186"/>
      <c r="SBG8" s="186"/>
      <c r="SBH8" s="186"/>
      <c r="SBI8" s="186"/>
      <c r="SBJ8" s="186"/>
      <c r="SBK8" s="186"/>
      <c r="SBL8" s="186"/>
      <c r="SBM8" s="186"/>
      <c r="SBN8" s="186"/>
      <c r="SBO8" s="186"/>
      <c r="SBP8" s="186"/>
      <c r="SBQ8" s="186"/>
      <c r="SBR8" s="186"/>
      <c r="SBS8" s="186"/>
      <c r="SBT8" s="186"/>
      <c r="SBU8" s="186"/>
      <c r="SBV8" s="186"/>
      <c r="SBW8" s="186"/>
      <c r="SBX8" s="186"/>
      <c r="SBY8" s="186"/>
      <c r="SBZ8" s="186"/>
      <c r="SCA8" s="186"/>
      <c r="SCB8" s="186"/>
      <c r="SCC8" s="186"/>
      <c r="SCD8" s="186"/>
      <c r="SCE8" s="186"/>
      <c r="SCF8" s="186"/>
      <c r="SCG8" s="186"/>
      <c r="SCH8" s="186"/>
      <c r="SCI8" s="186"/>
      <c r="SCJ8" s="186"/>
      <c r="SCK8" s="186"/>
      <c r="SCL8" s="186"/>
      <c r="SCM8" s="186"/>
      <c r="SCN8" s="186"/>
      <c r="SCO8" s="186"/>
      <c r="SCP8" s="186"/>
      <c r="SCQ8" s="186"/>
      <c r="SCR8" s="186"/>
      <c r="SCS8" s="186"/>
      <c r="SCT8" s="186"/>
      <c r="SCU8" s="186"/>
      <c r="SCV8" s="186"/>
      <c r="SCW8" s="186"/>
      <c r="SCX8" s="186"/>
      <c r="SCY8" s="186"/>
      <c r="SCZ8" s="186"/>
      <c r="SDA8" s="186"/>
      <c r="SDB8" s="186"/>
      <c r="SDC8" s="186"/>
      <c r="SDD8" s="186"/>
      <c r="SDE8" s="186"/>
      <c r="SDF8" s="186"/>
      <c r="SDG8" s="186"/>
      <c r="SDH8" s="186"/>
      <c r="SDI8" s="186"/>
      <c r="SDJ8" s="186"/>
      <c r="SDK8" s="186"/>
      <c r="SDL8" s="186"/>
      <c r="SDM8" s="186"/>
      <c r="SDN8" s="186"/>
      <c r="SDO8" s="186"/>
      <c r="SDP8" s="186"/>
      <c r="SDQ8" s="186"/>
      <c r="SDR8" s="186"/>
      <c r="SDS8" s="186"/>
      <c r="SDT8" s="186"/>
      <c r="SDU8" s="186"/>
      <c r="SDV8" s="186"/>
      <c r="SDW8" s="186"/>
      <c r="SDX8" s="186"/>
      <c r="SDY8" s="186"/>
      <c r="SDZ8" s="186"/>
      <c r="SEA8" s="186"/>
      <c r="SEB8" s="186"/>
      <c r="SEC8" s="186"/>
      <c r="SED8" s="186"/>
      <c r="SEE8" s="186"/>
      <c r="SEF8" s="186"/>
      <c r="SEG8" s="186"/>
      <c r="SEH8" s="186"/>
      <c r="SEI8" s="186"/>
      <c r="SEJ8" s="186"/>
      <c r="SEK8" s="186"/>
      <c r="SEL8" s="186"/>
      <c r="SEM8" s="186"/>
      <c r="SEN8" s="186"/>
      <c r="SEO8" s="186"/>
      <c r="SEP8" s="186"/>
      <c r="SEQ8" s="186"/>
      <c r="SER8" s="186"/>
      <c r="SES8" s="186"/>
      <c r="SET8" s="186"/>
      <c r="SEU8" s="186"/>
      <c r="SEV8" s="186"/>
      <c r="SEW8" s="186"/>
      <c r="SEX8" s="186"/>
      <c r="SEY8" s="186"/>
      <c r="SEZ8" s="186"/>
      <c r="SFA8" s="186"/>
      <c r="SFB8" s="186"/>
      <c r="SFC8" s="186"/>
      <c r="SFD8" s="186"/>
      <c r="SFE8" s="186"/>
      <c r="SFF8" s="186"/>
      <c r="SFG8" s="186"/>
      <c r="SFH8" s="186"/>
      <c r="SFI8" s="186"/>
      <c r="SFJ8" s="186"/>
      <c r="SFK8" s="186"/>
      <c r="SFL8" s="186"/>
      <c r="SFM8" s="186"/>
      <c r="SFN8" s="186"/>
      <c r="SFO8" s="186"/>
      <c r="SFP8" s="186"/>
      <c r="SFQ8" s="186"/>
      <c r="SFR8" s="186"/>
      <c r="SFS8" s="186"/>
      <c r="SFT8" s="186"/>
      <c r="SFU8" s="186"/>
      <c r="SFV8" s="186"/>
      <c r="SFW8" s="186"/>
      <c r="SFX8" s="186"/>
      <c r="SFY8" s="186"/>
      <c r="SFZ8" s="186"/>
      <c r="SGA8" s="186"/>
      <c r="SGB8" s="186"/>
      <c r="SGC8" s="186"/>
      <c r="SGD8" s="186"/>
      <c r="SGE8" s="186"/>
      <c r="SGF8" s="186"/>
      <c r="SGG8" s="186"/>
      <c r="SGH8" s="186"/>
      <c r="SGI8" s="186"/>
      <c r="SGJ8" s="186"/>
      <c r="SGK8" s="186"/>
      <c r="SGL8" s="186"/>
      <c r="SGM8" s="186"/>
      <c r="SGN8" s="186"/>
      <c r="SGO8" s="186"/>
      <c r="SGP8" s="186"/>
      <c r="SGQ8" s="186"/>
      <c r="SGR8" s="186"/>
      <c r="SGS8" s="186"/>
      <c r="SGT8" s="186"/>
      <c r="SGU8" s="186"/>
      <c r="SGV8" s="186"/>
      <c r="SGW8" s="186"/>
      <c r="SGX8" s="186"/>
      <c r="SGY8" s="186"/>
      <c r="SGZ8" s="186"/>
      <c r="SHA8" s="186"/>
      <c r="SHB8" s="186"/>
      <c r="SHC8" s="186"/>
      <c r="SHD8" s="186"/>
      <c r="SHE8" s="186"/>
      <c r="SHF8" s="186"/>
      <c r="SHG8" s="186"/>
      <c r="SHH8" s="186"/>
      <c r="SHI8" s="186"/>
      <c r="SHJ8" s="186"/>
      <c r="SHK8" s="186"/>
      <c r="SHL8" s="186"/>
      <c r="SHM8" s="186"/>
      <c r="SHN8" s="186"/>
      <c r="SHO8" s="186"/>
      <c r="SHP8" s="186"/>
      <c r="SHQ8" s="186"/>
      <c r="SHR8" s="186"/>
      <c r="SHS8" s="186"/>
      <c r="SHT8" s="186"/>
      <c r="SHU8" s="186"/>
      <c r="SHV8" s="186"/>
      <c r="SHW8" s="186"/>
      <c r="SHX8" s="186"/>
      <c r="SHY8" s="186"/>
      <c r="SHZ8" s="186"/>
      <c r="SIA8" s="186"/>
      <c r="SIB8" s="186"/>
      <c r="SIC8" s="186"/>
      <c r="SID8" s="186"/>
      <c r="SIE8" s="186"/>
      <c r="SIF8" s="186"/>
      <c r="SIG8" s="186"/>
      <c r="SIH8" s="186"/>
      <c r="SII8" s="186"/>
      <c r="SIJ8" s="186"/>
      <c r="SIK8" s="186"/>
      <c r="SIL8" s="186"/>
      <c r="SIM8" s="186"/>
      <c r="SIN8" s="186"/>
      <c r="SIO8" s="186"/>
      <c r="SIP8" s="186"/>
      <c r="SIQ8" s="186"/>
      <c r="SIR8" s="186"/>
      <c r="SIS8" s="186"/>
      <c r="SIT8" s="186"/>
      <c r="SIU8" s="186"/>
      <c r="SIV8" s="186"/>
      <c r="SIW8" s="186"/>
      <c r="SIX8" s="186"/>
      <c r="SIY8" s="186"/>
      <c r="SIZ8" s="186"/>
      <c r="SJA8" s="186"/>
      <c r="SJB8" s="186"/>
      <c r="SJC8" s="186"/>
      <c r="SJD8" s="186"/>
      <c r="SJE8" s="186"/>
      <c r="SJF8" s="186"/>
      <c r="SJG8" s="186"/>
      <c r="SJH8" s="186"/>
      <c r="SJI8" s="186"/>
      <c r="SJJ8" s="186"/>
      <c r="SJK8" s="186"/>
      <c r="SJL8" s="186"/>
      <c r="SJM8" s="186"/>
      <c r="SJN8" s="186"/>
      <c r="SJO8" s="186"/>
      <c r="SJP8" s="186"/>
      <c r="SJQ8" s="186"/>
      <c r="SJR8" s="186"/>
      <c r="SJS8" s="186"/>
      <c r="SJT8" s="186"/>
      <c r="SJU8" s="186"/>
      <c r="SJV8" s="186"/>
      <c r="SJW8" s="186"/>
      <c r="SJX8" s="186"/>
      <c r="SJY8" s="186"/>
      <c r="SJZ8" s="186"/>
      <c r="SKA8" s="186"/>
      <c r="SKB8" s="186"/>
      <c r="SKC8" s="186"/>
      <c r="SKD8" s="186"/>
      <c r="SKE8" s="186"/>
      <c r="SKF8" s="186"/>
      <c r="SKG8" s="186"/>
      <c r="SKH8" s="186"/>
      <c r="SKI8" s="186"/>
      <c r="SKJ8" s="186"/>
      <c r="SKK8" s="186"/>
      <c r="SKL8" s="186"/>
      <c r="SKM8" s="186"/>
      <c r="SKN8" s="186"/>
      <c r="SKO8" s="186"/>
      <c r="SKP8" s="186"/>
      <c r="SKQ8" s="186"/>
      <c r="SKR8" s="186"/>
      <c r="SKS8" s="186"/>
      <c r="SKT8" s="186"/>
      <c r="SKU8" s="186"/>
      <c r="SKV8" s="186"/>
      <c r="SKW8" s="186"/>
      <c r="SKX8" s="186"/>
      <c r="SKY8" s="186"/>
      <c r="SKZ8" s="186"/>
      <c r="SLA8" s="186"/>
      <c r="SLB8" s="186"/>
      <c r="SLC8" s="186"/>
      <c r="SLD8" s="186"/>
      <c r="SLE8" s="186"/>
      <c r="SLF8" s="186"/>
      <c r="SLG8" s="186"/>
      <c r="SLH8" s="186"/>
      <c r="SLI8" s="186"/>
      <c r="SLJ8" s="186"/>
      <c r="SLK8" s="186"/>
      <c r="SLL8" s="186"/>
      <c r="SLM8" s="186"/>
      <c r="SLN8" s="186"/>
      <c r="SLO8" s="186"/>
      <c r="SLP8" s="186"/>
      <c r="SLQ8" s="186"/>
      <c r="SLR8" s="186"/>
      <c r="SLS8" s="186"/>
      <c r="SLT8" s="186"/>
      <c r="SLU8" s="186"/>
      <c r="SLV8" s="186"/>
      <c r="SLW8" s="186"/>
      <c r="SLX8" s="186"/>
      <c r="SLY8" s="186"/>
      <c r="SLZ8" s="186"/>
      <c r="SMA8" s="186"/>
      <c r="SMB8" s="186"/>
      <c r="SMC8" s="186"/>
      <c r="SMD8" s="186"/>
      <c r="SME8" s="186"/>
      <c r="SMF8" s="186"/>
      <c r="SMG8" s="186"/>
      <c r="SMH8" s="186"/>
      <c r="SMI8" s="186"/>
      <c r="SMJ8" s="186"/>
      <c r="SMK8" s="186"/>
      <c r="SML8" s="186"/>
      <c r="SMM8" s="186"/>
      <c r="SMN8" s="186"/>
      <c r="SMO8" s="186"/>
      <c r="SMP8" s="186"/>
      <c r="SMQ8" s="186"/>
      <c r="SMR8" s="186"/>
      <c r="SMS8" s="186"/>
      <c r="SMT8" s="186"/>
      <c r="SMU8" s="186"/>
      <c r="SMV8" s="186"/>
      <c r="SMW8" s="186"/>
      <c r="SMX8" s="186"/>
      <c r="SMY8" s="186"/>
      <c r="SMZ8" s="186"/>
      <c r="SNA8" s="186"/>
      <c r="SNB8" s="186"/>
      <c r="SNC8" s="186"/>
      <c r="SND8" s="186"/>
      <c r="SNE8" s="186"/>
      <c r="SNF8" s="186"/>
      <c r="SNG8" s="186"/>
      <c r="SNH8" s="186"/>
      <c r="SNI8" s="186"/>
      <c r="SNJ8" s="186"/>
      <c r="SNK8" s="186"/>
      <c r="SNL8" s="186"/>
      <c r="SNM8" s="186"/>
      <c r="SNN8" s="186"/>
      <c r="SNO8" s="186"/>
      <c r="SNP8" s="186"/>
      <c r="SNQ8" s="186"/>
      <c r="SNR8" s="186"/>
      <c r="SNS8" s="186"/>
      <c r="SNT8" s="186"/>
      <c r="SNU8" s="186"/>
      <c r="SNV8" s="186"/>
      <c r="SNW8" s="186"/>
      <c r="SNX8" s="186"/>
      <c r="SNY8" s="186"/>
      <c r="SNZ8" s="186"/>
      <c r="SOA8" s="186"/>
      <c r="SOB8" s="186"/>
      <c r="SOC8" s="186"/>
      <c r="SOD8" s="186"/>
      <c r="SOE8" s="186"/>
      <c r="SOF8" s="186"/>
      <c r="SOG8" s="186"/>
      <c r="SOH8" s="186"/>
      <c r="SOI8" s="186"/>
      <c r="SOJ8" s="186"/>
      <c r="SOK8" s="186"/>
      <c r="SOL8" s="186"/>
      <c r="SOM8" s="186"/>
      <c r="SON8" s="186"/>
      <c r="SOO8" s="186"/>
      <c r="SOP8" s="186"/>
      <c r="SOQ8" s="186"/>
      <c r="SOR8" s="186"/>
      <c r="SOS8" s="186"/>
      <c r="SOT8" s="186"/>
      <c r="SOU8" s="186"/>
      <c r="SOV8" s="186"/>
      <c r="SOW8" s="186"/>
      <c r="SOX8" s="186"/>
      <c r="SOY8" s="186"/>
      <c r="SOZ8" s="186"/>
      <c r="SPA8" s="186"/>
      <c r="SPB8" s="186"/>
      <c r="SPC8" s="186"/>
      <c r="SPD8" s="186"/>
      <c r="SPE8" s="186"/>
      <c r="SPF8" s="186"/>
      <c r="SPG8" s="186"/>
      <c r="SPH8" s="186"/>
      <c r="SPI8" s="186"/>
      <c r="SPJ8" s="186"/>
      <c r="SPK8" s="186"/>
      <c r="SPL8" s="186"/>
      <c r="SPM8" s="186"/>
      <c r="SPN8" s="186"/>
      <c r="SPO8" s="186"/>
      <c r="SPP8" s="186"/>
      <c r="SPQ8" s="186"/>
      <c r="SPR8" s="186"/>
      <c r="SPS8" s="186"/>
      <c r="SPT8" s="186"/>
      <c r="SPU8" s="186"/>
      <c r="SPV8" s="186"/>
      <c r="SPW8" s="186"/>
      <c r="SPX8" s="186"/>
      <c r="SPY8" s="186"/>
      <c r="SPZ8" s="186"/>
      <c r="SQA8" s="186"/>
      <c r="SQB8" s="186"/>
      <c r="SQC8" s="186"/>
      <c r="SQD8" s="186"/>
      <c r="SQE8" s="186"/>
      <c r="SQF8" s="186"/>
      <c r="SQG8" s="186"/>
      <c r="SQH8" s="186"/>
      <c r="SQI8" s="186"/>
      <c r="SQJ8" s="186"/>
      <c r="SQK8" s="186"/>
      <c r="SQL8" s="186"/>
      <c r="SQM8" s="186"/>
      <c r="SQN8" s="186"/>
      <c r="SQO8" s="186"/>
      <c r="SQP8" s="186"/>
      <c r="SQQ8" s="186"/>
      <c r="SQR8" s="186"/>
      <c r="SQS8" s="186"/>
      <c r="SQT8" s="186"/>
      <c r="SQU8" s="186"/>
      <c r="SQV8" s="186"/>
      <c r="SQW8" s="186"/>
      <c r="SQX8" s="186"/>
      <c r="SQY8" s="186"/>
      <c r="SQZ8" s="186"/>
      <c r="SRA8" s="186"/>
      <c r="SRB8" s="186"/>
      <c r="SRC8" s="186"/>
      <c r="SRD8" s="186"/>
      <c r="SRE8" s="186"/>
      <c r="SRF8" s="186"/>
      <c r="SRG8" s="186"/>
      <c r="SRH8" s="186"/>
      <c r="SRI8" s="186"/>
      <c r="SRJ8" s="186"/>
      <c r="SRK8" s="186"/>
      <c r="SRL8" s="186"/>
      <c r="SRM8" s="186"/>
      <c r="SRN8" s="186"/>
      <c r="SRO8" s="186"/>
      <c r="SRP8" s="186"/>
      <c r="SRQ8" s="186"/>
      <c r="SRR8" s="186"/>
      <c r="SRS8" s="186"/>
      <c r="SRT8" s="186"/>
      <c r="SRU8" s="186"/>
      <c r="SRV8" s="186"/>
      <c r="SRW8" s="186"/>
      <c r="SRX8" s="186"/>
      <c r="SRY8" s="186"/>
      <c r="SRZ8" s="186"/>
      <c r="SSA8" s="186"/>
      <c r="SSB8" s="186"/>
      <c r="SSC8" s="186"/>
      <c r="SSD8" s="186"/>
      <c r="SSE8" s="186"/>
      <c r="SSF8" s="186"/>
      <c r="SSG8" s="186"/>
      <c r="SSH8" s="186"/>
      <c r="SSI8" s="186"/>
      <c r="SSJ8" s="186"/>
      <c r="SSK8" s="186"/>
      <c r="SSL8" s="186"/>
      <c r="SSM8" s="186"/>
      <c r="SSN8" s="186"/>
      <c r="SSO8" s="186"/>
      <c r="SSP8" s="186"/>
      <c r="SSQ8" s="186"/>
      <c r="SSR8" s="186"/>
      <c r="SSS8" s="186"/>
      <c r="SST8" s="186"/>
      <c r="SSU8" s="186"/>
      <c r="SSV8" s="186"/>
      <c r="SSW8" s="186"/>
      <c r="SSX8" s="186"/>
      <c r="SSY8" s="186"/>
      <c r="SSZ8" s="186"/>
      <c r="STA8" s="186"/>
      <c r="STB8" s="186"/>
      <c r="STC8" s="186"/>
      <c r="STD8" s="186"/>
      <c r="STE8" s="186"/>
      <c r="STF8" s="186"/>
      <c r="STG8" s="186"/>
      <c r="STH8" s="186"/>
      <c r="STI8" s="186"/>
      <c r="STJ8" s="186"/>
      <c r="STK8" s="186"/>
      <c r="STL8" s="186"/>
      <c r="STM8" s="186"/>
      <c r="STN8" s="186"/>
      <c r="STO8" s="186"/>
      <c r="STP8" s="186"/>
      <c r="STQ8" s="186"/>
      <c r="STR8" s="186"/>
      <c r="STS8" s="186"/>
      <c r="STT8" s="186"/>
      <c r="STU8" s="186"/>
      <c r="STV8" s="186"/>
      <c r="STW8" s="186"/>
      <c r="STX8" s="186"/>
      <c r="STY8" s="186"/>
      <c r="STZ8" s="186"/>
      <c r="SUA8" s="186"/>
      <c r="SUB8" s="186"/>
      <c r="SUC8" s="186"/>
      <c r="SUD8" s="186"/>
      <c r="SUE8" s="186"/>
      <c r="SUF8" s="186"/>
      <c r="SUG8" s="186"/>
      <c r="SUH8" s="186"/>
      <c r="SUI8" s="186"/>
      <c r="SUJ8" s="186"/>
      <c r="SUK8" s="186"/>
      <c r="SUL8" s="186"/>
      <c r="SUM8" s="186"/>
      <c r="SUN8" s="186"/>
      <c r="SUO8" s="186"/>
      <c r="SUP8" s="186"/>
      <c r="SUQ8" s="186"/>
      <c r="SUR8" s="186"/>
      <c r="SUS8" s="186"/>
      <c r="SUT8" s="186"/>
      <c r="SUU8" s="186"/>
      <c r="SUV8" s="186"/>
      <c r="SUW8" s="186"/>
      <c r="SUX8" s="186"/>
      <c r="SUY8" s="186"/>
      <c r="SUZ8" s="186"/>
      <c r="SVA8" s="186"/>
      <c r="SVB8" s="186"/>
      <c r="SVC8" s="186"/>
      <c r="SVD8" s="186"/>
      <c r="SVE8" s="186"/>
      <c r="SVF8" s="186"/>
      <c r="SVG8" s="186"/>
      <c r="SVH8" s="186"/>
      <c r="SVI8" s="186"/>
      <c r="SVJ8" s="186"/>
      <c r="SVK8" s="186"/>
      <c r="SVL8" s="186"/>
      <c r="SVM8" s="186"/>
      <c r="SVN8" s="186"/>
      <c r="SVO8" s="186"/>
      <c r="SVP8" s="186"/>
      <c r="SVQ8" s="186"/>
      <c r="SVR8" s="186"/>
      <c r="SVS8" s="186"/>
      <c r="SVT8" s="186"/>
      <c r="SVU8" s="186"/>
      <c r="SVV8" s="186"/>
      <c r="SVW8" s="186"/>
      <c r="SVX8" s="186"/>
      <c r="SVY8" s="186"/>
      <c r="SVZ8" s="186"/>
      <c r="SWA8" s="186"/>
      <c r="SWB8" s="186"/>
      <c r="SWC8" s="186"/>
      <c r="SWD8" s="186"/>
      <c r="SWE8" s="186"/>
      <c r="SWF8" s="186"/>
      <c r="SWG8" s="186"/>
      <c r="SWH8" s="186"/>
      <c r="SWI8" s="186"/>
      <c r="SWJ8" s="186"/>
      <c r="SWK8" s="186"/>
      <c r="SWL8" s="186"/>
      <c r="SWM8" s="186"/>
      <c r="SWN8" s="186"/>
      <c r="SWO8" s="186"/>
      <c r="SWP8" s="186"/>
      <c r="SWQ8" s="186"/>
      <c r="SWR8" s="186"/>
      <c r="SWS8" s="186"/>
      <c r="SWT8" s="186"/>
      <c r="SWU8" s="186"/>
      <c r="SWV8" s="186"/>
      <c r="SWW8" s="186"/>
      <c r="SWX8" s="186"/>
      <c r="SWY8" s="186"/>
      <c r="SWZ8" s="186"/>
      <c r="SXA8" s="186"/>
      <c r="SXB8" s="186"/>
      <c r="SXC8" s="186"/>
      <c r="SXD8" s="186"/>
      <c r="SXE8" s="186"/>
      <c r="SXF8" s="186"/>
      <c r="SXG8" s="186"/>
      <c r="SXH8" s="186"/>
      <c r="SXI8" s="186"/>
      <c r="SXJ8" s="186"/>
      <c r="SXK8" s="186"/>
      <c r="SXL8" s="186"/>
      <c r="SXM8" s="186"/>
      <c r="SXN8" s="186"/>
      <c r="SXO8" s="186"/>
      <c r="SXP8" s="186"/>
      <c r="SXQ8" s="186"/>
      <c r="SXR8" s="186"/>
      <c r="SXS8" s="186"/>
      <c r="SXT8" s="186"/>
      <c r="SXU8" s="186"/>
      <c r="SXV8" s="186"/>
      <c r="SXW8" s="186"/>
      <c r="SXX8" s="186"/>
      <c r="SXY8" s="186"/>
      <c r="SXZ8" s="186"/>
      <c r="SYA8" s="186"/>
      <c r="SYB8" s="186"/>
      <c r="SYC8" s="186"/>
      <c r="SYD8" s="186"/>
      <c r="SYE8" s="186"/>
      <c r="SYF8" s="186"/>
      <c r="SYG8" s="186"/>
      <c r="SYH8" s="186"/>
      <c r="SYI8" s="186"/>
      <c r="SYJ8" s="186"/>
      <c r="SYK8" s="186"/>
      <c r="SYL8" s="186"/>
      <c r="SYM8" s="186"/>
      <c r="SYN8" s="186"/>
      <c r="SYO8" s="186"/>
      <c r="SYP8" s="186"/>
      <c r="SYQ8" s="186"/>
      <c r="SYR8" s="186"/>
      <c r="SYS8" s="186"/>
      <c r="SYT8" s="186"/>
      <c r="SYU8" s="186"/>
      <c r="SYV8" s="186"/>
      <c r="SYW8" s="186"/>
      <c r="SYX8" s="186"/>
      <c r="SYY8" s="186"/>
      <c r="SYZ8" s="186"/>
      <c r="SZA8" s="186"/>
      <c r="SZB8" s="186"/>
      <c r="SZC8" s="186"/>
      <c r="SZD8" s="186"/>
      <c r="SZE8" s="186"/>
      <c r="SZF8" s="186"/>
      <c r="SZG8" s="186"/>
      <c r="SZH8" s="186"/>
      <c r="SZI8" s="186"/>
      <c r="SZJ8" s="186"/>
      <c r="SZK8" s="186"/>
      <c r="SZL8" s="186"/>
      <c r="SZM8" s="186"/>
      <c r="SZN8" s="186"/>
      <c r="SZO8" s="186"/>
      <c r="SZP8" s="186"/>
      <c r="SZQ8" s="186"/>
      <c r="SZR8" s="186"/>
      <c r="SZS8" s="186"/>
      <c r="SZT8" s="186"/>
      <c r="SZU8" s="186"/>
      <c r="SZV8" s="186"/>
      <c r="SZW8" s="186"/>
      <c r="SZX8" s="186"/>
      <c r="SZY8" s="186"/>
      <c r="SZZ8" s="186"/>
      <c r="TAA8" s="186"/>
      <c r="TAB8" s="186"/>
      <c r="TAC8" s="186"/>
      <c r="TAD8" s="186"/>
      <c r="TAE8" s="186"/>
      <c r="TAF8" s="186"/>
      <c r="TAG8" s="186"/>
      <c r="TAH8" s="186"/>
      <c r="TAI8" s="186"/>
      <c r="TAJ8" s="186"/>
      <c r="TAK8" s="186"/>
      <c r="TAL8" s="186"/>
      <c r="TAM8" s="186"/>
      <c r="TAN8" s="186"/>
      <c r="TAO8" s="186"/>
      <c r="TAP8" s="186"/>
      <c r="TAQ8" s="186"/>
      <c r="TAR8" s="186"/>
      <c r="TAS8" s="186"/>
      <c r="TAT8" s="186"/>
      <c r="TAU8" s="186"/>
      <c r="TAV8" s="186"/>
      <c r="TAW8" s="186"/>
      <c r="TAX8" s="186"/>
      <c r="TAY8" s="186"/>
      <c r="TAZ8" s="186"/>
      <c r="TBA8" s="186"/>
      <c r="TBB8" s="186"/>
      <c r="TBC8" s="186"/>
      <c r="TBD8" s="186"/>
      <c r="TBE8" s="186"/>
      <c r="TBF8" s="186"/>
      <c r="TBG8" s="186"/>
      <c r="TBH8" s="186"/>
      <c r="TBI8" s="186"/>
      <c r="TBJ8" s="186"/>
      <c r="TBK8" s="186"/>
      <c r="TBL8" s="186"/>
      <c r="TBM8" s="186"/>
      <c r="TBN8" s="186"/>
      <c r="TBO8" s="186"/>
      <c r="TBP8" s="186"/>
      <c r="TBQ8" s="186"/>
      <c r="TBR8" s="186"/>
      <c r="TBS8" s="186"/>
      <c r="TBT8" s="186"/>
      <c r="TBU8" s="186"/>
      <c r="TBV8" s="186"/>
      <c r="TBW8" s="186"/>
      <c r="TBX8" s="186"/>
      <c r="TBY8" s="186"/>
      <c r="TBZ8" s="186"/>
      <c r="TCA8" s="186"/>
      <c r="TCB8" s="186"/>
      <c r="TCC8" s="186"/>
      <c r="TCD8" s="186"/>
      <c r="TCE8" s="186"/>
      <c r="TCF8" s="186"/>
      <c r="TCG8" s="186"/>
      <c r="TCH8" s="186"/>
      <c r="TCI8" s="186"/>
      <c r="TCJ8" s="186"/>
      <c r="TCK8" s="186"/>
      <c r="TCL8" s="186"/>
      <c r="TCM8" s="186"/>
      <c r="TCN8" s="186"/>
      <c r="TCO8" s="186"/>
      <c r="TCP8" s="186"/>
      <c r="TCQ8" s="186"/>
      <c r="TCR8" s="186"/>
      <c r="TCS8" s="186"/>
      <c r="TCT8" s="186"/>
      <c r="TCU8" s="186"/>
      <c r="TCV8" s="186"/>
      <c r="TCW8" s="186"/>
      <c r="TCX8" s="186"/>
      <c r="TCY8" s="186"/>
      <c r="TCZ8" s="186"/>
      <c r="TDA8" s="186"/>
      <c r="TDB8" s="186"/>
      <c r="TDC8" s="186"/>
      <c r="TDD8" s="186"/>
      <c r="TDE8" s="186"/>
      <c r="TDF8" s="186"/>
      <c r="TDG8" s="186"/>
      <c r="TDH8" s="186"/>
      <c r="TDI8" s="186"/>
      <c r="TDJ8" s="186"/>
      <c r="TDK8" s="186"/>
      <c r="TDL8" s="186"/>
      <c r="TDM8" s="186"/>
      <c r="TDN8" s="186"/>
      <c r="TDO8" s="186"/>
      <c r="TDP8" s="186"/>
      <c r="TDQ8" s="186"/>
      <c r="TDR8" s="186"/>
      <c r="TDS8" s="186"/>
      <c r="TDT8" s="186"/>
      <c r="TDU8" s="186"/>
      <c r="TDV8" s="186"/>
      <c r="TDW8" s="186"/>
      <c r="TDX8" s="186"/>
      <c r="TDY8" s="186"/>
      <c r="TDZ8" s="186"/>
      <c r="TEA8" s="186"/>
      <c r="TEB8" s="186"/>
      <c r="TEC8" s="186"/>
      <c r="TED8" s="186"/>
      <c r="TEE8" s="186"/>
      <c r="TEF8" s="186"/>
      <c r="TEG8" s="186"/>
      <c r="TEH8" s="186"/>
      <c r="TEI8" s="186"/>
      <c r="TEJ8" s="186"/>
      <c r="TEK8" s="186"/>
      <c r="TEL8" s="186"/>
      <c r="TEM8" s="186"/>
      <c r="TEN8" s="186"/>
      <c r="TEO8" s="186"/>
      <c r="TEP8" s="186"/>
      <c r="TEQ8" s="186"/>
      <c r="TER8" s="186"/>
      <c r="TES8" s="186"/>
      <c r="TET8" s="186"/>
      <c r="TEU8" s="186"/>
      <c r="TEV8" s="186"/>
      <c r="TEW8" s="186"/>
      <c r="TEX8" s="186"/>
      <c r="TEY8" s="186"/>
      <c r="TEZ8" s="186"/>
      <c r="TFA8" s="186"/>
      <c r="TFB8" s="186"/>
      <c r="TFC8" s="186"/>
      <c r="TFD8" s="186"/>
      <c r="TFE8" s="186"/>
      <c r="TFF8" s="186"/>
      <c r="TFG8" s="186"/>
      <c r="TFH8" s="186"/>
      <c r="TFI8" s="186"/>
      <c r="TFJ8" s="186"/>
      <c r="TFK8" s="186"/>
      <c r="TFL8" s="186"/>
      <c r="TFM8" s="186"/>
      <c r="TFN8" s="186"/>
      <c r="TFO8" s="186"/>
      <c r="TFP8" s="186"/>
      <c r="TFQ8" s="186"/>
      <c r="TFR8" s="186"/>
      <c r="TFS8" s="186"/>
      <c r="TFT8" s="186"/>
      <c r="TFU8" s="186"/>
      <c r="TFV8" s="186"/>
      <c r="TFW8" s="186"/>
      <c r="TFX8" s="186"/>
      <c r="TFY8" s="186"/>
      <c r="TFZ8" s="186"/>
      <c r="TGA8" s="186"/>
      <c r="TGB8" s="186"/>
      <c r="TGC8" s="186"/>
      <c r="TGD8" s="186"/>
      <c r="TGE8" s="186"/>
      <c r="TGF8" s="186"/>
      <c r="TGG8" s="186"/>
      <c r="TGH8" s="186"/>
      <c r="TGI8" s="186"/>
      <c r="TGJ8" s="186"/>
      <c r="TGK8" s="186"/>
      <c r="TGL8" s="186"/>
      <c r="TGM8" s="186"/>
      <c r="TGN8" s="186"/>
      <c r="TGO8" s="186"/>
      <c r="TGP8" s="186"/>
      <c r="TGQ8" s="186"/>
      <c r="TGR8" s="186"/>
      <c r="TGS8" s="186"/>
      <c r="TGT8" s="186"/>
      <c r="TGU8" s="186"/>
      <c r="TGV8" s="186"/>
      <c r="TGW8" s="186"/>
      <c r="TGX8" s="186"/>
      <c r="TGY8" s="186"/>
      <c r="TGZ8" s="186"/>
      <c r="THA8" s="186"/>
      <c r="THB8" s="186"/>
      <c r="THC8" s="186"/>
      <c r="THD8" s="186"/>
      <c r="THE8" s="186"/>
      <c r="THF8" s="186"/>
      <c r="THG8" s="186"/>
      <c r="THH8" s="186"/>
      <c r="THI8" s="186"/>
      <c r="THJ8" s="186"/>
      <c r="THK8" s="186"/>
      <c r="THL8" s="186"/>
      <c r="THM8" s="186"/>
      <c r="THN8" s="186"/>
      <c r="THO8" s="186"/>
      <c r="THP8" s="186"/>
      <c r="THQ8" s="186"/>
      <c r="THR8" s="186"/>
      <c r="THS8" s="186"/>
      <c r="THT8" s="186"/>
      <c r="THU8" s="186"/>
      <c r="THV8" s="186"/>
      <c r="THW8" s="186"/>
      <c r="THX8" s="186"/>
      <c r="THY8" s="186"/>
      <c r="THZ8" s="186"/>
      <c r="TIA8" s="186"/>
      <c r="TIB8" s="186"/>
      <c r="TIC8" s="186"/>
      <c r="TID8" s="186"/>
      <c r="TIE8" s="186"/>
      <c r="TIF8" s="186"/>
      <c r="TIG8" s="186"/>
      <c r="TIH8" s="186"/>
      <c r="TII8" s="186"/>
      <c r="TIJ8" s="186"/>
      <c r="TIK8" s="186"/>
      <c r="TIL8" s="186"/>
      <c r="TIM8" s="186"/>
      <c r="TIN8" s="186"/>
      <c r="TIO8" s="186"/>
      <c r="TIP8" s="186"/>
      <c r="TIQ8" s="186"/>
      <c r="TIR8" s="186"/>
      <c r="TIS8" s="186"/>
      <c r="TIT8" s="186"/>
      <c r="TIU8" s="186"/>
      <c r="TIV8" s="186"/>
      <c r="TIW8" s="186"/>
      <c r="TIX8" s="186"/>
      <c r="TIY8" s="186"/>
      <c r="TIZ8" s="186"/>
      <c r="TJA8" s="186"/>
      <c r="TJB8" s="186"/>
      <c r="TJC8" s="186"/>
      <c r="TJD8" s="186"/>
      <c r="TJE8" s="186"/>
      <c r="TJF8" s="186"/>
      <c r="TJG8" s="186"/>
      <c r="TJH8" s="186"/>
      <c r="TJI8" s="186"/>
      <c r="TJJ8" s="186"/>
      <c r="TJK8" s="186"/>
      <c r="TJL8" s="186"/>
      <c r="TJM8" s="186"/>
      <c r="TJN8" s="186"/>
      <c r="TJO8" s="186"/>
      <c r="TJP8" s="186"/>
      <c r="TJQ8" s="186"/>
      <c r="TJR8" s="186"/>
      <c r="TJS8" s="186"/>
      <c r="TJT8" s="186"/>
      <c r="TJU8" s="186"/>
      <c r="TJV8" s="186"/>
      <c r="TJW8" s="186"/>
      <c r="TJX8" s="186"/>
      <c r="TJY8" s="186"/>
      <c r="TJZ8" s="186"/>
      <c r="TKA8" s="186"/>
      <c r="TKB8" s="186"/>
      <c r="TKC8" s="186"/>
      <c r="TKD8" s="186"/>
      <c r="TKE8" s="186"/>
      <c r="TKF8" s="186"/>
      <c r="TKG8" s="186"/>
      <c r="TKH8" s="186"/>
      <c r="TKI8" s="186"/>
      <c r="TKJ8" s="186"/>
      <c r="TKK8" s="186"/>
      <c r="TKL8" s="186"/>
      <c r="TKM8" s="186"/>
      <c r="TKN8" s="186"/>
      <c r="TKO8" s="186"/>
      <c r="TKP8" s="186"/>
      <c r="TKQ8" s="186"/>
      <c r="TKR8" s="186"/>
      <c r="TKS8" s="186"/>
      <c r="TKT8" s="186"/>
      <c r="TKU8" s="186"/>
      <c r="TKV8" s="186"/>
      <c r="TKW8" s="186"/>
      <c r="TKX8" s="186"/>
      <c r="TKY8" s="186"/>
      <c r="TKZ8" s="186"/>
      <c r="TLA8" s="186"/>
      <c r="TLB8" s="186"/>
      <c r="TLC8" s="186"/>
      <c r="TLD8" s="186"/>
      <c r="TLE8" s="186"/>
      <c r="TLF8" s="186"/>
      <c r="TLG8" s="186"/>
      <c r="TLH8" s="186"/>
      <c r="TLI8" s="186"/>
      <c r="TLJ8" s="186"/>
      <c r="TLK8" s="186"/>
      <c r="TLL8" s="186"/>
      <c r="TLM8" s="186"/>
      <c r="TLN8" s="186"/>
      <c r="TLO8" s="186"/>
      <c r="TLP8" s="186"/>
      <c r="TLQ8" s="186"/>
      <c r="TLR8" s="186"/>
      <c r="TLS8" s="186"/>
      <c r="TLT8" s="186"/>
      <c r="TLU8" s="186"/>
      <c r="TLV8" s="186"/>
      <c r="TLW8" s="186"/>
      <c r="TLX8" s="186"/>
      <c r="TLY8" s="186"/>
      <c r="TLZ8" s="186"/>
      <c r="TMA8" s="186"/>
      <c r="TMB8" s="186"/>
      <c r="TMC8" s="186"/>
      <c r="TMD8" s="186"/>
      <c r="TME8" s="186"/>
      <c r="TMF8" s="186"/>
      <c r="TMG8" s="186"/>
      <c r="TMH8" s="186"/>
      <c r="TMI8" s="186"/>
      <c r="TMJ8" s="186"/>
      <c r="TMK8" s="186"/>
      <c r="TML8" s="186"/>
      <c r="TMM8" s="186"/>
      <c r="TMN8" s="186"/>
      <c r="TMO8" s="186"/>
      <c r="TMP8" s="186"/>
      <c r="TMQ8" s="186"/>
      <c r="TMR8" s="186"/>
      <c r="TMS8" s="186"/>
      <c r="TMT8" s="186"/>
      <c r="TMU8" s="186"/>
      <c r="TMV8" s="186"/>
      <c r="TMW8" s="186"/>
      <c r="TMX8" s="186"/>
      <c r="TMY8" s="186"/>
      <c r="TMZ8" s="186"/>
      <c r="TNA8" s="186"/>
      <c r="TNB8" s="186"/>
      <c r="TNC8" s="186"/>
      <c r="TND8" s="186"/>
      <c r="TNE8" s="186"/>
      <c r="TNF8" s="186"/>
      <c r="TNG8" s="186"/>
      <c r="TNH8" s="186"/>
      <c r="TNI8" s="186"/>
      <c r="TNJ8" s="186"/>
      <c r="TNK8" s="186"/>
      <c r="TNL8" s="186"/>
      <c r="TNM8" s="186"/>
      <c r="TNN8" s="186"/>
      <c r="TNO8" s="186"/>
      <c r="TNP8" s="186"/>
      <c r="TNQ8" s="186"/>
      <c r="TNR8" s="186"/>
      <c r="TNS8" s="186"/>
      <c r="TNT8" s="186"/>
      <c r="TNU8" s="186"/>
      <c r="TNV8" s="186"/>
      <c r="TNW8" s="186"/>
      <c r="TNX8" s="186"/>
      <c r="TNY8" s="186"/>
      <c r="TNZ8" s="186"/>
      <c r="TOA8" s="186"/>
      <c r="TOB8" s="186"/>
      <c r="TOC8" s="186"/>
      <c r="TOD8" s="186"/>
      <c r="TOE8" s="186"/>
      <c r="TOF8" s="186"/>
      <c r="TOG8" s="186"/>
      <c r="TOH8" s="186"/>
      <c r="TOI8" s="186"/>
      <c r="TOJ8" s="186"/>
      <c r="TOK8" s="186"/>
      <c r="TOL8" s="186"/>
      <c r="TOM8" s="186"/>
      <c r="TON8" s="186"/>
      <c r="TOO8" s="186"/>
      <c r="TOP8" s="186"/>
      <c r="TOQ8" s="186"/>
      <c r="TOR8" s="186"/>
      <c r="TOS8" s="186"/>
      <c r="TOT8" s="186"/>
      <c r="TOU8" s="186"/>
      <c r="TOV8" s="186"/>
      <c r="TOW8" s="186"/>
      <c r="TOX8" s="186"/>
      <c r="TOY8" s="186"/>
      <c r="TOZ8" s="186"/>
      <c r="TPA8" s="186"/>
      <c r="TPB8" s="186"/>
      <c r="TPC8" s="186"/>
      <c r="TPD8" s="186"/>
      <c r="TPE8" s="186"/>
      <c r="TPF8" s="186"/>
      <c r="TPG8" s="186"/>
      <c r="TPH8" s="186"/>
      <c r="TPI8" s="186"/>
      <c r="TPJ8" s="186"/>
      <c r="TPK8" s="186"/>
      <c r="TPL8" s="186"/>
      <c r="TPM8" s="186"/>
      <c r="TPN8" s="186"/>
      <c r="TPO8" s="186"/>
      <c r="TPP8" s="186"/>
      <c r="TPQ8" s="186"/>
      <c r="TPR8" s="186"/>
      <c r="TPS8" s="186"/>
      <c r="TPT8" s="186"/>
      <c r="TPU8" s="186"/>
      <c r="TPV8" s="186"/>
      <c r="TPW8" s="186"/>
      <c r="TPX8" s="186"/>
      <c r="TPY8" s="186"/>
      <c r="TPZ8" s="186"/>
      <c r="TQA8" s="186"/>
      <c r="TQB8" s="186"/>
      <c r="TQC8" s="186"/>
      <c r="TQD8" s="186"/>
      <c r="TQE8" s="186"/>
      <c r="TQF8" s="186"/>
      <c r="TQG8" s="186"/>
      <c r="TQH8" s="186"/>
      <c r="TQI8" s="186"/>
      <c r="TQJ8" s="186"/>
      <c r="TQK8" s="186"/>
      <c r="TQL8" s="186"/>
      <c r="TQM8" s="186"/>
      <c r="TQN8" s="186"/>
      <c r="TQO8" s="186"/>
      <c r="TQP8" s="186"/>
      <c r="TQQ8" s="186"/>
      <c r="TQR8" s="186"/>
      <c r="TQS8" s="186"/>
      <c r="TQT8" s="186"/>
      <c r="TQU8" s="186"/>
      <c r="TQV8" s="186"/>
      <c r="TQW8" s="186"/>
      <c r="TQX8" s="186"/>
      <c r="TQY8" s="186"/>
      <c r="TQZ8" s="186"/>
      <c r="TRA8" s="186"/>
      <c r="TRB8" s="186"/>
      <c r="TRC8" s="186"/>
      <c r="TRD8" s="186"/>
      <c r="TRE8" s="186"/>
      <c r="TRF8" s="186"/>
      <c r="TRG8" s="186"/>
      <c r="TRH8" s="186"/>
      <c r="TRI8" s="186"/>
      <c r="TRJ8" s="186"/>
      <c r="TRK8" s="186"/>
      <c r="TRL8" s="186"/>
      <c r="TRM8" s="186"/>
      <c r="TRN8" s="186"/>
      <c r="TRO8" s="186"/>
      <c r="TRP8" s="186"/>
      <c r="TRQ8" s="186"/>
      <c r="TRR8" s="186"/>
      <c r="TRS8" s="186"/>
      <c r="TRT8" s="186"/>
      <c r="TRU8" s="186"/>
      <c r="TRV8" s="186"/>
      <c r="TRW8" s="186"/>
      <c r="TRX8" s="186"/>
      <c r="TRY8" s="186"/>
      <c r="TRZ8" s="186"/>
      <c r="TSA8" s="186"/>
      <c r="TSB8" s="186"/>
      <c r="TSC8" s="186"/>
      <c r="TSD8" s="186"/>
      <c r="TSE8" s="186"/>
      <c r="TSF8" s="186"/>
      <c r="TSG8" s="186"/>
      <c r="TSH8" s="186"/>
      <c r="TSI8" s="186"/>
      <c r="TSJ8" s="186"/>
      <c r="TSK8" s="186"/>
      <c r="TSL8" s="186"/>
      <c r="TSM8" s="186"/>
      <c r="TSN8" s="186"/>
      <c r="TSO8" s="186"/>
      <c r="TSP8" s="186"/>
      <c r="TSQ8" s="186"/>
      <c r="TSR8" s="186"/>
      <c r="TSS8" s="186"/>
      <c r="TST8" s="186"/>
      <c r="TSU8" s="186"/>
      <c r="TSV8" s="186"/>
      <c r="TSW8" s="186"/>
      <c r="TSX8" s="186"/>
      <c r="TSY8" s="186"/>
      <c r="TSZ8" s="186"/>
      <c r="TTA8" s="186"/>
      <c r="TTB8" s="186"/>
      <c r="TTC8" s="186"/>
      <c r="TTD8" s="186"/>
      <c r="TTE8" s="186"/>
      <c r="TTF8" s="186"/>
      <c r="TTG8" s="186"/>
      <c r="TTH8" s="186"/>
      <c r="TTI8" s="186"/>
      <c r="TTJ8" s="186"/>
      <c r="TTK8" s="186"/>
      <c r="TTL8" s="186"/>
      <c r="TTM8" s="186"/>
      <c r="TTN8" s="186"/>
      <c r="TTO8" s="186"/>
      <c r="TTP8" s="186"/>
      <c r="TTQ8" s="186"/>
      <c r="TTR8" s="186"/>
      <c r="TTS8" s="186"/>
      <c r="TTT8" s="186"/>
      <c r="TTU8" s="186"/>
      <c r="TTV8" s="186"/>
      <c r="TTW8" s="186"/>
      <c r="TTX8" s="186"/>
      <c r="TTY8" s="186"/>
      <c r="TTZ8" s="186"/>
      <c r="TUA8" s="186"/>
      <c r="TUB8" s="186"/>
      <c r="TUC8" s="186"/>
      <c r="TUD8" s="186"/>
      <c r="TUE8" s="186"/>
      <c r="TUF8" s="186"/>
      <c r="TUG8" s="186"/>
      <c r="TUH8" s="186"/>
      <c r="TUI8" s="186"/>
      <c r="TUJ8" s="186"/>
      <c r="TUK8" s="186"/>
      <c r="TUL8" s="186"/>
      <c r="TUM8" s="186"/>
      <c r="TUN8" s="186"/>
      <c r="TUO8" s="186"/>
      <c r="TUP8" s="186"/>
      <c r="TUQ8" s="186"/>
      <c r="TUR8" s="186"/>
      <c r="TUS8" s="186"/>
      <c r="TUT8" s="186"/>
      <c r="TUU8" s="186"/>
      <c r="TUV8" s="186"/>
      <c r="TUW8" s="186"/>
      <c r="TUX8" s="186"/>
      <c r="TUY8" s="186"/>
      <c r="TUZ8" s="186"/>
      <c r="TVA8" s="186"/>
      <c r="TVB8" s="186"/>
      <c r="TVC8" s="186"/>
      <c r="TVD8" s="186"/>
      <c r="TVE8" s="186"/>
      <c r="TVF8" s="186"/>
      <c r="TVG8" s="186"/>
      <c r="TVH8" s="186"/>
      <c r="TVI8" s="186"/>
      <c r="TVJ8" s="186"/>
      <c r="TVK8" s="186"/>
      <c r="TVL8" s="186"/>
      <c r="TVM8" s="186"/>
      <c r="TVN8" s="186"/>
      <c r="TVO8" s="186"/>
      <c r="TVP8" s="186"/>
      <c r="TVQ8" s="186"/>
      <c r="TVR8" s="186"/>
      <c r="TVS8" s="186"/>
      <c r="TVT8" s="186"/>
      <c r="TVU8" s="186"/>
      <c r="TVV8" s="186"/>
      <c r="TVW8" s="186"/>
      <c r="TVX8" s="186"/>
      <c r="TVY8" s="186"/>
      <c r="TVZ8" s="186"/>
      <c r="TWA8" s="186"/>
      <c r="TWB8" s="186"/>
      <c r="TWC8" s="186"/>
      <c r="TWD8" s="186"/>
      <c r="TWE8" s="186"/>
      <c r="TWF8" s="186"/>
      <c r="TWG8" s="186"/>
      <c r="TWH8" s="186"/>
      <c r="TWI8" s="186"/>
      <c r="TWJ8" s="186"/>
      <c r="TWK8" s="186"/>
      <c r="TWL8" s="186"/>
      <c r="TWM8" s="186"/>
      <c r="TWN8" s="186"/>
      <c r="TWO8" s="186"/>
      <c r="TWP8" s="186"/>
      <c r="TWQ8" s="186"/>
      <c r="TWR8" s="186"/>
      <c r="TWS8" s="186"/>
      <c r="TWT8" s="186"/>
      <c r="TWU8" s="186"/>
      <c r="TWV8" s="186"/>
      <c r="TWW8" s="186"/>
      <c r="TWX8" s="186"/>
      <c r="TWY8" s="186"/>
      <c r="TWZ8" s="186"/>
      <c r="TXA8" s="186"/>
      <c r="TXB8" s="186"/>
      <c r="TXC8" s="186"/>
      <c r="TXD8" s="186"/>
      <c r="TXE8" s="186"/>
      <c r="TXF8" s="186"/>
      <c r="TXG8" s="186"/>
      <c r="TXH8" s="186"/>
      <c r="TXI8" s="186"/>
      <c r="TXJ8" s="186"/>
      <c r="TXK8" s="186"/>
      <c r="TXL8" s="186"/>
      <c r="TXM8" s="186"/>
      <c r="TXN8" s="186"/>
      <c r="TXO8" s="186"/>
      <c r="TXP8" s="186"/>
      <c r="TXQ8" s="186"/>
      <c r="TXR8" s="186"/>
      <c r="TXS8" s="186"/>
      <c r="TXT8" s="186"/>
      <c r="TXU8" s="186"/>
      <c r="TXV8" s="186"/>
      <c r="TXW8" s="186"/>
      <c r="TXX8" s="186"/>
      <c r="TXY8" s="186"/>
      <c r="TXZ8" s="186"/>
      <c r="TYA8" s="186"/>
      <c r="TYB8" s="186"/>
      <c r="TYC8" s="186"/>
      <c r="TYD8" s="186"/>
      <c r="TYE8" s="186"/>
      <c r="TYF8" s="186"/>
      <c r="TYG8" s="186"/>
      <c r="TYH8" s="186"/>
      <c r="TYI8" s="186"/>
      <c r="TYJ8" s="186"/>
      <c r="TYK8" s="186"/>
      <c r="TYL8" s="186"/>
      <c r="TYM8" s="186"/>
      <c r="TYN8" s="186"/>
      <c r="TYO8" s="186"/>
      <c r="TYP8" s="186"/>
      <c r="TYQ8" s="186"/>
      <c r="TYR8" s="186"/>
      <c r="TYS8" s="186"/>
      <c r="TYT8" s="186"/>
      <c r="TYU8" s="186"/>
      <c r="TYV8" s="186"/>
      <c r="TYW8" s="186"/>
      <c r="TYX8" s="186"/>
      <c r="TYY8" s="186"/>
      <c r="TYZ8" s="186"/>
      <c r="TZA8" s="186"/>
      <c r="TZB8" s="186"/>
      <c r="TZC8" s="186"/>
      <c r="TZD8" s="186"/>
      <c r="TZE8" s="186"/>
      <c r="TZF8" s="186"/>
      <c r="TZG8" s="186"/>
      <c r="TZH8" s="186"/>
      <c r="TZI8" s="186"/>
      <c r="TZJ8" s="186"/>
      <c r="TZK8" s="186"/>
      <c r="TZL8" s="186"/>
      <c r="TZM8" s="186"/>
      <c r="TZN8" s="186"/>
      <c r="TZO8" s="186"/>
      <c r="TZP8" s="186"/>
      <c r="TZQ8" s="186"/>
      <c r="TZR8" s="186"/>
      <c r="TZS8" s="186"/>
      <c r="TZT8" s="186"/>
      <c r="TZU8" s="186"/>
      <c r="TZV8" s="186"/>
      <c r="TZW8" s="186"/>
      <c r="TZX8" s="186"/>
      <c r="TZY8" s="186"/>
      <c r="TZZ8" s="186"/>
      <c r="UAA8" s="186"/>
      <c r="UAB8" s="186"/>
      <c r="UAC8" s="186"/>
      <c r="UAD8" s="186"/>
      <c r="UAE8" s="186"/>
      <c r="UAF8" s="186"/>
      <c r="UAG8" s="186"/>
      <c r="UAH8" s="186"/>
      <c r="UAI8" s="186"/>
      <c r="UAJ8" s="186"/>
      <c r="UAK8" s="186"/>
      <c r="UAL8" s="186"/>
      <c r="UAM8" s="186"/>
      <c r="UAN8" s="186"/>
      <c r="UAO8" s="186"/>
      <c r="UAP8" s="186"/>
      <c r="UAQ8" s="186"/>
      <c r="UAR8" s="186"/>
      <c r="UAS8" s="186"/>
      <c r="UAT8" s="186"/>
      <c r="UAU8" s="186"/>
      <c r="UAV8" s="186"/>
      <c r="UAW8" s="186"/>
      <c r="UAX8" s="186"/>
      <c r="UAY8" s="186"/>
      <c r="UAZ8" s="186"/>
      <c r="UBA8" s="186"/>
      <c r="UBB8" s="186"/>
      <c r="UBC8" s="186"/>
      <c r="UBD8" s="186"/>
      <c r="UBE8" s="186"/>
      <c r="UBF8" s="186"/>
      <c r="UBG8" s="186"/>
      <c r="UBH8" s="186"/>
      <c r="UBI8" s="186"/>
      <c r="UBJ8" s="186"/>
      <c r="UBK8" s="186"/>
      <c r="UBL8" s="186"/>
      <c r="UBM8" s="186"/>
      <c r="UBN8" s="186"/>
      <c r="UBO8" s="186"/>
      <c r="UBP8" s="186"/>
      <c r="UBQ8" s="186"/>
      <c r="UBR8" s="186"/>
      <c r="UBS8" s="186"/>
      <c r="UBT8" s="186"/>
      <c r="UBU8" s="186"/>
      <c r="UBV8" s="186"/>
      <c r="UBW8" s="186"/>
      <c r="UBX8" s="186"/>
      <c r="UBY8" s="186"/>
      <c r="UBZ8" s="186"/>
      <c r="UCA8" s="186"/>
      <c r="UCB8" s="186"/>
      <c r="UCC8" s="186"/>
      <c r="UCD8" s="186"/>
      <c r="UCE8" s="186"/>
      <c r="UCF8" s="186"/>
      <c r="UCG8" s="186"/>
      <c r="UCH8" s="186"/>
      <c r="UCI8" s="186"/>
      <c r="UCJ8" s="186"/>
      <c r="UCK8" s="186"/>
      <c r="UCL8" s="186"/>
      <c r="UCM8" s="186"/>
      <c r="UCN8" s="186"/>
      <c r="UCO8" s="186"/>
      <c r="UCP8" s="186"/>
      <c r="UCQ8" s="186"/>
      <c r="UCR8" s="186"/>
      <c r="UCS8" s="186"/>
      <c r="UCT8" s="186"/>
      <c r="UCU8" s="186"/>
      <c r="UCV8" s="186"/>
      <c r="UCW8" s="186"/>
      <c r="UCX8" s="186"/>
      <c r="UCY8" s="186"/>
      <c r="UCZ8" s="186"/>
      <c r="UDA8" s="186"/>
      <c r="UDB8" s="186"/>
      <c r="UDC8" s="186"/>
      <c r="UDD8" s="186"/>
      <c r="UDE8" s="186"/>
      <c r="UDF8" s="186"/>
      <c r="UDG8" s="186"/>
      <c r="UDH8" s="186"/>
      <c r="UDI8" s="186"/>
      <c r="UDJ8" s="186"/>
      <c r="UDK8" s="186"/>
      <c r="UDL8" s="186"/>
      <c r="UDM8" s="186"/>
      <c r="UDN8" s="186"/>
      <c r="UDO8" s="186"/>
      <c r="UDP8" s="186"/>
      <c r="UDQ8" s="186"/>
      <c r="UDR8" s="186"/>
      <c r="UDS8" s="186"/>
      <c r="UDT8" s="186"/>
      <c r="UDU8" s="186"/>
      <c r="UDV8" s="186"/>
      <c r="UDW8" s="186"/>
      <c r="UDX8" s="186"/>
      <c r="UDY8" s="186"/>
      <c r="UDZ8" s="186"/>
      <c r="UEA8" s="186"/>
      <c r="UEB8" s="186"/>
      <c r="UEC8" s="186"/>
      <c r="UED8" s="186"/>
      <c r="UEE8" s="186"/>
      <c r="UEF8" s="186"/>
      <c r="UEG8" s="186"/>
      <c r="UEH8" s="186"/>
      <c r="UEI8" s="186"/>
      <c r="UEJ8" s="186"/>
      <c r="UEK8" s="186"/>
      <c r="UEL8" s="186"/>
      <c r="UEM8" s="186"/>
      <c r="UEN8" s="186"/>
      <c r="UEO8" s="186"/>
      <c r="UEP8" s="186"/>
      <c r="UEQ8" s="186"/>
      <c r="UER8" s="186"/>
      <c r="UES8" s="186"/>
      <c r="UET8" s="186"/>
      <c r="UEU8" s="186"/>
      <c r="UEV8" s="186"/>
      <c r="UEW8" s="186"/>
      <c r="UEX8" s="186"/>
      <c r="UEY8" s="186"/>
      <c r="UEZ8" s="186"/>
      <c r="UFA8" s="186"/>
      <c r="UFB8" s="186"/>
      <c r="UFC8" s="186"/>
      <c r="UFD8" s="186"/>
      <c r="UFE8" s="186"/>
      <c r="UFF8" s="186"/>
      <c r="UFG8" s="186"/>
      <c r="UFH8" s="186"/>
      <c r="UFI8" s="186"/>
      <c r="UFJ8" s="186"/>
      <c r="UFK8" s="186"/>
      <c r="UFL8" s="186"/>
      <c r="UFM8" s="186"/>
      <c r="UFN8" s="186"/>
      <c r="UFO8" s="186"/>
      <c r="UFP8" s="186"/>
      <c r="UFQ8" s="186"/>
      <c r="UFR8" s="186"/>
      <c r="UFS8" s="186"/>
      <c r="UFT8" s="186"/>
      <c r="UFU8" s="186"/>
      <c r="UFV8" s="186"/>
      <c r="UFW8" s="186"/>
      <c r="UFX8" s="186"/>
      <c r="UFY8" s="186"/>
      <c r="UFZ8" s="186"/>
      <c r="UGA8" s="186"/>
      <c r="UGB8" s="186"/>
      <c r="UGC8" s="186"/>
      <c r="UGD8" s="186"/>
      <c r="UGE8" s="186"/>
      <c r="UGF8" s="186"/>
      <c r="UGG8" s="186"/>
      <c r="UGH8" s="186"/>
      <c r="UGI8" s="186"/>
      <c r="UGJ8" s="186"/>
      <c r="UGK8" s="186"/>
      <c r="UGL8" s="186"/>
      <c r="UGM8" s="186"/>
      <c r="UGN8" s="186"/>
      <c r="UGO8" s="186"/>
      <c r="UGP8" s="186"/>
      <c r="UGQ8" s="186"/>
      <c r="UGR8" s="186"/>
      <c r="UGS8" s="186"/>
      <c r="UGT8" s="186"/>
      <c r="UGU8" s="186"/>
      <c r="UGV8" s="186"/>
      <c r="UGW8" s="186"/>
      <c r="UGX8" s="186"/>
      <c r="UGY8" s="186"/>
      <c r="UGZ8" s="186"/>
      <c r="UHA8" s="186"/>
      <c r="UHB8" s="186"/>
      <c r="UHC8" s="186"/>
      <c r="UHD8" s="186"/>
      <c r="UHE8" s="186"/>
      <c r="UHF8" s="186"/>
      <c r="UHG8" s="186"/>
      <c r="UHH8" s="186"/>
      <c r="UHI8" s="186"/>
      <c r="UHJ8" s="186"/>
      <c r="UHK8" s="186"/>
      <c r="UHL8" s="186"/>
      <c r="UHM8" s="186"/>
      <c r="UHN8" s="186"/>
      <c r="UHO8" s="186"/>
      <c r="UHP8" s="186"/>
      <c r="UHQ8" s="186"/>
      <c r="UHR8" s="186"/>
      <c r="UHS8" s="186"/>
      <c r="UHT8" s="186"/>
      <c r="UHU8" s="186"/>
      <c r="UHV8" s="186"/>
      <c r="UHW8" s="186"/>
      <c r="UHX8" s="186"/>
      <c r="UHY8" s="186"/>
      <c r="UHZ8" s="186"/>
      <c r="UIA8" s="186"/>
      <c r="UIB8" s="186"/>
      <c r="UIC8" s="186"/>
      <c r="UID8" s="186"/>
      <c r="UIE8" s="186"/>
      <c r="UIF8" s="186"/>
      <c r="UIG8" s="186"/>
      <c r="UIH8" s="186"/>
      <c r="UII8" s="186"/>
      <c r="UIJ8" s="186"/>
      <c r="UIK8" s="186"/>
      <c r="UIL8" s="186"/>
      <c r="UIM8" s="186"/>
      <c r="UIN8" s="186"/>
      <c r="UIO8" s="186"/>
      <c r="UIP8" s="186"/>
      <c r="UIQ8" s="186"/>
      <c r="UIR8" s="186"/>
      <c r="UIS8" s="186"/>
      <c r="UIT8" s="186"/>
      <c r="UIU8" s="186"/>
      <c r="UIV8" s="186"/>
      <c r="UIW8" s="186"/>
      <c r="UIX8" s="186"/>
      <c r="UIY8" s="186"/>
      <c r="UIZ8" s="186"/>
      <c r="UJA8" s="186"/>
      <c r="UJB8" s="186"/>
      <c r="UJC8" s="186"/>
      <c r="UJD8" s="186"/>
      <c r="UJE8" s="186"/>
      <c r="UJF8" s="186"/>
      <c r="UJG8" s="186"/>
      <c r="UJH8" s="186"/>
      <c r="UJI8" s="186"/>
      <c r="UJJ8" s="186"/>
      <c r="UJK8" s="186"/>
      <c r="UJL8" s="186"/>
      <c r="UJM8" s="186"/>
      <c r="UJN8" s="186"/>
      <c r="UJO8" s="186"/>
      <c r="UJP8" s="186"/>
      <c r="UJQ8" s="186"/>
      <c r="UJR8" s="186"/>
      <c r="UJS8" s="186"/>
      <c r="UJT8" s="186"/>
      <c r="UJU8" s="186"/>
      <c r="UJV8" s="186"/>
      <c r="UJW8" s="186"/>
      <c r="UJX8" s="186"/>
      <c r="UJY8" s="186"/>
      <c r="UJZ8" s="186"/>
      <c r="UKA8" s="186"/>
      <c r="UKB8" s="186"/>
      <c r="UKC8" s="186"/>
      <c r="UKD8" s="186"/>
      <c r="UKE8" s="186"/>
      <c r="UKF8" s="186"/>
      <c r="UKG8" s="186"/>
      <c r="UKH8" s="186"/>
      <c r="UKI8" s="186"/>
      <c r="UKJ8" s="186"/>
      <c r="UKK8" s="186"/>
      <c r="UKL8" s="186"/>
      <c r="UKM8" s="186"/>
      <c r="UKN8" s="186"/>
      <c r="UKO8" s="186"/>
      <c r="UKP8" s="186"/>
      <c r="UKQ8" s="186"/>
      <c r="UKR8" s="186"/>
      <c r="UKS8" s="186"/>
      <c r="UKT8" s="186"/>
      <c r="UKU8" s="186"/>
      <c r="UKV8" s="186"/>
      <c r="UKW8" s="186"/>
      <c r="UKX8" s="186"/>
      <c r="UKY8" s="186"/>
      <c r="UKZ8" s="186"/>
      <c r="ULA8" s="186"/>
      <c r="ULB8" s="186"/>
      <c r="ULC8" s="186"/>
      <c r="ULD8" s="186"/>
      <c r="ULE8" s="186"/>
      <c r="ULF8" s="186"/>
      <c r="ULG8" s="186"/>
      <c r="ULH8" s="186"/>
      <c r="ULI8" s="186"/>
      <c r="ULJ8" s="186"/>
      <c r="ULK8" s="186"/>
      <c r="ULL8" s="186"/>
      <c r="ULM8" s="186"/>
      <c r="ULN8" s="186"/>
      <c r="ULO8" s="186"/>
      <c r="ULP8" s="186"/>
      <c r="ULQ8" s="186"/>
      <c r="ULR8" s="186"/>
      <c r="ULS8" s="186"/>
      <c r="ULT8" s="186"/>
      <c r="ULU8" s="186"/>
      <c r="ULV8" s="186"/>
      <c r="ULW8" s="186"/>
      <c r="ULX8" s="186"/>
      <c r="ULY8" s="186"/>
      <c r="ULZ8" s="186"/>
      <c r="UMA8" s="186"/>
      <c r="UMB8" s="186"/>
      <c r="UMC8" s="186"/>
      <c r="UMD8" s="186"/>
      <c r="UME8" s="186"/>
      <c r="UMF8" s="186"/>
      <c r="UMG8" s="186"/>
      <c r="UMH8" s="186"/>
      <c r="UMI8" s="186"/>
      <c r="UMJ8" s="186"/>
      <c r="UMK8" s="186"/>
      <c r="UML8" s="186"/>
      <c r="UMM8" s="186"/>
      <c r="UMN8" s="186"/>
      <c r="UMO8" s="186"/>
      <c r="UMP8" s="186"/>
      <c r="UMQ8" s="186"/>
      <c r="UMR8" s="186"/>
      <c r="UMS8" s="186"/>
      <c r="UMT8" s="186"/>
      <c r="UMU8" s="186"/>
      <c r="UMV8" s="186"/>
      <c r="UMW8" s="186"/>
      <c r="UMX8" s="186"/>
      <c r="UMY8" s="186"/>
      <c r="UMZ8" s="186"/>
      <c r="UNA8" s="186"/>
      <c r="UNB8" s="186"/>
      <c r="UNC8" s="186"/>
      <c r="UND8" s="186"/>
      <c r="UNE8" s="186"/>
      <c r="UNF8" s="186"/>
      <c r="UNG8" s="186"/>
      <c r="UNH8" s="186"/>
      <c r="UNI8" s="186"/>
      <c r="UNJ8" s="186"/>
      <c r="UNK8" s="186"/>
      <c r="UNL8" s="186"/>
      <c r="UNM8" s="186"/>
      <c r="UNN8" s="186"/>
      <c r="UNO8" s="186"/>
      <c r="UNP8" s="186"/>
      <c r="UNQ8" s="186"/>
      <c r="UNR8" s="186"/>
      <c r="UNS8" s="186"/>
      <c r="UNT8" s="186"/>
      <c r="UNU8" s="186"/>
      <c r="UNV8" s="186"/>
      <c r="UNW8" s="186"/>
      <c r="UNX8" s="186"/>
      <c r="UNY8" s="186"/>
      <c r="UNZ8" s="186"/>
      <c r="UOA8" s="186"/>
      <c r="UOB8" s="186"/>
      <c r="UOC8" s="186"/>
      <c r="UOD8" s="186"/>
      <c r="UOE8" s="186"/>
      <c r="UOF8" s="186"/>
      <c r="UOG8" s="186"/>
      <c r="UOH8" s="186"/>
      <c r="UOI8" s="186"/>
      <c r="UOJ8" s="186"/>
      <c r="UOK8" s="186"/>
      <c r="UOL8" s="186"/>
      <c r="UOM8" s="186"/>
      <c r="UON8" s="186"/>
      <c r="UOO8" s="186"/>
      <c r="UOP8" s="186"/>
      <c r="UOQ8" s="186"/>
      <c r="UOR8" s="186"/>
      <c r="UOS8" s="186"/>
      <c r="UOT8" s="186"/>
      <c r="UOU8" s="186"/>
      <c r="UOV8" s="186"/>
      <c r="UOW8" s="186"/>
      <c r="UOX8" s="186"/>
      <c r="UOY8" s="186"/>
      <c r="UOZ8" s="186"/>
      <c r="UPA8" s="186"/>
      <c r="UPB8" s="186"/>
      <c r="UPC8" s="186"/>
      <c r="UPD8" s="186"/>
      <c r="UPE8" s="186"/>
      <c r="UPF8" s="186"/>
      <c r="UPG8" s="186"/>
      <c r="UPH8" s="186"/>
      <c r="UPI8" s="186"/>
      <c r="UPJ8" s="186"/>
      <c r="UPK8" s="186"/>
      <c r="UPL8" s="186"/>
      <c r="UPM8" s="186"/>
      <c r="UPN8" s="186"/>
      <c r="UPO8" s="186"/>
      <c r="UPP8" s="186"/>
      <c r="UPQ8" s="186"/>
      <c r="UPR8" s="186"/>
      <c r="UPS8" s="186"/>
      <c r="UPT8" s="186"/>
      <c r="UPU8" s="186"/>
      <c r="UPV8" s="186"/>
      <c r="UPW8" s="186"/>
      <c r="UPX8" s="186"/>
      <c r="UPY8" s="186"/>
      <c r="UPZ8" s="186"/>
      <c r="UQA8" s="186"/>
      <c r="UQB8" s="186"/>
      <c r="UQC8" s="186"/>
      <c r="UQD8" s="186"/>
      <c r="UQE8" s="186"/>
      <c r="UQF8" s="186"/>
      <c r="UQG8" s="186"/>
      <c r="UQH8" s="186"/>
      <c r="UQI8" s="186"/>
      <c r="UQJ8" s="186"/>
      <c r="UQK8" s="186"/>
      <c r="UQL8" s="186"/>
      <c r="UQM8" s="186"/>
      <c r="UQN8" s="186"/>
      <c r="UQO8" s="186"/>
      <c r="UQP8" s="186"/>
      <c r="UQQ8" s="186"/>
      <c r="UQR8" s="186"/>
      <c r="UQS8" s="186"/>
      <c r="UQT8" s="186"/>
      <c r="UQU8" s="186"/>
      <c r="UQV8" s="186"/>
      <c r="UQW8" s="186"/>
      <c r="UQX8" s="186"/>
      <c r="UQY8" s="186"/>
      <c r="UQZ8" s="186"/>
      <c r="URA8" s="186"/>
      <c r="URB8" s="186"/>
      <c r="URC8" s="186"/>
      <c r="URD8" s="186"/>
      <c r="URE8" s="186"/>
      <c r="URF8" s="186"/>
      <c r="URG8" s="186"/>
      <c r="URH8" s="186"/>
      <c r="URI8" s="186"/>
      <c r="URJ8" s="186"/>
      <c r="URK8" s="186"/>
      <c r="URL8" s="186"/>
      <c r="URM8" s="186"/>
      <c r="URN8" s="186"/>
      <c r="URO8" s="186"/>
      <c r="URP8" s="186"/>
      <c r="URQ8" s="186"/>
      <c r="URR8" s="186"/>
      <c r="URS8" s="186"/>
      <c r="URT8" s="186"/>
      <c r="URU8" s="186"/>
      <c r="URV8" s="186"/>
      <c r="URW8" s="186"/>
      <c r="URX8" s="186"/>
      <c r="URY8" s="186"/>
      <c r="URZ8" s="186"/>
      <c r="USA8" s="186"/>
      <c r="USB8" s="186"/>
      <c r="USC8" s="186"/>
      <c r="USD8" s="186"/>
      <c r="USE8" s="186"/>
      <c r="USF8" s="186"/>
      <c r="USG8" s="186"/>
      <c r="USH8" s="186"/>
      <c r="USI8" s="186"/>
      <c r="USJ8" s="186"/>
      <c r="USK8" s="186"/>
      <c r="USL8" s="186"/>
      <c r="USM8" s="186"/>
      <c r="USN8" s="186"/>
      <c r="USO8" s="186"/>
      <c r="USP8" s="186"/>
      <c r="USQ8" s="186"/>
      <c r="USR8" s="186"/>
      <c r="USS8" s="186"/>
      <c r="UST8" s="186"/>
      <c r="USU8" s="186"/>
      <c r="USV8" s="186"/>
      <c r="USW8" s="186"/>
      <c r="USX8" s="186"/>
      <c r="USY8" s="186"/>
      <c r="USZ8" s="186"/>
      <c r="UTA8" s="186"/>
      <c r="UTB8" s="186"/>
      <c r="UTC8" s="186"/>
      <c r="UTD8" s="186"/>
      <c r="UTE8" s="186"/>
      <c r="UTF8" s="186"/>
      <c r="UTG8" s="186"/>
      <c r="UTH8" s="186"/>
      <c r="UTI8" s="186"/>
      <c r="UTJ8" s="186"/>
      <c r="UTK8" s="186"/>
      <c r="UTL8" s="186"/>
      <c r="UTM8" s="186"/>
      <c r="UTN8" s="186"/>
      <c r="UTO8" s="186"/>
      <c r="UTP8" s="186"/>
      <c r="UTQ8" s="186"/>
      <c r="UTR8" s="186"/>
      <c r="UTS8" s="186"/>
      <c r="UTT8" s="186"/>
      <c r="UTU8" s="186"/>
      <c r="UTV8" s="186"/>
      <c r="UTW8" s="186"/>
      <c r="UTX8" s="186"/>
      <c r="UTY8" s="186"/>
      <c r="UTZ8" s="186"/>
      <c r="UUA8" s="186"/>
      <c r="UUB8" s="186"/>
      <c r="UUC8" s="186"/>
      <c r="UUD8" s="186"/>
      <c r="UUE8" s="186"/>
      <c r="UUF8" s="186"/>
      <c r="UUG8" s="186"/>
      <c r="UUH8" s="186"/>
      <c r="UUI8" s="186"/>
      <c r="UUJ8" s="186"/>
      <c r="UUK8" s="186"/>
      <c r="UUL8" s="186"/>
      <c r="UUM8" s="186"/>
      <c r="UUN8" s="186"/>
      <c r="UUO8" s="186"/>
      <c r="UUP8" s="186"/>
      <c r="UUQ8" s="186"/>
      <c r="UUR8" s="186"/>
      <c r="UUS8" s="186"/>
      <c r="UUT8" s="186"/>
      <c r="UUU8" s="186"/>
      <c r="UUV8" s="186"/>
      <c r="UUW8" s="186"/>
      <c r="UUX8" s="186"/>
      <c r="UUY8" s="186"/>
      <c r="UUZ8" s="186"/>
      <c r="UVA8" s="186"/>
      <c r="UVB8" s="186"/>
      <c r="UVC8" s="186"/>
      <c r="UVD8" s="186"/>
      <c r="UVE8" s="186"/>
      <c r="UVF8" s="186"/>
      <c r="UVG8" s="186"/>
      <c r="UVH8" s="186"/>
      <c r="UVI8" s="186"/>
      <c r="UVJ8" s="186"/>
      <c r="UVK8" s="186"/>
      <c r="UVL8" s="186"/>
      <c r="UVM8" s="186"/>
      <c r="UVN8" s="186"/>
      <c r="UVO8" s="186"/>
      <c r="UVP8" s="186"/>
      <c r="UVQ8" s="186"/>
      <c r="UVR8" s="186"/>
      <c r="UVS8" s="186"/>
      <c r="UVT8" s="186"/>
      <c r="UVU8" s="186"/>
      <c r="UVV8" s="186"/>
      <c r="UVW8" s="186"/>
      <c r="UVX8" s="186"/>
      <c r="UVY8" s="186"/>
      <c r="UVZ8" s="186"/>
      <c r="UWA8" s="186"/>
      <c r="UWB8" s="186"/>
      <c r="UWC8" s="186"/>
      <c r="UWD8" s="186"/>
      <c r="UWE8" s="186"/>
      <c r="UWF8" s="186"/>
      <c r="UWG8" s="186"/>
      <c r="UWH8" s="186"/>
      <c r="UWI8" s="186"/>
      <c r="UWJ8" s="186"/>
      <c r="UWK8" s="186"/>
      <c r="UWL8" s="186"/>
      <c r="UWM8" s="186"/>
      <c r="UWN8" s="186"/>
      <c r="UWO8" s="186"/>
      <c r="UWP8" s="186"/>
      <c r="UWQ8" s="186"/>
      <c r="UWR8" s="186"/>
      <c r="UWS8" s="186"/>
      <c r="UWT8" s="186"/>
      <c r="UWU8" s="186"/>
      <c r="UWV8" s="186"/>
      <c r="UWW8" s="186"/>
      <c r="UWX8" s="186"/>
      <c r="UWY8" s="186"/>
      <c r="UWZ8" s="186"/>
      <c r="UXA8" s="186"/>
      <c r="UXB8" s="186"/>
      <c r="UXC8" s="186"/>
      <c r="UXD8" s="186"/>
      <c r="UXE8" s="186"/>
      <c r="UXF8" s="186"/>
      <c r="UXG8" s="186"/>
      <c r="UXH8" s="186"/>
      <c r="UXI8" s="186"/>
      <c r="UXJ8" s="186"/>
      <c r="UXK8" s="186"/>
      <c r="UXL8" s="186"/>
      <c r="UXM8" s="186"/>
      <c r="UXN8" s="186"/>
      <c r="UXO8" s="186"/>
      <c r="UXP8" s="186"/>
      <c r="UXQ8" s="186"/>
      <c r="UXR8" s="186"/>
      <c r="UXS8" s="186"/>
      <c r="UXT8" s="186"/>
      <c r="UXU8" s="186"/>
      <c r="UXV8" s="186"/>
      <c r="UXW8" s="186"/>
      <c r="UXX8" s="186"/>
      <c r="UXY8" s="186"/>
      <c r="UXZ8" s="186"/>
      <c r="UYA8" s="186"/>
      <c r="UYB8" s="186"/>
      <c r="UYC8" s="186"/>
      <c r="UYD8" s="186"/>
      <c r="UYE8" s="186"/>
      <c r="UYF8" s="186"/>
      <c r="UYG8" s="186"/>
      <c r="UYH8" s="186"/>
      <c r="UYI8" s="186"/>
      <c r="UYJ8" s="186"/>
      <c r="UYK8" s="186"/>
      <c r="UYL8" s="186"/>
      <c r="UYM8" s="186"/>
      <c r="UYN8" s="186"/>
      <c r="UYO8" s="186"/>
      <c r="UYP8" s="186"/>
      <c r="UYQ8" s="186"/>
      <c r="UYR8" s="186"/>
      <c r="UYS8" s="186"/>
      <c r="UYT8" s="186"/>
      <c r="UYU8" s="186"/>
      <c r="UYV8" s="186"/>
      <c r="UYW8" s="186"/>
      <c r="UYX8" s="186"/>
      <c r="UYY8" s="186"/>
      <c r="UYZ8" s="186"/>
      <c r="UZA8" s="186"/>
      <c r="UZB8" s="186"/>
      <c r="UZC8" s="186"/>
      <c r="UZD8" s="186"/>
      <c r="UZE8" s="186"/>
      <c r="UZF8" s="186"/>
      <c r="UZG8" s="186"/>
      <c r="UZH8" s="186"/>
      <c r="UZI8" s="186"/>
      <c r="UZJ8" s="186"/>
      <c r="UZK8" s="186"/>
      <c r="UZL8" s="186"/>
      <c r="UZM8" s="186"/>
      <c r="UZN8" s="186"/>
      <c r="UZO8" s="186"/>
      <c r="UZP8" s="186"/>
      <c r="UZQ8" s="186"/>
      <c r="UZR8" s="186"/>
      <c r="UZS8" s="186"/>
      <c r="UZT8" s="186"/>
      <c r="UZU8" s="186"/>
      <c r="UZV8" s="186"/>
      <c r="UZW8" s="186"/>
      <c r="UZX8" s="186"/>
      <c r="UZY8" s="186"/>
      <c r="UZZ8" s="186"/>
      <c r="VAA8" s="186"/>
      <c r="VAB8" s="186"/>
      <c r="VAC8" s="186"/>
      <c r="VAD8" s="186"/>
      <c r="VAE8" s="186"/>
      <c r="VAF8" s="186"/>
      <c r="VAG8" s="186"/>
      <c r="VAH8" s="186"/>
      <c r="VAI8" s="186"/>
      <c r="VAJ8" s="186"/>
      <c r="VAK8" s="186"/>
      <c r="VAL8" s="186"/>
      <c r="VAM8" s="186"/>
      <c r="VAN8" s="186"/>
      <c r="VAO8" s="186"/>
      <c r="VAP8" s="186"/>
      <c r="VAQ8" s="186"/>
      <c r="VAR8" s="186"/>
      <c r="VAS8" s="186"/>
      <c r="VAT8" s="186"/>
      <c r="VAU8" s="186"/>
      <c r="VAV8" s="186"/>
      <c r="VAW8" s="186"/>
      <c r="VAX8" s="186"/>
      <c r="VAY8" s="186"/>
      <c r="VAZ8" s="186"/>
      <c r="VBA8" s="186"/>
      <c r="VBB8" s="186"/>
      <c r="VBC8" s="186"/>
      <c r="VBD8" s="186"/>
      <c r="VBE8" s="186"/>
      <c r="VBF8" s="186"/>
      <c r="VBG8" s="186"/>
      <c r="VBH8" s="186"/>
      <c r="VBI8" s="186"/>
      <c r="VBJ8" s="186"/>
      <c r="VBK8" s="186"/>
      <c r="VBL8" s="186"/>
      <c r="VBM8" s="186"/>
      <c r="VBN8" s="186"/>
      <c r="VBO8" s="186"/>
      <c r="VBP8" s="186"/>
      <c r="VBQ8" s="186"/>
      <c r="VBR8" s="186"/>
      <c r="VBS8" s="186"/>
      <c r="VBT8" s="186"/>
      <c r="VBU8" s="186"/>
      <c r="VBV8" s="186"/>
      <c r="VBW8" s="186"/>
      <c r="VBX8" s="186"/>
      <c r="VBY8" s="186"/>
      <c r="VBZ8" s="186"/>
      <c r="VCA8" s="186"/>
      <c r="VCB8" s="186"/>
      <c r="VCC8" s="186"/>
      <c r="VCD8" s="186"/>
      <c r="VCE8" s="186"/>
      <c r="VCF8" s="186"/>
      <c r="VCG8" s="186"/>
      <c r="VCH8" s="186"/>
      <c r="VCI8" s="186"/>
      <c r="VCJ8" s="186"/>
      <c r="VCK8" s="186"/>
      <c r="VCL8" s="186"/>
      <c r="VCM8" s="186"/>
      <c r="VCN8" s="186"/>
      <c r="VCO8" s="186"/>
      <c r="VCP8" s="186"/>
      <c r="VCQ8" s="186"/>
      <c r="VCR8" s="186"/>
      <c r="VCS8" s="186"/>
      <c r="VCT8" s="186"/>
      <c r="VCU8" s="186"/>
      <c r="VCV8" s="186"/>
      <c r="VCW8" s="186"/>
      <c r="VCX8" s="186"/>
      <c r="VCY8" s="186"/>
      <c r="VCZ8" s="186"/>
      <c r="VDA8" s="186"/>
      <c r="VDB8" s="186"/>
      <c r="VDC8" s="186"/>
      <c r="VDD8" s="186"/>
      <c r="VDE8" s="186"/>
      <c r="VDF8" s="186"/>
      <c r="VDG8" s="186"/>
      <c r="VDH8" s="186"/>
      <c r="VDI8" s="186"/>
      <c r="VDJ8" s="186"/>
      <c r="VDK8" s="186"/>
      <c r="VDL8" s="186"/>
      <c r="VDM8" s="186"/>
      <c r="VDN8" s="186"/>
      <c r="VDO8" s="186"/>
      <c r="VDP8" s="186"/>
      <c r="VDQ8" s="186"/>
      <c r="VDR8" s="186"/>
      <c r="VDS8" s="186"/>
      <c r="VDT8" s="186"/>
      <c r="VDU8" s="186"/>
      <c r="VDV8" s="186"/>
      <c r="VDW8" s="186"/>
      <c r="VDX8" s="186"/>
      <c r="VDY8" s="186"/>
      <c r="VDZ8" s="186"/>
      <c r="VEA8" s="186"/>
      <c r="VEB8" s="186"/>
      <c r="VEC8" s="186"/>
      <c r="VED8" s="186"/>
      <c r="VEE8" s="186"/>
      <c r="VEF8" s="186"/>
      <c r="VEG8" s="186"/>
      <c r="VEH8" s="186"/>
      <c r="VEI8" s="186"/>
      <c r="VEJ8" s="186"/>
      <c r="VEK8" s="186"/>
      <c r="VEL8" s="186"/>
      <c r="VEM8" s="186"/>
      <c r="VEN8" s="186"/>
      <c r="VEO8" s="186"/>
      <c r="VEP8" s="186"/>
      <c r="VEQ8" s="186"/>
      <c r="VER8" s="186"/>
      <c r="VES8" s="186"/>
      <c r="VET8" s="186"/>
      <c r="VEU8" s="186"/>
      <c r="VEV8" s="186"/>
      <c r="VEW8" s="186"/>
      <c r="VEX8" s="186"/>
      <c r="VEY8" s="186"/>
      <c r="VEZ8" s="186"/>
      <c r="VFA8" s="186"/>
      <c r="VFB8" s="186"/>
      <c r="VFC8" s="186"/>
      <c r="VFD8" s="186"/>
      <c r="VFE8" s="186"/>
      <c r="VFF8" s="186"/>
      <c r="VFG8" s="186"/>
      <c r="VFH8" s="186"/>
      <c r="VFI8" s="186"/>
      <c r="VFJ8" s="186"/>
      <c r="VFK8" s="186"/>
      <c r="VFL8" s="186"/>
      <c r="VFM8" s="186"/>
      <c r="VFN8" s="186"/>
      <c r="VFO8" s="186"/>
      <c r="VFP8" s="186"/>
      <c r="VFQ8" s="186"/>
      <c r="VFR8" s="186"/>
      <c r="VFS8" s="186"/>
      <c r="VFT8" s="186"/>
      <c r="VFU8" s="186"/>
      <c r="VFV8" s="186"/>
      <c r="VFW8" s="186"/>
      <c r="VFX8" s="186"/>
      <c r="VFY8" s="186"/>
      <c r="VFZ8" s="186"/>
      <c r="VGA8" s="186"/>
      <c r="VGB8" s="186"/>
      <c r="VGC8" s="186"/>
      <c r="VGD8" s="186"/>
      <c r="VGE8" s="186"/>
      <c r="VGF8" s="186"/>
      <c r="VGG8" s="186"/>
      <c r="VGH8" s="186"/>
      <c r="VGI8" s="186"/>
      <c r="VGJ8" s="186"/>
      <c r="VGK8" s="186"/>
      <c r="VGL8" s="186"/>
      <c r="VGM8" s="186"/>
      <c r="VGN8" s="186"/>
      <c r="VGO8" s="186"/>
      <c r="VGP8" s="186"/>
      <c r="VGQ8" s="186"/>
      <c r="VGR8" s="186"/>
      <c r="VGS8" s="186"/>
      <c r="VGT8" s="186"/>
      <c r="VGU8" s="186"/>
      <c r="VGV8" s="186"/>
      <c r="VGW8" s="186"/>
      <c r="VGX8" s="186"/>
      <c r="VGY8" s="186"/>
      <c r="VGZ8" s="186"/>
      <c r="VHA8" s="186"/>
      <c r="VHB8" s="186"/>
      <c r="VHC8" s="186"/>
      <c r="VHD8" s="186"/>
      <c r="VHE8" s="186"/>
      <c r="VHF8" s="186"/>
      <c r="VHG8" s="186"/>
      <c r="VHH8" s="186"/>
      <c r="VHI8" s="186"/>
      <c r="VHJ8" s="186"/>
      <c r="VHK8" s="186"/>
      <c r="VHL8" s="186"/>
      <c r="VHM8" s="186"/>
      <c r="VHN8" s="186"/>
      <c r="VHO8" s="186"/>
      <c r="VHP8" s="186"/>
      <c r="VHQ8" s="186"/>
      <c r="VHR8" s="186"/>
      <c r="VHS8" s="186"/>
      <c r="VHT8" s="186"/>
      <c r="VHU8" s="186"/>
      <c r="VHV8" s="186"/>
      <c r="VHW8" s="186"/>
      <c r="VHX8" s="186"/>
      <c r="VHY8" s="186"/>
      <c r="VHZ8" s="186"/>
      <c r="VIA8" s="186"/>
      <c r="VIB8" s="186"/>
      <c r="VIC8" s="186"/>
      <c r="VID8" s="186"/>
      <c r="VIE8" s="186"/>
      <c r="VIF8" s="186"/>
      <c r="VIG8" s="186"/>
      <c r="VIH8" s="186"/>
      <c r="VII8" s="186"/>
      <c r="VIJ8" s="186"/>
      <c r="VIK8" s="186"/>
      <c r="VIL8" s="186"/>
      <c r="VIM8" s="186"/>
      <c r="VIN8" s="186"/>
      <c r="VIO8" s="186"/>
      <c r="VIP8" s="186"/>
      <c r="VIQ8" s="186"/>
      <c r="VIR8" s="186"/>
      <c r="VIS8" s="186"/>
      <c r="VIT8" s="186"/>
      <c r="VIU8" s="186"/>
      <c r="VIV8" s="186"/>
      <c r="VIW8" s="186"/>
      <c r="VIX8" s="186"/>
      <c r="VIY8" s="186"/>
      <c r="VIZ8" s="186"/>
      <c r="VJA8" s="186"/>
      <c r="VJB8" s="186"/>
      <c r="VJC8" s="186"/>
      <c r="VJD8" s="186"/>
      <c r="VJE8" s="186"/>
      <c r="VJF8" s="186"/>
      <c r="VJG8" s="186"/>
      <c r="VJH8" s="186"/>
      <c r="VJI8" s="186"/>
      <c r="VJJ8" s="186"/>
      <c r="VJK8" s="186"/>
      <c r="VJL8" s="186"/>
      <c r="VJM8" s="186"/>
      <c r="VJN8" s="186"/>
      <c r="VJO8" s="186"/>
      <c r="VJP8" s="186"/>
      <c r="VJQ8" s="186"/>
      <c r="VJR8" s="186"/>
      <c r="VJS8" s="186"/>
      <c r="VJT8" s="186"/>
      <c r="VJU8" s="186"/>
      <c r="VJV8" s="186"/>
      <c r="VJW8" s="186"/>
      <c r="VJX8" s="186"/>
      <c r="VJY8" s="186"/>
      <c r="VJZ8" s="186"/>
      <c r="VKA8" s="186"/>
      <c r="VKB8" s="186"/>
      <c r="VKC8" s="186"/>
      <c r="VKD8" s="186"/>
      <c r="VKE8" s="186"/>
      <c r="VKF8" s="186"/>
      <c r="VKG8" s="186"/>
      <c r="VKH8" s="186"/>
      <c r="VKI8" s="186"/>
      <c r="VKJ8" s="186"/>
      <c r="VKK8" s="186"/>
      <c r="VKL8" s="186"/>
      <c r="VKM8" s="186"/>
      <c r="VKN8" s="186"/>
      <c r="VKO8" s="186"/>
      <c r="VKP8" s="186"/>
      <c r="VKQ8" s="186"/>
      <c r="VKR8" s="186"/>
      <c r="VKS8" s="186"/>
      <c r="VKT8" s="186"/>
      <c r="VKU8" s="186"/>
      <c r="VKV8" s="186"/>
      <c r="VKW8" s="186"/>
      <c r="VKX8" s="186"/>
      <c r="VKY8" s="186"/>
      <c r="VKZ8" s="186"/>
      <c r="VLA8" s="186"/>
      <c r="VLB8" s="186"/>
      <c r="VLC8" s="186"/>
      <c r="VLD8" s="186"/>
      <c r="VLE8" s="186"/>
      <c r="VLF8" s="186"/>
      <c r="VLG8" s="186"/>
      <c r="VLH8" s="186"/>
      <c r="VLI8" s="186"/>
      <c r="VLJ8" s="186"/>
      <c r="VLK8" s="186"/>
      <c r="VLL8" s="186"/>
      <c r="VLM8" s="186"/>
      <c r="VLN8" s="186"/>
      <c r="VLO8" s="186"/>
      <c r="VLP8" s="186"/>
      <c r="VLQ8" s="186"/>
      <c r="VLR8" s="186"/>
      <c r="VLS8" s="186"/>
      <c r="VLT8" s="186"/>
      <c r="VLU8" s="186"/>
      <c r="VLV8" s="186"/>
      <c r="VLW8" s="186"/>
      <c r="VLX8" s="186"/>
      <c r="VLY8" s="186"/>
      <c r="VLZ8" s="186"/>
      <c r="VMA8" s="186"/>
      <c r="VMB8" s="186"/>
      <c r="VMC8" s="186"/>
      <c r="VMD8" s="186"/>
      <c r="VME8" s="186"/>
      <c r="VMF8" s="186"/>
      <c r="VMG8" s="186"/>
      <c r="VMH8" s="186"/>
      <c r="VMI8" s="186"/>
      <c r="VMJ8" s="186"/>
      <c r="VMK8" s="186"/>
      <c r="VML8" s="186"/>
      <c r="VMM8" s="186"/>
      <c r="VMN8" s="186"/>
      <c r="VMO8" s="186"/>
      <c r="VMP8" s="186"/>
      <c r="VMQ8" s="186"/>
      <c r="VMR8" s="186"/>
      <c r="VMS8" s="186"/>
      <c r="VMT8" s="186"/>
      <c r="VMU8" s="186"/>
      <c r="VMV8" s="186"/>
      <c r="VMW8" s="186"/>
      <c r="VMX8" s="186"/>
      <c r="VMY8" s="186"/>
      <c r="VMZ8" s="186"/>
      <c r="VNA8" s="186"/>
      <c r="VNB8" s="186"/>
      <c r="VNC8" s="186"/>
      <c r="VND8" s="186"/>
      <c r="VNE8" s="186"/>
      <c r="VNF8" s="186"/>
      <c r="VNG8" s="186"/>
      <c r="VNH8" s="186"/>
      <c r="VNI8" s="186"/>
      <c r="VNJ8" s="186"/>
      <c r="VNK8" s="186"/>
      <c r="VNL8" s="186"/>
      <c r="VNM8" s="186"/>
      <c r="VNN8" s="186"/>
      <c r="VNO8" s="186"/>
      <c r="VNP8" s="186"/>
      <c r="VNQ8" s="186"/>
      <c r="VNR8" s="186"/>
      <c r="VNS8" s="186"/>
      <c r="VNT8" s="186"/>
      <c r="VNU8" s="186"/>
      <c r="VNV8" s="186"/>
      <c r="VNW8" s="186"/>
      <c r="VNX8" s="186"/>
      <c r="VNY8" s="186"/>
      <c r="VNZ8" s="186"/>
      <c r="VOA8" s="186"/>
      <c r="VOB8" s="186"/>
      <c r="VOC8" s="186"/>
      <c r="VOD8" s="186"/>
      <c r="VOE8" s="186"/>
      <c r="VOF8" s="186"/>
      <c r="VOG8" s="186"/>
      <c r="VOH8" s="186"/>
      <c r="VOI8" s="186"/>
      <c r="VOJ8" s="186"/>
      <c r="VOK8" s="186"/>
      <c r="VOL8" s="186"/>
      <c r="VOM8" s="186"/>
      <c r="VON8" s="186"/>
      <c r="VOO8" s="186"/>
      <c r="VOP8" s="186"/>
      <c r="VOQ8" s="186"/>
      <c r="VOR8" s="186"/>
      <c r="VOS8" s="186"/>
      <c r="VOT8" s="186"/>
      <c r="VOU8" s="186"/>
      <c r="VOV8" s="186"/>
      <c r="VOW8" s="186"/>
      <c r="VOX8" s="186"/>
      <c r="VOY8" s="186"/>
      <c r="VOZ8" s="186"/>
      <c r="VPA8" s="186"/>
      <c r="VPB8" s="186"/>
      <c r="VPC8" s="186"/>
      <c r="VPD8" s="186"/>
      <c r="VPE8" s="186"/>
      <c r="VPF8" s="186"/>
      <c r="VPG8" s="186"/>
      <c r="VPH8" s="186"/>
      <c r="VPI8" s="186"/>
      <c r="VPJ8" s="186"/>
      <c r="VPK8" s="186"/>
      <c r="VPL8" s="186"/>
      <c r="VPM8" s="186"/>
      <c r="VPN8" s="186"/>
      <c r="VPO8" s="186"/>
      <c r="VPP8" s="186"/>
      <c r="VPQ8" s="186"/>
      <c r="VPR8" s="186"/>
      <c r="VPS8" s="186"/>
      <c r="VPT8" s="186"/>
      <c r="VPU8" s="186"/>
      <c r="VPV8" s="186"/>
      <c r="VPW8" s="186"/>
      <c r="VPX8" s="186"/>
      <c r="VPY8" s="186"/>
      <c r="VPZ8" s="186"/>
      <c r="VQA8" s="186"/>
      <c r="VQB8" s="186"/>
      <c r="VQC8" s="186"/>
      <c r="VQD8" s="186"/>
      <c r="VQE8" s="186"/>
      <c r="VQF8" s="186"/>
      <c r="VQG8" s="186"/>
      <c r="VQH8" s="186"/>
      <c r="VQI8" s="186"/>
      <c r="VQJ8" s="186"/>
      <c r="VQK8" s="186"/>
      <c r="VQL8" s="186"/>
      <c r="VQM8" s="186"/>
      <c r="VQN8" s="186"/>
      <c r="VQO8" s="186"/>
      <c r="VQP8" s="186"/>
      <c r="VQQ8" s="186"/>
      <c r="VQR8" s="186"/>
      <c r="VQS8" s="186"/>
      <c r="VQT8" s="186"/>
      <c r="VQU8" s="186"/>
      <c r="VQV8" s="186"/>
      <c r="VQW8" s="186"/>
      <c r="VQX8" s="186"/>
      <c r="VQY8" s="186"/>
      <c r="VQZ8" s="186"/>
      <c r="VRA8" s="186"/>
      <c r="VRB8" s="186"/>
      <c r="VRC8" s="186"/>
      <c r="VRD8" s="186"/>
      <c r="VRE8" s="186"/>
      <c r="VRF8" s="186"/>
      <c r="VRG8" s="186"/>
      <c r="VRH8" s="186"/>
      <c r="VRI8" s="186"/>
      <c r="VRJ8" s="186"/>
      <c r="VRK8" s="186"/>
      <c r="VRL8" s="186"/>
      <c r="VRM8" s="186"/>
      <c r="VRN8" s="186"/>
      <c r="VRO8" s="186"/>
      <c r="VRP8" s="186"/>
      <c r="VRQ8" s="186"/>
      <c r="VRR8" s="186"/>
      <c r="VRS8" s="186"/>
      <c r="VRT8" s="186"/>
      <c r="VRU8" s="186"/>
      <c r="VRV8" s="186"/>
      <c r="VRW8" s="186"/>
      <c r="VRX8" s="186"/>
      <c r="VRY8" s="186"/>
      <c r="VRZ8" s="186"/>
      <c r="VSA8" s="186"/>
      <c r="VSB8" s="186"/>
      <c r="VSC8" s="186"/>
      <c r="VSD8" s="186"/>
      <c r="VSE8" s="186"/>
      <c r="VSF8" s="186"/>
      <c r="VSG8" s="186"/>
      <c r="VSH8" s="186"/>
      <c r="VSI8" s="186"/>
      <c r="VSJ8" s="186"/>
      <c r="VSK8" s="186"/>
      <c r="VSL8" s="186"/>
      <c r="VSM8" s="186"/>
      <c r="VSN8" s="186"/>
      <c r="VSO8" s="186"/>
      <c r="VSP8" s="186"/>
      <c r="VSQ8" s="186"/>
      <c r="VSR8" s="186"/>
      <c r="VSS8" s="186"/>
      <c r="VST8" s="186"/>
      <c r="VSU8" s="186"/>
      <c r="VSV8" s="186"/>
      <c r="VSW8" s="186"/>
      <c r="VSX8" s="186"/>
      <c r="VSY8" s="186"/>
      <c r="VSZ8" s="186"/>
      <c r="VTA8" s="186"/>
      <c r="VTB8" s="186"/>
      <c r="VTC8" s="186"/>
      <c r="VTD8" s="186"/>
      <c r="VTE8" s="186"/>
      <c r="VTF8" s="186"/>
      <c r="VTG8" s="186"/>
      <c r="VTH8" s="186"/>
      <c r="VTI8" s="186"/>
      <c r="VTJ8" s="186"/>
      <c r="VTK8" s="186"/>
      <c r="VTL8" s="186"/>
      <c r="VTM8" s="186"/>
      <c r="VTN8" s="186"/>
      <c r="VTO8" s="186"/>
      <c r="VTP8" s="186"/>
      <c r="VTQ8" s="186"/>
      <c r="VTR8" s="186"/>
      <c r="VTS8" s="186"/>
      <c r="VTT8" s="186"/>
      <c r="VTU8" s="186"/>
      <c r="VTV8" s="186"/>
      <c r="VTW8" s="186"/>
      <c r="VTX8" s="186"/>
      <c r="VTY8" s="186"/>
      <c r="VTZ8" s="186"/>
      <c r="VUA8" s="186"/>
      <c r="VUB8" s="186"/>
      <c r="VUC8" s="186"/>
      <c r="VUD8" s="186"/>
      <c r="VUE8" s="186"/>
      <c r="VUF8" s="186"/>
      <c r="VUG8" s="186"/>
      <c r="VUH8" s="186"/>
      <c r="VUI8" s="186"/>
      <c r="VUJ8" s="186"/>
      <c r="VUK8" s="186"/>
      <c r="VUL8" s="186"/>
      <c r="VUM8" s="186"/>
      <c r="VUN8" s="186"/>
      <c r="VUO8" s="186"/>
      <c r="VUP8" s="186"/>
      <c r="VUQ8" s="186"/>
      <c r="VUR8" s="186"/>
      <c r="VUS8" s="186"/>
      <c r="VUT8" s="186"/>
      <c r="VUU8" s="186"/>
      <c r="VUV8" s="186"/>
      <c r="VUW8" s="186"/>
      <c r="VUX8" s="186"/>
      <c r="VUY8" s="186"/>
      <c r="VUZ8" s="186"/>
      <c r="VVA8" s="186"/>
      <c r="VVB8" s="186"/>
      <c r="VVC8" s="186"/>
      <c r="VVD8" s="186"/>
      <c r="VVE8" s="186"/>
      <c r="VVF8" s="186"/>
      <c r="VVG8" s="186"/>
      <c r="VVH8" s="186"/>
      <c r="VVI8" s="186"/>
      <c r="VVJ8" s="186"/>
      <c r="VVK8" s="186"/>
      <c r="VVL8" s="186"/>
      <c r="VVM8" s="186"/>
      <c r="VVN8" s="186"/>
      <c r="VVO8" s="186"/>
      <c r="VVP8" s="186"/>
      <c r="VVQ8" s="186"/>
      <c r="VVR8" s="186"/>
      <c r="VVS8" s="186"/>
      <c r="VVT8" s="186"/>
      <c r="VVU8" s="186"/>
      <c r="VVV8" s="186"/>
      <c r="VVW8" s="186"/>
      <c r="VVX8" s="186"/>
      <c r="VVY8" s="186"/>
      <c r="VVZ8" s="186"/>
      <c r="VWA8" s="186"/>
      <c r="VWB8" s="186"/>
      <c r="VWC8" s="186"/>
      <c r="VWD8" s="186"/>
      <c r="VWE8" s="186"/>
      <c r="VWF8" s="186"/>
      <c r="VWG8" s="186"/>
      <c r="VWH8" s="186"/>
      <c r="VWI8" s="186"/>
      <c r="VWJ8" s="186"/>
      <c r="VWK8" s="186"/>
      <c r="VWL8" s="186"/>
      <c r="VWM8" s="186"/>
      <c r="VWN8" s="186"/>
      <c r="VWO8" s="186"/>
      <c r="VWP8" s="186"/>
      <c r="VWQ8" s="186"/>
      <c r="VWR8" s="186"/>
      <c r="VWS8" s="186"/>
      <c r="VWT8" s="186"/>
      <c r="VWU8" s="186"/>
      <c r="VWV8" s="186"/>
      <c r="VWW8" s="186"/>
      <c r="VWX8" s="186"/>
      <c r="VWY8" s="186"/>
      <c r="VWZ8" s="186"/>
      <c r="VXA8" s="186"/>
      <c r="VXB8" s="186"/>
      <c r="VXC8" s="186"/>
      <c r="VXD8" s="186"/>
      <c r="VXE8" s="186"/>
      <c r="VXF8" s="186"/>
      <c r="VXG8" s="186"/>
      <c r="VXH8" s="186"/>
      <c r="VXI8" s="186"/>
      <c r="VXJ8" s="186"/>
      <c r="VXK8" s="186"/>
      <c r="VXL8" s="186"/>
      <c r="VXM8" s="186"/>
      <c r="VXN8" s="186"/>
      <c r="VXO8" s="186"/>
      <c r="VXP8" s="186"/>
      <c r="VXQ8" s="186"/>
      <c r="VXR8" s="186"/>
      <c r="VXS8" s="186"/>
      <c r="VXT8" s="186"/>
      <c r="VXU8" s="186"/>
      <c r="VXV8" s="186"/>
      <c r="VXW8" s="186"/>
      <c r="VXX8" s="186"/>
      <c r="VXY8" s="186"/>
      <c r="VXZ8" s="186"/>
      <c r="VYA8" s="186"/>
      <c r="VYB8" s="186"/>
      <c r="VYC8" s="186"/>
      <c r="VYD8" s="186"/>
      <c r="VYE8" s="186"/>
      <c r="VYF8" s="186"/>
      <c r="VYG8" s="186"/>
      <c r="VYH8" s="186"/>
      <c r="VYI8" s="186"/>
      <c r="VYJ8" s="186"/>
      <c r="VYK8" s="186"/>
      <c r="VYL8" s="186"/>
      <c r="VYM8" s="186"/>
      <c r="VYN8" s="186"/>
      <c r="VYO8" s="186"/>
      <c r="VYP8" s="186"/>
      <c r="VYQ8" s="186"/>
      <c r="VYR8" s="186"/>
      <c r="VYS8" s="186"/>
      <c r="VYT8" s="186"/>
      <c r="VYU8" s="186"/>
      <c r="VYV8" s="186"/>
      <c r="VYW8" s="186"/>
      <c r="VYX8" s="186"/>
      <c r="VYY8" s="186"/>
      <c r="VYZ8" s="186"/>
      <c r="VZA8" s="186"/>
      <c r="VZB8" s="186"/>
      <c r="VZC8" s="186"/>
      <c r="VZD8" s="186"/>
      <c r="VZE8" s="186"/>
      <c r="VZF8" s="186"/>
      <c r="VZG8" s="186"/>
      <c r="VZH8" s="186"/>
      <c r="VZI8" s="186"/>
      <c r="VZJ8" s="186"/>
      <c r="VZK8" s="186"/>
      <c r="VZL8" s="186"/>
      <c r="VZM8" s="186"/>
      <c r="VZN8" s="186"/>
      <c r="VZO8" s="186"/>
      <c r="VZP8" s="186"/>
      <c r="VZQ8" s="186"/>
      <c r="VZR8" s="186"/>
      <c r="VZS8" s="186"/>
      <c r="VZT8" s="186"/>
      <c r="VZU8" s="186"/>
      <c r="VZV8" s="186"/>
      <c r="VZW8" s="186"/>
      <c r="VZX8" s="186"/>
      <c r="VZY8" s="186"/>
      <c r="VZZ8" s="186"/>
      <c r="WAA8" s="186"/>
      <c r="WAB8" s="186"/>
      <c r="WAC8" s="186"/>
      <c r="WAD8" s="186"/>
      <c r="WAE8" s="186"/>
      <c r="WAF8" s="186"/>
      <c r="WAG8" s="186"/>
      <c r="WAH8" s="186"/>
      <c r="WAI8" s="186"/>
      <c r="WAJ8" s="186"/>
      <c r="WAK8" s="186"/>
      <c r="WAL8" s="186"/>
      <c r="WAM8" s="186"/>
      <c r="WAN8" s="186"/>
      <c r="WAO8" s="186"/>
      <c r="WAP8" s="186"/>
      <c r="WAQ8" s="186"/>
      <c r="WAR8" s="186"/>
      <c r="WAS8" s="186"/>
      <c r="WAT8" s="186"/>
      <c r="WAU8" s="186"/>
      <c r="WAV8" s="186"/>
      <c r="WAW8" s="186"/>
      <c r="WAX8" s="186"/>
      <c r="WAY8" s="186"/>
      <c r="WAZ8" s="186"/>
      <c r="WBA8" s="186"/>
      <c r="WBB8" s="186"/>
      <c r="WBC8" s="186"/>
      <c r="WBD8" s="186"/>
      <c r="WBE8" s="186"/>
      <c r="WBF8" s="186"/>
      <c r="WBG8" s="186"/>
      <c r="WBH8" s="186"/>
      <c r="WBI8" s="186"/>
      <c r="WBJ8" s="186"/>
      <c r="WBK8" s="186"/>
      <c r="WBL8" s="186"/>
      <c r="WBM8" s="186"/>
      <c r="WBN8" s="186"/>
      <c r="WBO8" s="186"/>
      <c r="WBP8" s="186"/>
      <c r="WBQ8" s="186"/>
      <c r="WBR8" s="186"/>
      <c r="WBS8" s="186"/>
      <c r="WBT8" s="186"/>
      <c r="WBU8" s="186"/>
      <c r="WBV8" s="186"/>
      <c r="WBW8" s="186"/>
      <c r="WBX8" s="186"/>
      <c r="WBY8" s="186"/>
      <c r="WBZ8" s="186"/>
      <c r="WCA8" s="186"/>
      <c r="WCB8" s="186"/>
      <c r="WCC8" s="186"/>
      <c r="WCD8" s="186"/>
      <c r="WCE8" s="186"/>
      <c r="WCF8" s="186"/>
      <c r="WCG8" s="186"/>
      <c r="WCH8" s="186"/>
      <c r="WCI8" s="186"/>
      <c r="WCJ8" s="186"/>
      <c r="WCK8" s="186"/>
      <c r="WCL8" s="186"/>
      <c r="WCM8" s="186"/>
      <c r="WCN8" s="186"/>
      <c r="WCO8" s="186"/>
      <c r="WCP8" s="186"/>
      <c r="WCQ8" s="186"/>
      <c r="WCR8" s="186"/>
      <c r="WCS8" s="186"/>
      <c r="WCT8" s="186"/>
      <c r="WCU8" s="186"/>
      <c r="WCV8" s="186"/>
      <c r="WCW8" s="186"/>
      <c r="WCX8" s="186"/>
      <c r="WCY8" s="186"/>
      <c r="WCZ8" s="186"/>
      <c r="WDA8" s="186"/>
      <c r="WDB8" s="186"/>
      <c r="WDC8" s="186"/>
      <c r="WDD8" s="186"/>
      <c r="WDE8" s="186"/>
      <c r="WDF8" s="186"/>
      <c r="WDG8" s="186"/>
      <c r="WDH8" s="186"/>
      <c r="WDI8" s="186"/>
      <c r="WDJ8" s="186"/>
      <c r="WDK8" s="186"/>
      <c r="WDL8" s="186"/>
      <c r="WDM8" s="186"/>
      <c r="WDN8" s="186"/>
      <c r="WDO8" s="186"/>
      <c r="WDP8" s="186"/>
      <c r="WDQ8" s="186"/>
      <c r="WDR8" s="186"/>
      <c r="WDS8" s="186"/>
      <c r="WDT8" s="186"/>
      <c r="WDU8" s="186"/>
      <c r="WDV8" s="186"/>
      <c r="WDW8" s="186"/>
      <c r="WDX8" s="186"/>
      <c r="WDY8" s="186"/>
      <c r="WDZ8" s="186"/>
      <c r="WEA8" s="186"/>
      <c r="WEB8" s="186"/>
      <c r="WEC8" s="186"/>
      <c r="WED8" s="186"/>
      <c r="WEE8" s="186"/>
      <c r="WEF8" s="186"/>
      <c r="WEG8" s="186"/>
      <c r="WEH8" s="186"/>
      <c r="WEI8" s="186"/>
      <c r="WEJ8" s="186"/>
      <c r="WEK8" s="186"/>
      <c r="WEL8" s="186"/>
      <c r="WEM8" s="186"/>
      <c r="WEN8" s="186"/>
      <c r="WEO8" s="186"/>
      <c r="WEP8" s="186"/>
      <c r="WEQ8" s="186"/>
      <c r="WER8" s="186"/>
      <c r="WES8" s="186"/>
      <c r="WET8" s="186"/>
      <c r="WEU8" s="186"/>
      <c r="WEV8" s="186"/>
      <c r="WEW8" s="186"/>
      <c r="WEX8" s="186"/>
      <c r="WEY8" s="186"/>
      <c r="WEZ8" s="186"/>
      <c r="WFA8" s="186"/>
      <c r="WFB8" s="186"/>
      <c r="WFC8" s="186"/>
      <c r="WFD8" s="186"/>
      <c r="WFE8" s="186"/>
      <c r="WFF8" s="186"/>
      <c r="WFG8" s="186"/>
      <c r="WFH8" s="186"/>
      <c r="WFI8" s="186"/>
      <c r="WFJ8" s="186"/>
      <c r="WFK8" s="186"/>
      <c r="WFL8" s="186"/>
      <c r="WFM8" s="186"/>
      <c r="WFN8" s="186"/>
      <c r="WFO8" s="186"/>
      <c r="WFP8" s="186"/>
      <c r="WFQ8" s="186"/>
      <c r="WFR8" s="186"/>
      <c r="WFS8" s="186"/>
      <c r="WFT8" s="186"/>
      <c r="WFU8" s="186"/>
      <c r="WFV8" s="186"/>
      <c r="WFW8" s="186"/>
      <c r="WFX8" s="186"/>
      <c r="WFY8" s="186"/>
      <c r="WFZ8" s="186"/>
      <c r="WGA8" s="186"/>
      <c r="WGB8" s="186"/>
      <c r="WGC8" s="186"/>
      <c r="WGD8" s="186"/>
      <c r="WGE8" s="186"/>
      <c r="WGF8" s="186"/>
      <c r="WGG8" s="186"/>
      <c r="WGH8" s="186"/>
      <c r="WGI8" s="186"/>
      <c r="WGJ8" s="186"/>
      <c r="WGK8" s="186"/>
      <c r="WGL8" s="186"/>
      <c r="WGM8" s="186"/>
      <c r="WGN8" s="186"/>
      <c r="WGO8" s="186"/>
      <c r="WGP8" s="186"/>
      <c r="WGQ8" s="186"/>
      <c r="WGR8" s="186"/>
      <c r="WGS8" s="186"/>
      <c r="WGT8" s="186"/>
      <c r="WGU8" s="186"/>
      <c r="WGV8" s="186"/>
      <c r="WGW8" s="186"/>
      <c r="WGX8" s="186"/>
      <c r="WGY8" s="186"/>
      <c r="WGZ8" s="186"/>
      <c r="WHA8" s="186"/>
      <c r="WHB8" s="186"/>
      <c r="WHC8" s="186"/>
      <c r="WHD8" s="186"/>
      <c r="WHE8" s="186"/>
      <c r="WHF8" s="186"/>
      <c r="WHG8" s="186"/>
      <c r="WHH8" s="186"/>
      <c r="WHI8" s="186"/>
      <c r="WHJ8" s="186"/>
      <c r="WHK8" s="186"/>
      <c r="WHL8" s="186"/>
      <c r="WHM8" s="186"/>
      <c r="WHN8" s="186"/>
      <c r="WHO8" s="186"/>
      <c r="WHP8" s="186"/>
      <c r="WHQ8" s="186"/>
      <c r="WHR8" s="186"/>
      <c r="WHS8" s="186"/>
      <c r="WHT8" s="186"/>
      <c r="WHU8" s="186"/>
      <c r="WHV8" s="186"/>
      <c r="WHW8" s="186"/>
      <c r="WHX8" s="186"/>
      <c r="WHY8" s="186"/>
      <c r="WHZ8" s="186"/>
      <c r="WIA8" s="186"/>
      <c r="WIB8" s="186"/>
      <c r="WIC8" s="186"/>
      <c r="WID8" s="186"/>
      <c r="WIE8" s="186"/>
      <c r="WIF8" s="186"/>
      <c r="WIG8" s="186"/>
      <c r="WIH8" s="186"/>
      <c r="WII8" s="186"/>
      <c r="WIJ8" s="186"/>
      <c r="WIK8" s="186"/>
      <c r="WIL8" s="186"/>
      <c r="WIM8" s="186"/>
      <c r="WIN8" s="186"/>
      <c r="WIO8" s="186"/>
      <c r="WIP8" s="186"/>
      <c r="WIQ8" s="186"/>
      <c r="WIR8" s="186"/>
      <c r="WIS8" s="186"/>
      <c r="WIT8" s="186"/>
      <c r="WIU8" s="186"/>
      <c r="WIV8" s="186"/>
      <c r="WIW8" s="186"/>
      <c r="WIX8" s="186"/>
      <c r="WIY8" s="186"/>
      <c r="WIZ8" s="186"/>
      <c r="WJA8" s="186"/>
      <c r="WJB8" s="186"/>
      <c r="WJC8" s="186"/>
      <c r="WJD8" s="186"/>
      <c r="WJE8" s="186"/>
      <c r="WJF8" s="186"/>
      <c r="WJG8" s="186"/>
      <c r="WJH8" s="186"/>
      <c r="WJI8" s="186"/>
      <c r="WJJ8" s="186"/>
      <c r="WJK8" s="186"/>
      <c r="WJL8" s="186"/>
      <c r="WJM8" s="186"/>
      <c r="WJN8" s="186"/>
      <c r="WJO8" s="186"/>
      <c r="WJP8" s="186"/>
      <c r="WJQ8" s="186"/>
      <c r="WJR8" s="186"/>
      <c r="WJS8" s="186"/>
      <c r="WJT8" s="186"/>
      <c r="WJU8" s="186"/>
      <c r="WJV8" s="186"/>
      <c r="WJW8" s="186"/>
      <c r="WJX8" s="186"/>
      <c r="WJY8" s="186"/>
      <c r="WJZ8" s="186"/>
      <c r="WKA8" s="186"/>
      <c r="WKB8" s="186"/>
      <c r="WKC8" s="186"/>
      <c r="WKD8" s="186"/>
      <c r="WKE8" s="186"/>
      <c r="WKF8" s="186"/>
      <c r="WKG8" s="186"/>
      <c r="WKH8" s="186"/>
      <c r="WKI8" s="186"/>
      <c r="WKJ8" s="186"/>
      <c r="WKK8" s="186"/>
      <c r="WKL8" s="186"/>
      <c r="WKM8" s="186"/>
      <c r="WKN8" s="186"/>
      <c r="WKO8" s="186"/>
      <c r="WKP8" s="186"/>
      <c r="WKQ8" s="186"/>
      <c r="WKR8" s="186"/>
      <c r="WKS8" s="186"/>
      <c r="WKT8" s="186"/>
      <c r="WKU8" s="186"/>
      <c r="WKV8" s="186"/>
      <c r="WKW8" s="186"/>
      <c r="WKX8" s="186"/>
      <c r="WKY8" s="186"/>
      <c r="WKZ8" s="186"/>
      <c r="WLA8" s="186"/>
      <c r="WLB8" s="186"/>
      <c r="WLC8" s="186"/>
      <c r="WLD8" s="186"/>
      <c r="WLE8" s="186"/>
      <c r="WLF8" s="186"/>
      <c r="WLG8" s="186"/>
      <c r="WLH8" s="186"/>
      <c r="WLI8" s="186"/>
      <c r="WLJ8" s="186"/>
      <c r="WLK8" s="186"/>
      <c r="WLL8" s="186"/>
      <c r="WLM8" s="186"/>
      <c r="WLN8" s="186"/>
      <c r="WLO8" s="186"/>
      <c r="WLP8" s="186"/>
      <c r="WLQ8" s="186"/>
      <c r="WLR8" s="186"/>
      <c r="WLS8" s="186"/>
      <c r="WLT8" s="186"/>
      <c r="WLU8" s="186"/>
      <c r="WLV8" s="186"/>
      <c r="WLW8" s="186"/>
      <c r="WLX8" s="186"/>
      <c r="WLY8" s="186"/>
      <c r="WLZ8" s="186"/>
      <c r="WMA8" s="186"/>
      <c r="WMB8" s="186"/>
      <c r="WMC8" s="186"/>
      <c r="WMD8" s="186"/>
      <c r="WME8" s="186"/>
      <c r="WMF8" s="186"/>
      <c r="WMG8" s="186"/>
      <c r="WMH8" s="186"/>
      <c r="WMI8" s="186"/>
      <c r="WMJ8" s="186"/>
      <c r="WMK8" s="186"/>
      <c r="WML8" s="186"/>
      <c r="WMM8" s="186"/>
      <c r="WMN8" s="186"/>
      <c r="WMO8" s="186"/>
      <c r="WMP8" s="186"/>
      <c r="WMQ8" s="186"/>
      <c r="WMR8" s="186"/>
      <c r="WMS8" s="186"/>
      <c r="WMT8" s="186"/>
      <c r="WMU8" s="186"/>
      <c r="WMV8" s="186"/>
      <c r="WMW8" s="186"/>
      <c r="WMX8" s="186"/>
      <c r="WMY8" s="186"/>
      <c r="WMZ8" s="186"/>
      <c r="WNA8" s="186"/>
      <c r="WNB8" s="186"/>
      <c r="WNC8" s="186"/>
      <c r="WND8" s="186"/>
      <c r="WNE8" s="186"/>
      <c r="WNF8" s="186"/>
      <c r="WNG8" s="186"/>
      <c r="WNH8" s="186"/>
      <c r="WNI8" s="186"/>
      <c r="WNJ8" s="186"/>
      <c r="WNK8" s="186"/>
      <c r="WNL8" s="186"/>
      <c r="WNM8" s="186"/>
      <c r="WNN8" s="186"/>
      <c r="WNO8" s="186"/>
      <c r="WNP8" s="186"/>
      <c r="WNQ8" s="186"/>
      <c r="WNR8" s="186"/>
      <c r="WNS8" s="186"/>
      <c r="WNT8" s="186"/>
      <c r="WNU8" s="186"/>
      <c r="WNV8" s="186"/>
      <c r="WNW8" s="186"/>
      <c r="WNX8" s="186"/>
      <c r="WNY8" s="186"/>
      <c r="WNZ8" s="186"/>
      <c r="WOA8" s="186"/>
      <c r="WOB8" s="186"/>
      <c r="WOC8" s="186"/>
      <c r="WOD8" s="186"/>
      <c r="WOE8" s="186"/>
      <c r="WOF8" s="186"/>
      <c r="WOG8" s="186"/>
      <c r="WOH8" s="186"/>
      <c r="WOI8" s="186"/>
      <c r="WOJ8" s="186"/>
      <c r="WOK8" s="186"/>
      <c r="WOL8" s="186"/>
      <c r="WOM8" s="186"/>
      <c r="WON8" s="186"/>
      <c r="WOO8" s="186"/>
      <c r="WOP8" s="186"/>
      <c r="WOQ8" s="186"/>
      <c r="WOR8" s="186"/>
      <c r="WOS8" s="186"/>
      <c r="WOT8" s="186"/>
      <c r="WOU8" s="186"/>
      <c r="WOV8" s="186"/>
      <c r="WOW8" s="186"/>
      <c r="WOX8" s="186"/>
      <c r="WOY8" s="186"/>
      <c r="WOZ8" s="186"/>
      <c r="WPA8" s="186"/>
      <c r="WPB8" s="186"/>
      <c r="WPC8" s="186"/>
      <c r="WPD8" s="186"/>
      <c r="WPE8" s="186"/>
      <c r="WPF8" s="186"/>
      <c r="WPG8" s="186"/>
      <c r="WPH8" s="186"/>
      <c r="WPI8" s="186"/>
      <c r="WPJ8" s="186"/>
      <c r="WPK8" s="186"/>
      <c r="WPL8" s="186"/>
      <c r="WPM8" s="186"/>
      <c r="WPN8" s="186"/>
      <c r="WPO8" s="186"/>
      <c r="WPP8" s="186"/>
      <c r="WPQ8" s="186"/>
      <c r="WPR8" s="186"/>
      <c r="WPS8" s="186"/>
      <c r="WPT8" s="186"/>
      <c r="WPU8" s="186"/>
      <c r="WPV8" s="186"/>
      <c r="WPW8" s="186"/>
      <c r="WPX8" s="186"/>
      <c r="WPY8" s="186"/>
      <c r="WPZ8" s="186"/>
      <c r="WQA8" s="186"/>
      <c r="WQB8" s="186"/>
      <c r="WQC8" s="186"/>
      <c r="WQD8" s="186"/>
      <c r="WQE8" s="186"/>
      <c r="WQF8" s="186"/>
      <c r="WQG8" s="186"/>
      <c r="WQH8" s="186"/>
      <c r="WQI8" s="186"/>
      <c r="WQJ8" s="186"/>
      <c r="WQK8" s="186"/>
      <c r="WQL8" s="186"/>
      <c r="WQM8" s="186"/>
      <c r="WQN8" s="186"/>
      <c r="WQO8" s="186"/>
      <c r="WQP8" s="186"/>
      <c r="WQQ8" s="186"/>
      <c r="WQR8" s="186"/>
      <c r="WQS8" s="186"/>
      <c r="WQT8" s="186"/>
      <c r="WQU8" s="186"/>
      <c r="WQV8" s="186"/>
      <c r="WQW8" s="186"/>
      <c r="WQX8" s="186"/>
      <c r="WQY8" s="186"/>
      <c r="WQZ8" s="186"/>
      <c r="WRA8" s="186"/>
      <c r="WRB8" s="186"/>
      <c r="WRC8" s="186"/>
      <c r="WRD8" s="186"/>
      <c r="WRE8" s="186"/>
      <c r="WRF8" s="186"/>
      <c r="WRG8" s="186"/>
      <c r="WRH8" s="186"/>
      <c r="WRI8" s="186"/>
      <c r="WRJ8" s="186"/>
      <c r="WRK8" s="186"/>
      <c r="WRL8" s="186"/>
      <c r="WRM8" s="186"/>
      <c r="WRN8" s="186"/>
      <c r="WRO8" s="186"/>
      <c r="WRP8" s="186"/>
      <c r="WRQ8" s="186"/>
      <c r="WRR8" s="186"/>
      <c r="WRS8" s="186"/>
      <c r="WRT8" s="186"/>
      <c r="WRU8" s="186"/>
      <c r="WRV8" s="186"/>
      <c r="WRW8" s="186"/>
      <c r="WRX8" s="186"/>
      <c r="WRY8" s="186"/>
      <c r="WRZ8" s="186"/>
      <c r="WSA8" s="186"/>
      <c r="WSB8" s="186"/>
      <c r="WSC8" s="186"/>
      <c r="WSD8" s="186"/>
      <c r="WSE8" s="186"/>
      <c r="WSF8" s="186"/>
      <c r="WSG8" s="186"/>
      <c r="WSH8" s="186"/>
      <c r="WSI8" s="186"/>
      <c r="WSJ8" s="186"/>
      <c r="WSK8" s="186"/>
      <c r="WSL8" s="186"/>
      <c r="WSM8" s="186"/>
      <c r="WSN8" s="186"/>
      <c r="WSO8" s="186"/>
      <c r="WSP8" s="186"/>
      <c r="WSQ8" s="186"/>
      <c r="WSR8" s="186"/>
      <c r="WSS8" s="186"/>
      <c r="WST8" s="186"/>
      <c r="WSU8" s="186"/>
      <c r="WSV8" s="186"/>
      <c r="WSW8" s="186"/>
      <c r="WSX8" s="186"/>
      <c r="WSY8" s="186"/>
      <c r="WSZ8" s="186"/>
      <c r="WTA8" s="186"/>
      <c r="WTB8" s="186"/>
      <c r="WTC8" s="186"/>
      <c r="WTD8" s="186"/>
      <c r="WTE8" s="186"/>
      <c r="WTF8" s="186"/>
      <c r="WTG8" s="186"/>
      <c r="WTH8" s="186"/>
      <c r="WTI8" s="186"/>
      <c r="WTJ8" s="186"/>
      <c r="WTK8" s="186"/>
      <c r="WTL8" s="186"/>
      <c r="WTM8" s="186"/>
      <c r="WTN8" s="186"/>
      <c r="WTO8" s="186"/>
      <c r="WTP8" s="186"/>
      <c r="WTQ8" s="186"/>
      <c r="WTR8" s="186"/>
      <c r="WTS8" s="186"/>
      <c r="WTT8" s="186"/>
      <c r="WTU8" s="186"/>
      <c r="WTV8" s="186"/>
      <c r="WTW8" s="186"/>
      <c r="WTX8" s="186"/>
      <c r="WTY8" s="186"/>
      <c r="WTZ8" s="186"/>
      <c r="WUA8" s="186"/>
      <c r="WUB8" s="186"/>
      <c r="WUC8" s="186"/>
      <c r="WUD8" s="186"/>
      <c r="WUE8" s="186"/>
      <c r="WUF8" s="186"/>
      <c r="WUG8" s="186"/>
      <c r="WUH8" s="186"/>
      <c r="WUI8" s="186"/>
      <c r="WUJ8" s="186"/>
      <c r="WUK8" s="186"/>
      <c r="WUL8" s="186"/>
      <c r="WUM8" s="186"/>
      <c r="WUN8" s="186"/>
      <c r="WUO8" s="186"/>
      <c r="WUP8" s="186"/>
      <c r="WUQ8" s="186"/>
      <c r="WUR8" s="186"/>
      <c r="WUS8" s="186"/>
      <c r="WUT8" s="186"/>
      <c r="WUU8" s="186"/>
      <c r="WUV8" s="186"/>
      <c r="WUW8" s="186"/>
      <c r="WUX8" s="186"/>
      <c r="WUY8" s="186"/>
      <c r="WUZ8" s="186"/>
      <c r="WVA8" s="186"/>
      <c r="WVB8" s="186"/>
      <c r="WVC8" s="186"/>
      <c r="WVD8" s="186"/>
      <c r="WVE8" s="186"/>
      <c r="WVF8" s="186"/>
      <c r="WVG8" s="186"/>
      <c r="WVH8" s="186"/>
      <c r="WVI8" s="186"/>
      <c r="WVJ8" s="186"/>
      <c r="WVK8" s="186"/>
      <c r="WVL8" s="186"/>
      <c r="WVM8" s="186"/>
      <c r="WVN8" s="186"/>
      <c r="WVO8" s="186"/>
      <c r="WVP8" s="186"/>
      <c r="WVQ8" s="186"/>
      <c r="WVR8" s="186"/>
      <c r="WVS8" s="186"/>
      <c r="WVT8" s="186"/>
      <c r="WVU8" s="186"/>
      <c r="WVV8" s="186"/>
      <c r="WVW8" s="186"/>
      <c r="WVX8" s="186"/>
      <c r="WVY8" s="186"/>
      <c r="WVZ8" s="186"/>
      <c r="WWA8" s="186"/>
      <c r="WWB8" s="186"/>
      <c r="WWC8" s="186"/>
      <c r="WWD8" s="186"/>
      <c r="WWE8" s="186"/>
      <c r="WWF8" s="186"/>
      <c r="WWG8" s="186"/>
      <c r="WWH8" s="186"/>
      <c r="WWI8" s="186"/>
      <c r="WWJ8" s="186"/>
      <c r="WWK8" s="186"/>
      <c r="WWL8" s="186"/>
      <c r="WWM8" s="186"/>
      <c r="WWN8" s="186"/>
      <c r="WWO8" s="186"/>
      <c r="WWP8" s="186"/>
      <c r="WWQ8" s="186"/>
      <c r="WWR8" s="186"/>
      <c r="WWS8" s="186"/>
      <c r="WWT8" s="186"/>
      <c r="WWU8" s="186"/>
      <c r="WWV8" s="186"/>
      <c r="WWW8" s="186"/>
      <c r="WWX8" s="186"/>
      <c r="WWY8" s="186"/>
      <c r="WWZ8" s="186"/>
      <c r="WXA8" s="186"/>
      <c r="WXB8" s="186"/>
      <c r="WXC8" s="186"/>
      <c r="WXD8" s="186"/>
      <c r="WXE8" s="186"/>
      <c r="WXF8" s="186"/>
      <c r="WXG8" s="186"/>
      <c r="WXH8" s="186"/>
      <c r="WXI8" s="186"/>
      <c r="WXJ8" s="186"/>
      <c r="WXK8" s="186"/>
      <c r="WXL8" s="186"/>
      <c r="WXM8" s="186"/>
      <c r="WXN8" s="186"/>
      <c r="WXO8" s="186"/>
      <c r="WXP8" s="186"/>
      <c r="WXQ8" s="186"/>
      <c r="WXR8" s="186"/>
      <c r="WXS8" s="186"/>
      <c r="WXT8" s="186"/>
      <c r="WXU8" s="186"/>
      <c r="WXV8" s="186"/>
      <c r="WXW8" s="186"/>
      <c r="WXX8" s="186"/>
      <c r="WXY8" s="186"/>
      <c r="WXZ8" s="186"/>
      <c r="WYA8" s="186"/>
      <c r="WYB8" s="186"/>
      <c r="WYC8" s="186"/>
      <c r="WYD8" s="186"/>
      <c r="WYE8" s="186"/>
      <c r="WYF8" s="186"/>
      <c r="WYG8" s="186"/>
      <c r="WYH8" s="186"/>
      <c r="WYI8" s="186"/>
      <c r="WYJ8" s="186"/>
      <c r="WYK8" s="186"/>
      <c r="WYL8" s="186"/>
      <c r="WYM8" s="186"/>
      <c r="WYN8" s="186"/>
      <c r="WYO8" s="186"/>
      <c r="WYP8" s="186"/>
      <c r="WYQ8" s="186"/>
      <c r="WYR8" s="186"/>
      <c r="WYS8" s="186"/>
      <c r="WYT8" s="186"/>
      <c r="WYU8" s="186"/>
      <c r="WYV8" s="186"/>
      <c r="WYW8" s="186"/>
      <c r="WYX8" s="186"/>
      <c r="WYY8" s="186"/>
      <c r="WYZ8" s="186"/>
      <c r="WZA8" s="186"/>
      <c r="WZB8" s="186"/>
      <c r="WZC8" s="186"/>
      <c r="WZD8" s="186"/>
      <c r="WZE8" s="186"/>
      <c r="WZF8" s="186"/>
      <c r="WZG8" s="186"/>
      <c r="WZH8" s="186"/>
      <c r="WZI8" s="186"/>
      <c r="WZJ8" s="186"/>
      <c r="WZK8" s="186"/>
      <c r="WZL8" s="186"/>
      <c r="WZM8" s="186"/>
      <c r="WZN8" s="186"/>
      <c r="WZO8" s="186"/>
      <c r="WZP8" s="186"/>
      <c r="WZQ8" s="186"/>
      <c r="WZR8" s="186"/>
      <c r="WZS8" s="186"/>
      <c r="WZT8" s="186"/>
      <c r="WZU8" s="186"/>
      <c r="WZV8" s="186"/>
      <c r="WZW8" s="186"/>
      <c r="WZX8" s="186"/>
      <c r="WZY8" s="186"/>
      <c r="WZZ8" s="186"/>
      <c r="XAA8" s="186"/>
      <c r="XAB8" s="186"/>
      <c r="XAC8" s="186"/>
      <c r="XAD8" s="186"/>
      <c r="XAE8" s="186"/>
      <c r="XAF8" s="186"/>
      <c r="XAG8" s="186"/>
      <c r="XAH8" s="186"/>
      <c r="XAI8" s="186"/>
      <c r="XAJ8" s="186"/>
      <c r="XAK8" s="186"/>
      <c r="XAL8" s="186"/>
      <c r="XAM8" s="186"/>
      <c r="XAN8" s="186"/>
      <c r="XAO8" s="186"/>
      <c r="XAP8" s="186"/>
      <c r="XAQ8" s="186"/>
      <c r="XAR8" s="186"/>
      <c r="XAS8" s="186"/>
      <c r="XAT8" s="186"/>
      <c r="XAU8" s="186"/>
      <c r="XAV8" s="186"/>
      <c r="XAW8" s="186"/>
      <c r="XAX8" s="186"/>
      <c r="XAY8" s="186"/>
      <c r="XAZ8" s="186"/>
      <c r="XBA8" s="186"/>
      <c r="XBB8" s="186"/>
      <c r="XBC8" s="186"/>
      <c r="XBD8" s="186"/>
      <c r="XBE8" s="186"/>
      <c r="XBF8" s="186"/>
      <c r="XBG8" s="186"/>
      <c r="XBH8" s="186"/>
      <c r="XBI8" s="186"/>
      <c r="XBJ8" s="186"/>
      <c r="XBK8" s="186"/>
      <c r="XBL8" s="186"/>
      <c r="XBM8" s="186"/>
      <c r="XBN8" s="186"/>
      <c r="XBO8" s="186"/>
      <c r="XBP8" s="186"/>
      <c r="XBQ8" s="186"/>
      <c r="XBR8" s="186"/>
      <c r="XBS8" s="186"/>
      <c r="XBT8" s="186"/>
      <c r="XBU8" s="186"/>
      <c r="XBV8" s="186"/>
      <c r="XBW8" s="186"/>
      <c r="XBX8" s="186"/>
      <c r="XBY8" s="186"/>
      <c r="XBZ8" s="186"/>
      <c r="XCA8" s="186"/>
      <c r="XCB8" s="186"/>
      <c r="XCC8" s="186"/>
      <c r="XCD8" s="186"/>
      <c r="XCE8" s="186"/>
      <c r="XCF8" s="186"/>
      <c r="XCG8" s="186"/>
      <c r="XCH8" s="186"/>
    </row>
    <row r="9" spans="1:16310" s="27" customFormat="1">
      <c r="A9" s="5" t="s">
        <v>321</v>
      </c>
      <c r="B9" s="5" t="s">
        <v>322</v>
      </c>
      <c r="C9" s="186">
        <f>BP!C3</f>
        <v>578</v>
      </c>
      <c r="D9" s="186">
        <f>BP!D3</f>
        <v>500.65761466000004</v>
      </c>
      <c r="E9" s="186">
        <f>BP!E3</f>
        <v>499.22794602999994</v>
      </c>
      <c r="F9" s="186">
        <f>BP!F3</f>
        <v>422.30909100999997</v>
      </c>
      <c r="G9" s="186">
        <f t="shared" si="0"/>
        <v>422.30909100999997</v>
      </c>
      <c r="H9" s="186">
        <f>BP!G3</f>
        <v>421.29053221999999</v>
      </c>
      <c r="I9" s="186">
        <v>356</v>
      </c>
    </row>
    <row r="10" spans="1:16310" s="27" customFormat="1">
      <c r="A10" s="5" t="s">
        <v>113</v>
      </c>
      <c r="B10" s="5" t="s">
        <v>323</v>
      </c>
      <c r="C10" s="186">
        <f>BP!C7</f>
        <v>3912</v>
      </c>
      <c r="D10" s="186">
        <f>BP!D7</f>
        <v>3954.5474674400002</v>
      </c>
      <c r="E10" s="186">
        <f>BP!E7</f>
        <v>4109.8725507100007</v>
      </c>
      <c r="F10" s="186">
        <f>BP!F7</f>
        <v>4221.1049045</v>
      </c>
      <c r="G10" s="186">
        <f t="shared" si="0"/>
        <v>4221.1049045</v>
      </c>
      <c r="H10" s="186">
        <f>BP!G7</f>
        <v>4488.1710947199999</v>
      </c>
      <c r="I10" s="186">
        <v>4505</v>
      </c>
    </row>
    <row r="11" spans="1:16310" s="3" customFormat="1">
      <c r="A11" s="5" t="s">
        <v>548</v>
      </c>
      <c r="B11" s="5" t="s">
        <v>317</v>
      </c>
      <c r="C11" s="186">
        <f>DRE!C7+DRE!C21</f>
        <v>791</v>
      </c>
      <c r="D11" s="186">
        <f>DRE!D7+DRE!D21</f>
        <v>4723.1470927600012</v>
      </c>
      <c r="E11" s="186">
        <f>DRE!E7+DRE!E21</f>
        <v>961.4835700900004</v>
      </c>
      <c r="F11" s="186">
        <f>DRE!F7+DRE!F21</f>
        <v>3406.8583429799978</v>
      </c>
      <c r="G11" s="186">
        <f>DRE!G7+DRE!G21</f>
        <v>9882.4890058300007</v>
      </c>
      <c r="H11" s="186">
        <f>DRE!H7+DRE!H21</f>
        <v>2175.6022643899996</v>
      </c>
      <c r="I11" s="186">
        <v>8695</v>
      </c>
    </row>
    <row r="12" spans="1:16310" s="3" customFormat="1" ht="14">
      <c r="A12" s="5" t="s">
        <v>472</v>
      </c>
      <c r="B12" s="5" t="s">
        <v>72</v>
      </c>
      <c r="C12" s="366">
        <v>2.2834064232582215E-2</v>
      </c>
      <c r="D12" s="366">
        <v>0.29272518346015075</v>
      </c>
      <c r="E12" s="181">
        <v>6.3508336808312485E-2</v>
      </c>
      <c r="F12" s="366">
        <v>0.22674003812063498</v>
      </c>
      <c r="G12" s="366">
        <v>0.15021786736614623</v>
      </c>
      <c r="H12" s="366">
        <v>9.2215345092854048E-2</v>
      </c>
      <c r="I12" s="366">
        <v>0.14500539611549151</v>
      </c>
    </row>
    <row r="13" spans="1:16310" s="3" customFormat="1" ht="14">
      <c r="A13" s="5" t="s">
        <v>473</v>
      </c>
      <c r="B13" s="5" t="s">
        <v>73</v>
      </c>
      <c r="C13" s="366">
        <v>2.3363705836397252E-2</v>
      </c>
      <c r="D13" s="366">
        <v>0.29407466291255496</v>
      </c>
      <c r="E13" s="181">
        <v>6.1043983499881847E-2</v>
      </c>
      <c r="F13" s="366">
        <v>0.21747840121110576</v>
      </c>
      <c r="G13" s="366">
        <v>0.15047180908206412</v>
      </c>
      <c r="H13" s="366">
        <v>9.1964617092444259E-2</v>
      </c>
      <c r="I13" s="366">
        <v>0.13887077637532519</v>
      </c>
    </row>
    <row r="14" spans="1:16310" s="3" customFormat="1">
      <c r="A14" s="5" t="s">
        <v>451</v>
      </c>
      <c r="B14" s="5" t="s">
        <v>452</v>
      </c>
      <c r="C14" s="234">
        <v>0</v>
      </c>
      <c r="D14" s="234">
        <v>0</v>
      </c>
      <c r="E14" s="234">
        <v>0</v>
      </c>
      <c r="F14" s="232">
        <v>0</v>
      </c>
      <c r="G14" s="232">
        <v>2009</v>
      </c>
      <c r="H14" s="232" t="s">
        <v>557</v>
      </c>
      <c r="I14" s="232" t="s">
        <v>557</v>
      </c>
    </row>
    <row r="15" spans="1:16310" s="3" customFormat="1" ht="14">
      <c r="A15" s="379" t="s">
        <v>467</v>
      </c>
      <c r="B15" s="379"/>
      <c r="C15" s="380">
        <v>0.10424409214632353</v>
      </c>
      <c r="D15" s="380">
        <v>0.62829510161717605</v>
      </c>
      <c r="E15" s="381">
        <v>0.12806045921618942</v>
      </c>
      <c r="F15" s="380">
        <v>0.4408693003035814</v>
      </c>
      <c r="G15" s="380">
        <v>0.3191291290340163</v>
      </c>
      <c r="H15" s="380">
        <v>0.16539280252078403</v>
      </c>
      <c r="I15" s="380">
        <v>1.1232895008642774</v>
      </c>
      <c r="J15" s="404"/>
    </row>
    <row r="16" spans="1:16310" s="280" customFormat="1" ht="31.5">
      <c r="A16" s="297" t="s">
        <v>320</v>
      </c>
      <c r="B16" s="163" t="s">
        <v>460</v>
      </c>
    </row>
    <row r="17" spans="1:6" s="280" customFormat="1" ht="31.5">
      <c r="A17" s="297" t="s">
        <v>485</v>
      </c>
      <c r="B17" s="164" t="s">
        <v>324</v>
      </c>
      <c r="C17" s="367"/>
      <c r="D17" s="367"/>
      <c r="E17" s="367"/>
      <c r="F17" s="367"/>
    </row>
    <row r="18" spans="1:6" s="280" customFormat="1" ht="11.5">
      <c r="A18" s="298" t="s">
        <v>470</v>
      </c>
      <c r="B18" s="37"/>
    </row>
    <row r="19" spans="1:6" s="280" customFormat="1" ht="11.5">
      <c r="A19" s="298"/>
      <c r="B19" s="37"/>
    </row>
    <row r="20" spans="1:6" s="280" customFormat="1" ht="11.5" hidden="1">
      <c r="A20" s="298"/>
      <c r="B20" s="37"/>
      <c r="E20" s="373"/>
    </row>
    <row r="21" spans="1:6" s="280" customFormat="1" ht="11.5" hidden="1">
      <c r="A21" s="298"/>
      <c r="B21" s="37"/>
    </row>
    <row r="22" spans="1:6" s="280" customFormat="1" ht="11.5" hidden="1">
      <c r="A22" s="298"/>
      <c r="B22" s="37"/>
    </row>
    <row r="23" spans="1:6" s="280" customFormat="1" ht="11.5" hidden="1">
      <c r="A23" s="298"/>
      <c r="B23" s="37"/>
    </row>
    <row r="24" spans="1:6" s="280" customFormat="1" ht="11.5" hidden="1">
      <c r="A24" s="298"/>
      <c r="B24" s="37"/>
    </row>
    <row r="25" spans="1:6" s="280" customFormat="1" ht="11.5" hidden="1">
      <c r="A25" s="298"/>
      <c r="B25" s="37"/>
    </row>
    <row r="26" spans="1:6" s="280" customFormat="1" ht="11.5" hidden="1">
      <c r="A26" s="298"/>
      <c r="B26" s="37"/>
    </row>
    <row r="27" spans="1:6" s="280" customFormat="1" ht="11.5" hidden="1">
      <c r="A27" s="298"/>
      <c r="B27" s="37"/>
    </row>
    <row r="28" spans="1:6" s="280" customFormat="1" ht="11.5" hidden="1">
      <c r="A28" s="68"/>
      <c r="B28" s="68"/>
    </row>
    <row r="29" spans="1:6" s="280" customFormat="1" hidden="1">
      <c r="A29" s="2"/>
      <c r="B29" s="2"/>
    </row>
    <row r="30" spans="1:6" s="280" customFormat="1" hidden="1">
      <c r="A30" s="2"/>
      <c r="B30" s="2"/>
    </row>
    <row r="31" spans="1:6" s="280" customFormat="1" hidden="1">
      <c r="A31" s="1"/>
      <c r="B31" s="1"/>
    </row>
    <row r="32" spans="1:6" s="280" customFormat="1" hidden="1">
      <c r="A32" s="1"/>
      <c r="B32" s="1"/>
    </row>
    <row r="33" spans="1:8" s="280" customFormat="1" hidden="1">
      <c r="A33" s="1"/>
      <c r="B33" s="1"/>
    </row>
    <row r="34" spans="1:8" s="280" customFormat="1" hidden="1">
      <c r="A34" s="1"/>
      <c r="B34" s="1"/>
    </row>
    <row r="35" spans="1:8" s="280" customFormat="1" hidden="1">
      <c r="A35" s="1"/>
      <c r="B35" s="1"/>
    </row>
    <row r="36" spans="1:8" s="280" customFormat="1" hidden="1">
      <c r="A36" s="1"/>
      <c r="B36" s="1"/>
    </row>
    <row r="37" spans="1:8" s="280" customFormat="1" hidden="1">
      <c r="A37" s="1"/>
      <c r="B37" s="1"/>
    </row>
    <row r="38" spans="1:8" s="280" customFormat="1" hidden="1">
      <c r="A38" s="1"/>
      <c r="B38" s="1"/>
    </row>
    <row r="39" spans="1:8" s="280" customFormat="1" hidden="1">
      <c r="A39" s="1"/>
      <c r="B39" s="1"/>
    </row>
    <row r="40" spans="1:8" s="280" customFormat="1" hidden="1">
      <c r="A40" s="1"/>
      <c r="B40" s="1"/>
      <c r="G40" s="2"/>
      <c r="H40" s="2"/>
    </row>
    <row r="42" spans="1:8"/>
    <row r="43" spans="1:8"/>
    <row r="44" spans="1:8"/>
  </sheetData>
  <mergeCells count="9">
    <mergeCell ref="A1:A2"/>
    <mergeCell ref="B1:B2"/>
    <mergeCell ref="D1:D2"/>
    <mergeCell ref="E1:E2"/>
    <mergeCell ref="I1:I2"/>
    <mergeCell ref="H1:H2"/>
    <mergeCell ref="G1:G2"/>
    <mergeCell ref="F1:F2"/>
    <mergeCell ref="C1:C2"/>
  </mergeCells>
  <phoneticPr fontId="4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tabColor rgb="FF009933"/>
  </sheetPr>
  <dimension ref="A1:AU55"/>
  <sheetViews>
    <sheetView showGridLines="0" zoomScaleNormal="100" zoomScaleSheetLayoutView="55" workbookViewId="0">
      <pane xSplit="2" ySplit="1" topLeftCell="C2" activePane="bottomRight" state="frozen"/>
      <selection pane="topRight" activeCell="D1" sqref="D1"/>
      <selection pane="bottomLeft" activeCell="A4" sqref="A4"/>
      <selection pane="bottomRight"/>
    </sheetView>
  </sheetViews>
  <sheetFormatPr defaultColWidth="0" defaultRowHeight="0" customHeight="1" zeroHeight="1" outlineLevelRow="7"/>
  <cols>
    <col min="1" max="1" width="53.90625" style="11" customWidth="1"/>
    <col min="2" max="2" width="33.7265625" style="11" hidden="1" customWidth="1"/>
    <col min="3" max="8" width="11.6328125" style="11" customWidth="1"/>
    <col min="9" max="9" width="10.6328125" style="11" customWidth="1"/>
    <col min="10" max="10" width="2.54296875" style="11" customWidth="1"/>
    <col min="11" max="30" width="8.54296875" style="11" hidden="1" customWidth="1"/>
    <col min="31" max="47" width="9.26953125" style="11" hidden="1" customWidth="1"/>
    <col min="48" max="16384" width="3.81640625" style="11" hidden="1"/>
  </cols>
  <sheetData>
    <row r="1" spans="1:12" s="8" customFormat="1" ht="27.5" customHeight="1">
      <c r="A1" s="382" t="s">
        <v>564</v>
      </c>
      <c r="B1" s="7" t="s">
        <v>31</v>
      </c>
      <c r="C1" s="368" t="s">
        <v>525</v>
      </c>
      <c r="D1" s="368" t="s">
        <v>544</v>
      </c>
      <c r="E1" s="368" t="s">
        <v>546</v>
      </c>
      <c r="F1" s="368" t="s">
        <v>550</v>
      </c>
      <c r="G1" s="368">
        <v>2025</v>
      </c>
      <c r="H1" s="368" t="s">
        <v>560</v>
      </c>
      <c r="I1" s="368" t="s">
        <v>566</v>
      </c>
    </row>
    <row r="2" spans="1:12" s="362" customFormat="1" ht="12.5">
      <c r="A2" s="362" t="s">
        <v>553</v>
      </c>
      <c r="C2" s="353">
        <v>23</v>
      </c>
      <c r="D2" s="353">
        <v>30.320206810000002</v>
      </c>
      <c r="E2" s="353">
        <f>27.43271912</f>
        <v>27.432719120000002</v>
      </c>
      <c r="F2" s="353">
        <v>26.207767499999999</v>
      </c>
      <c r="G2" s="353">
        <v>107.46069343000001</v>
      </c>
      <c r="H2" s="353">
        <v>12.56815274</v>
      </c>
      <c r="I2" s="353">
        <v>12</v>
      </c>
      <c r="J2" s="376"/>
    </row>
    <row r="3" spans="1:12" s="362" customFormat="1" ht="12.5">
      <c r="A3" s="362" t="s">
        <v>552</v>
      </c>
      <c r="C3" s="353">
        <v>477</v>
      </c>
      <c r="D3" s="353">
        <v>632.63296667999998</v>
      </c>
      <c r="E3" s="353">
        <f>638.30329113-2.16455879</f>
        <v>636.13873234000005</v>
      </c>
      <c r="F3" s="353">
        <v>606.37799972000005</v>
      </c>
      <c r="G3" s="353">
        <v>2352.6496987400001</v>
      </c>
      <c r="H3" s="353">
        <v>619.49892049000005</v>
      </c>
      <c r="I3" s="353">
        <v>750</v>
      </c>
      <c r="J3" s="376"/>
    </row>
    <row r="4" spans="1:12" s="330" customFormat="1" ht="12.5">
      <c r="A4" s="82" t="s">
        <v>535</v>
      </c>
      <c r="B4" s="82"/>
      <c r="C4" s="363">
        <v>500</v>
      </c>
      <c r="D4" s="363">
        <v>662.95317348999993</v>
      </c>
      <c r="E4" s="363">
        <v>663.57145145999993</v>
      </c>
      <c r="F4" s="363">
        <v>633.08576721999998</v>
      </c>
      <c r="G4" s="363">
        <v>2460.1103921700001</v>
      </c>
      <c r="H4" s="363">
        <v>632.06707323000001</v>
      </c>
      <c r="I4" s="363">
        <v>762</v>
      </c>
      <c r="J4" s="376"/>
      <c r="L4" s="377"/>
    </row>
    <row r="5" spans="1:12" s="362" customFormat="1" ht="12.5">
      <c r="A5" s="362" t="s">
        <v>551</v>
      </c>
      <c r="C5" s="353">
        <v>-15</v>
      </c>
      <c r="D5" s="353">
        <v>-463.57305614999962</v>
      </c>
      <c r="E5" s="353">
        <v>14.993050829999902</v>
      </c>
      <c r="F5" s="353">
        <v>47.085719739999703</v>
      </c>
      <c r="G5" s="353">
        <v>-415.99428558</v>
      </c>
      <c r="H5" s="353">
        <v>2.0156931</v>
      </c>
      <c r="I5" s="353">
        <v>6</v>
      </c>
      <c r="J5" s="376"/>
    </row>
    <row r="6" spans="1:12" s="330" customFormat="1" ht="12.5">
      <c r="A6" s="82" t="s">
        <v>536</v>
      </c>
      <c r="B6" s="82"/>
      <c r="C6" s="363">
        <v>485</v>
      </c>
      <c r="D6" s="363">
        <v>199.39775140000017</v>
      </c>
      <c r="E6" s="363">
        <v>678.56450228999984</v>
      </c>
      <c r="F6" s="363">
        <v>680.15385289999995</v>
      </c>
      <c r="G6" s="363">
        <v>2043.1161065900001</v>
      </c>
      <c r="H6" s="363">
        <v>634.08276633000003</v>
      </c>
      <c r="I6" s="363">
        <v>768</v>
      </c>
      <c r="J6" s="376"/>
      <c r="L6" s="377"/>
    </row>
    <row r="7" spans="1:12" s="362" customFormat="1" ht="12.5" outlineLevel="2">
      <c r="A7" s="362" t="s">
        <v>537</v>
      </c>
      <c r="C7" s="353">
        <v>813</v>
      </c>
      <c r="D7" s="353">
        <v>2841.0779595099998</v>
      </c>
      <c r="E7" s="353">
        <v>933.70011175000047</v>
      </c>
      <c r="F7" s="353">
        <v>3283.7109345699992</v>
      </c>
      <c r="G7" s="353">
        <v>7871.4890058299998</v>
      </c>
      <c r="H7" s="353">
        <v>1399.8995267299999</v>
      </c>
      <c r="I7" s="353">
        <v>1178</v>
      </c>
      <c r="J7" s="376"/>
    </row>
    <row r="8" spans="1:12" s="362" customFormat="1" ht="12.5" outlineLevel="7">
      <c r="A8" s="365" t="s">
        <v>541</v>
      </c>
      <c r="C8" s="361">
        <v>722</v>
      </c>
      <c r="D8" s="361">
        <v>2627.03700415</v>
      </c>
      <c r="E8" s="361">
        <v>826.17835186000048</v>
      </c>
      <c r="F8" s="361">
        <v>1761.3733163499992</v>
      </c>
      <c r="G8" s="364">
        <v>5936.5886723599997</v>
      </c>
      <c r="H8" s="364">
        <v>1656.1142233999999</v>
      </c>
      <c r="I8" s="364">
        <v>762</v>
      </c>
      <c r="J8" s="376"/>
    </row>
    <row r="9" spans="1:12" s="362" customFormat="1" ht="12.5" outlineLevel="7">
      <c r="A9" s="365" t="s">
        <v>542</v>
      </c>
      <c r="C9" s="364">
        <v>-20</v>
      </c>
      <c r="D9" s="364">
        <v>-8.08955074</v>
      </c>
      <c r="E9" s="364">
        <v>-2.3422930500000092</v>
      </c>
      <c r="F9" s="364">
        <v>-80.780345199999971</v>
      </c>
      <c r="G9" s="364">
        <v>-111.21218898999999</v>
      </c>
      <c r="H9" s="364">
        <v>-185.78675161000001</v>
      </c>
      <c r="I9" s="364">
        <v>-27</v>
      </c>
      <c r="J9" s="376"/>
    </row>
    <row r="10" spans="1:12" s="362" customFormat="1" ht="12.5" outlineLevel="7">
      <c r="A10" s="365" t="s">
        <v>543</v>
      </c>
      <c r="C10" s="361">
        <v>111</v>
      </c>
      <c r="D10" s="361">
        <v>57.391482480000036</v>
      </c>
      <c r="E10" s="361">
        <v>93.713029690000013</v>
      </c>
      <c r="F10" s="361">
        <v>59.633710229999934</v>
      </c>
      <c r="G10" s="364">
        <v>321.73822239999998</v>
      </c>
      <c r="H10" s="364">
        <v>54.075996520000004</v>
      </c>
      <c r="I10" s="364">
        <v>-15</v>
      </c>
      <c r="J10" s="376"/>
    </row>
    <row r="11" spans="1:12" s="362" customFormat="1" ht="12.5" outlineLevel="7">
      <c r="A11" s="365" t="s">
        <v>554</v>
      </c>
      <c r="C11" s="370">
        <v>0</v>
      </c>
      <c r="D11" s="370">
        <v>0</v>
      </c>
      <c r="E11" s="370">
        <v>0</v>
      </c>
      <c r="F11" s="361">
        <v>178.04611886999999</v>
      </c>
      <c r="G11" s="364">
        <v>178.04611886999999</v>
      </c>
      <c r="H11" s="364">
        <v>0</v>
      </c>
      <c r="I11" s="364">
        <v>0</v>
      </c>
      <c r="J11" s="376"/>
    </row>
    <row r="12" spans="1:12" s="362" customFormat="1" ht="12.5" outlineLevel="7">
      <c r="A12" s="365" t="s">
        <v>545</v>
      </c>
      <c r="C12" s="370">
        <v>0</v>
      </c>
      <c r="D12" s="371">
        <v>3.7390236200000118</v>
      </c>
      <c r="E12" s="370">
        <v>0</v>
      </c>
      <c r="F12" s="370">
        <v>1378.6627066900001</v>
      </c>
      <c r="G12" s="370">
        <v>1382.4017303100002</v>
      </c>
      <c r="H12" s="370">
        <v>0</v>
      </c>
      <c r="I12" s="370">
        <v>81</v>
      </c>
      <c r="J12" s="376"/>
    </row>
    <row r="13" spans="1:12" s="362" customFormat="1" ht="12.5" outlineLevel="7">
      <c r="A13" s="365" t="s">
        <v>547</v>
      </c>
      <c r="C13" s="370">
        <v>0</v>
      </c>
      <c r="D13" s="371">
        <v>161</v>
      </c>
      <c r="E13" s="361">
        <v>16.15102324999998</v>
      </c>
      <c r="F13" s="364">
        <v>-13.224572369999976</v>
      </c>
      <c r="G13" s="364">
        <v>163.92645088</v>
      </c>
      <c r="H13" s="364">
        <v>-124.50663552</v>
      </c>
      <c r="I13" s="364">
        <v>377</v>
      </c>
      <c r="J13" s="376"/>
    </row>
    <row r="14" spans="1:12" s="362" customFormat="1" ht="12.5" outlineLevel="1">
      <c r="A14" s="362" t="s">
        <v>538</v>
      </c>
      <c r="C14" s="353">
        <v>-355</v>
      </c>
      <c r="D14" s="353">
        <v>-353.1916513999999</v>
      </c>
      <c r="E14" s="353">
        <v>-397.5919729299996</v>
      </c>
      <c r="F14" s="353">
        <v>-479.20074895000039</v>
      </c>
      <c r="G14" s="353">
        <v>-1584.98437328</v>
      </c>
      <c r="H14" s="353">
        <v>-421.77966498000001</v>
      </c>
      <c r="I14" s="353">
        <v>-421</v>
      </c>
      <c r="J14" s="376"/>
    </row>
    <row r="15" spans="1:12" s="362" customFormat="1" ht="12.5" outlineLevel="1">
      <c r="A15" s="362" t="s">
        <v>555</v>
      </c>
      <c r="C15" s="370">
        <v>0</v>
      </c>
      <c r="D15" s="370">
        <v>0</v>
      </c>
      <c r="E15" s="370">
        <v>0</v>
      </c>
      <c r="F15" s="353">
        <v>-246.23873813</v>
      </c>
      <c r="G15" s="353">
        <v>-246.23873813</v>
      </c>
      <c r="H15" s="353">
        <v>0</v>
      </c>
      <c r="I15" s="353">
        <v>0</v>
      </c>
      <c r="J15" s="376"/>
    </row>
    <row r="16" spans="1:12" s="362" customFormat="1" ht="12.5" outlineLevel="1">
      <c r="A16" s="362" t="s">
        <v>539</v>
      </c>
      <c r="C16" s="353">
        <v>-101</v>
      </c>
      <c r="D16" s="353">
        <v>-48.801273500000008</v>
      </c>
      <c r="E16" s="353">
        <v>-81.007936029999911</v>
      </c>
      <c r="F16" s="353">
        <v>-124.28175750000011</v>
      </c>
      <c r="G16" s="353">
        <v>-355.09096703</v>
      </c>
      <c r="H16" s="353">
        <v>-95.802098279999996</v>
      </c>
      <c r="I16" s="353">
        <v>-112</v>
      </c>
      <c r="J16" s="376"/>
    </row>
    <row r="17" spans="1:12" s="362" customFormat="1" ht="12.5">
      <c r="A17" s="362" t="s">
        <v>561</v>
      </c>
      <c r="C17" s="353">
        <v>221</v>
      </c>
      <c r="D17" s="353">
        <v>-59.017518440000032</v>
      </c>
      <c r="E17" s="353">
        <v>-21.525579300000004</v>
      </c>
      <c r="F17" s="353">
        <v>99.782122509999994</v>
      </c>
      <c r="G17" s="353">
        <v>239.73902476999999</v>
      </c>
      <c r="H17" s="353">
        <v>16.923180729999999</v>
      </c>
      <c r="I17" s="353">
        <v>-82</v>
      </c>
      <c r="J17" s="376"/>
    </row>
    <row r="18" spans="1:12" s="330" customFormat="1" ht="12.5">
      <c r="A18" s="82" t="s">
        <v>15</v>
      </c>
      <c r="B18" s="82"/>
      <c r="C18" s="363">
        <v>1063</v>
      </c>
      <c r="D18" s="363">
        <v>2579.4652675699999</v>
      </c>
      <c r="E18" s="363">
        <v>1112.1391257800005</v>
      </c>
      <c r="F18" s="363">
        <v>3213.9256654000001</v>
      </c>
      <c r="G18" s="363">
        <v>7968.0300587500005</v>
      </c>
      <c r="H18" s="363">
        <v>1533.3237105299997</v>
      </c>
      <c r="I18" s="363">
        <v>1331</v>
      </c>
      <c r="J18" s="376"/>
      <c r="L18" s="377"/>
    </row>
    <row r="19" spans="1:12" s="362" customFormat="1" ht="12.5">
      <c r="A19" s="362" t="s">
        <v>540</v>
      </c>
      <c r="C19" s="353">
        <v>-730</v>
      </c>
      <c r="D19" s="353">
        <v>564.1950103500003</v>
      </c>
      <c r="E19" s="353">
        <v>-246.66662360000055</v>
      </c>
      <c r="F19" s="353">
        <v>-80.75829331999978</v>
      </c>
      <c r="G19" s="353">
        <v>-493.22990657000003</v>
      </c>
      <c r="H19" s="353">
        <v>-721.76588846000004</v>
      </c>
      <c r="I19" s="353">
        <v>-305</v>
      </c>
      <c r="J19" s="386"/>
    </row>
    <row r="20" spans="1:12" s="330" customFormat="1" ht="12.5">
      <c r="A20" s="82" t="s">
        <v>106</v>
      </c>
      <c r="B20" s="82"/>
      <c r="C20" s="363">
        <v>333</v>
      </c>
      <c r="D20" s="363">
        <v>3143.6602779200002</v>
      </c>
      <c r="E20" s="363">
        <v>865.47250217999999</v>
      </c>
      <c r="F20" s="363">
        <v>3133.16737208</v>
      </c>
      <c r="G20" s="363">
        <v>7474.8001521800006</v>
      </c>
      <c r="H20" s="363">
        <v>810.95782206999968</v>
      </c>
      <c r="I20" s="363">
        <v>1026</v>
      </c>
      <c r="J20" s="386"/>
      <c r="L20" s="377"/>
    </row>
    <row r="21" spans="1:12" s="9" customFormat="1" ht="14">
      <c r="A21" s="374" t="s">
        <v>558</v>
      </c>
      <c r="B21" s="106"/>
      <c r="C21" s="353">
        <v>-22</v>
      </c>
      <c r="D21" s="353">
        <v>1882.0691332500014</v>
      </c>
      <c r="E21" s="353">
        <v>27.783458339999925</v>
      </c>
      <c r="F21" s="353">
        <v>123.14740840999866</v>
      </c>
      <c r="G21" s="353">
        <v>2011</v>
      </c>
      <c r="H21" s="353">
        <v>775.70273765999991</v>
      </c>
      <c r="I21" s="353">
        <v>7517</v>
      </c>
      <c r="J21" s="386"/>
    </row>
    <row r="22" spans="1:12" s="9" customFormat="1" ht="12.5">
      <c r="A22" s="369" t="s">
        <v>559</v>
      </c>
      <c r="B22" s="106"/>
      <c r="C22" s="353">
        <v>0</v>
      </c>
      <c r="D22" s="353">
        <v>-958.19991717000005</v>
      </c>
      <c r="E22" s="353">
        <v>-11.369824469999855</v>
      </c>
      <c r="F22" s="353">
        <v>-56.430258360000039</v>
      </c>
      <c r="G22" s="353">
        <v>-1026</v>
      </c>
      <c r="H22" s="353">
        <v>-185.05261633999999</v>
      </c>
      <c r="I22" s="353">
        <v>-2820</v>
      </c>
      <c r="J22" s="386"/>
    </row>
    <row r="23" spans="1:12" s="9" customFormat="1" ht="14.5">
      <c r="A23" s="10" t="s">
        <v>110</v>
      </c>
      <c r="B23" s="10"/>
      <c r="C23" s="342">
        <v>311</v>
      </c>
      <c r="D23" s="342">
        <v>4067.5294940000013</v>
      </c>
      <c r="E23" s="342">
        <v>881.88613605</v>
      </c>
      <c r="F23" s="342">
        <v>3199.8845221299998</v>
      </c>
      <c r="G23" s="342">
        <v>8459.8001521799997</v>
      </c>
      <c r="H23" s="342">
        <v>1401.6079433899995</v>
      </c>
      <c r="I23" s="342">
        <v>5723</v>
      </c>
      <c r="J23" s="386"/>
      <c r="L23" s="378"/>
    </row>
    <row r="24" spans="1:12" s="9" customFormat="1" ht="24" customHeight="1">
      <c r="A24" s="197" t="s">
        <v>457</v>
      </c>
      <c r="B24" s="197" t="s">
        <v>458</v>
      </c>
    </row>
    <row r="25" spans="1:12" s="41" customFormat="1" ht="24" customHeight="1">
      <c r="A25" s="198" t="s">
        <v>336</v>
      </c>
      <c r="B25" s="198" t="s">
        <v>459</v>
      </c>
    </row>
    <row r="26" spans="1:12" s="41" customFormat="1" ht="15" customHeight="1">
      <c r="A26" s="97"/>
      <c r="B26" s="97"/>
    </row>
    <row r="27" spans="1:12" s="41" customFormat="1" ht="12.5" hidden="1">
      <c r="A27" s="97"/>
      <c r="B27" s="97"/>
    </row>
    <row r="28" spans="1:12" s="41" customFormat="1" ht="12.5" hidden="1"/>
    <row r="29" spans="1:12" ht="12.5" hidden="1">
      <c r="A29" s="12"/>
      <c r="B29" s="12"/>
    </row>
    <row r="30" spans="1:12" ht="12.5" hidden="1"/>
    <row r="31" spans="1:12" ht="12.5" hidden="1">
      <c r="A31" s="9"/>
      <c r="B31" s="9"/>
    </row>
    <row r="32" spans="1:12" ht="12.5" hidden="1"/>
    <row r="33" spans="1:2" ht="12.5" hidden="1">
      <c r="A33" s="9"/>
      <c r="B33" s="9"/>
    </row>
    <row r="34" spans="1:2" ht="12.5" hidden="1"/>
    <row r="35" spans="1:2" ht="12.5" hidden="1"/>
    <row r="36" spans="1:2" ht="12.5" hidden="1"/>
    <row r="37" spans="1:2" ht="12.5" hidden="1"/>
    <row r="38" spans="1:2" ht="12.5" hidden="1"/>
    <row r="39" spans="1:2" ht="12.5" hidden="1"/>
    <row r="40" spans="1:2" ht="12.5" hidden="1"/>
    <row r="41" spans="1:2" ht="12.5" hidden="1"/>
    <row r="42" spans="1:2" ht="12.5" hidden="1"/>
    <row r="43" spans="1:2" ht="12.5" hidden="1"/>
    <row r="44" spans="1:2" ht="12.5" hidden="1"/>
    <row r="45" spans="1:2" ht="12.5" hidden="1"/>
    <row r="46" spans="1:2" ht="12.5" hidden="1"/>
    <row r="47" spans="1:2" ht="12.5" hidden="1"/>
    <row r="48" spans="1:2" ht="12.5" hidden="1"/>
    <row r="49" spans="2:2" ht="12.5" hidden="1"/>
    <row r="50" spans="2:2" ht="12.5" hidden="1"/>
    <row r="51" spans="2:2" ht="12.5" hidden="1"/>
    <row r="52" spans="2:2" ht="12.5" hidden="1">
      <c r="B52" s="96"/>
    </row>
    <row r="53" spans="2:2" ht="12.5" hidden="1"/>
    <row r="54" spans="2:2" ht="12.5" hidden="1"/>
    <row r="55" spans="2:2" ht="12.5" hidden="1"/>
  </sheetData>
  <phoneticPr fontId="45" type="noConversion"/>
  <pageMargins left="0.78740157499999996" right="0.78740157499999996" top="0.984251969" bottom="0.984251969" header="0.49212598499999999" footer="0.49212598499999999"/>
  <pageSetup paperSize="9" scale="24" orientation="portrait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tabColor rgb="FF009933"/>
    <pageSetUpPr fitToPage="1"/>
  </sheetPr>
  <dimension ref="A1:I59"/>
  <sheetViews>
    <sheetView showGridLines="0" zoomScaleNormal="100" workbookViewId="0">
      <pane xSplit="1" ySplit="1" topLeftCell="C2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ColWidth="0" defaultRowHeight="15" customHeight="1" zeroHeight="1" outlineLevelRow="1"/>
  <cols>
    <col min="1" max="1" width="42.453125" style="5" customWidth="1"/>
    <col min="2" max="2" width="25.26953125" style="5" hidden="1" customWidth="1"/>
    <col min="3" max="7" width="11.6328125" style="5" customWidth="1"/>
    <col min="8" max="8" width="10.26953125" style="5" customWidth="1"/>
    <col min="9" max="9" width="2.6328125" style="5" customWidth="1"/>
    <col min="10" max="16384" width="2.1796875" style="5" hidden="1"/>
  </cols>
  <sheetData>
    <row r="1" spans="1:8" s="13" customFormat="1" ht="23.5" customHeight="1">
      <c r="A1" s="385" t="s">
        <v>563</v>
      </c>
      <c r="B1" s="188" t="s">
        <v>49</v>
      </c>
      <c r="C1" s="384">
        <v>44285</v>
      </c>
      <c r="D1" s="384">
        <v>44376</v>
      </c>
      <c r="E1" s="384">
        <v>44468</v>
      </c>
      <c r="F1" s="384">
        <v>44560</v>
      </c>
      <c r="G1" s="384">
        <v>44650</v>
      </c>
      <c r="H1" s="384">
        <v>44741</v>
      </c>
    </row>
    <row r="2" spans="1:8" s="32" customFormat="1" ht="12.5">
      <c r="A2" s="32" t="s">
        <v>526</v>
      </c>
      <c r="B2" s="338"/>
      <c r="C2" s="358">
        <v>16762</v>
      </c>
      <c r="D2" s="358">
        <v>18894.502775359997</v>
      </c>
      <c r="E2" s="358">
        <v>16691.94043133</v>
      </c>
      <c r="F2" s="358">
        <v>17570.130494879999</v>
      </c>
      <c r="G2" s="358">
        <v>19358.301705409998</v>
      </c>
      <c r="H2" s="358">
        <v>24147</v>
      </c>
    </row>
    <row r="3" spans="1:8" ht="12.5">
      <c r="A3" s="32" t="s">
        <v>21</v>
      </c>
      <c r="B3" s="159"/>
      <c r="C3" s="358">
        <v>578</v>
      </c>
      <c r="D3" s="358">
        <v>500.65761466000004</v>
      </c>
      <c r="E3" s="358">
        <v>499.22794602999994</v>
      </c>
      <c r="F3" s="358">
        <v>422.30909100999997</v>
      </c>
      <c r="G3" s="358">
        <v>421.29053221999999</v>
      </c>
      <c r="H3" s="358">
        <v>356</v>
      </c>
    </row>
    <row r="4" spans="1:8" ht="12.5">
      <c r="A4" s="32" t="s">
        <v>101</v>
      </c>
      <c r="B4" s="159"/>
      <c r="C4" s="358">
        <v>78256</v>
      </c>
      <c r="D4" s="358">
        <v>71758.832315240012</v>
      </c>
      <c r="E4" s="358">
        <v>73760.049239800021</v>
      </c>
      <c r="F4" s="358">
        <v>75671.949309069998</v>
      </c>
      <c r="G4" s="358">
        <v>96196.087748520004</v>
      </c>
      <c r="H4" s="358">
        <v>73214</v>
      </c>
    </row>
    <row r="5" spans="1:8" s="32" customFormat="1" ht="12.5" outlineLevel="1">
      <c r="A5" s="157" t="s">
        <v>527</v>
      </c>
      <c r="B5" s="338"/>
      <c r="C5" s="361">
        <v>72144</v>
      </c>
      <c r="D5" s="361">
        <v>65641.680776230001</v>
      </c>
      <c r="E5" s="361">
        <v>67508.653386440012</v>
      </c>
      <c r="F5" s="361">
        <v>69494.623917460005</v>
      </c>
      <c r="G5" s="361">
        <v>89970.621371069996</v>
      </c>
      <c r="H5" s="361">
        <v>66898</v>
      </c>
    </row>
    <row r="6" spans="1:8" s="32" customFormat="1" ht="12.5" outlineLevel="1">
      <c r="A6" s="157" t="s">
        <v>528</v>
      </c>
      <c r="B6" s="338"/>
      <c r="C6" s="361">
        <v>2200</v>
      </c>
      <c r="D6" s="361">
        <v>2162.6040715700001</v>
      </c>
      <c r="E6" s="361">
        <v>2141.5233026500009</v>
      </c>
      <c r="F6" s="361">
        <v>1956.22048711</v>
      </c>
      <c r="G6" s="361">
        <v>1737.2952827300001</v>
      </c>
      <c r="H6" s="361">
        <v>1811</v>
      </c>
    </row>
    <row r="7" spans="1:8" ht="12.5" outlineLevel="1">
      <c r="A7" s="157" t="s">
        <v>529</v>
      </c>
      <c r="B7" s="375"/>
      <c r="C7" s="361">
        <v>3912</v>
      </c>
      <c r="D7" s="361">
        <v>3954.5474674400002</v>
      </c>
      <c r="E7" s="361">
        <v>4109.8725507100007</v>
      </c>
      <c r="F7" s="361">
        <v>4221.1049045</v>
      </c>
      <c r="G7" s="361">
        <v>4488.1710947199999</v>
      </c>
      <c r="H7" s="361">
        <v>4505</v>
      </c>
    </row>
    <row r="8" spans="1:8" ht="12.5">
      <c r="A8" s="32" t="s">
        <v>556</v>
      </c>
      <c r="B8" s="375"/>
      <c r="C8" s="372">
        <v>298.84409485999998</v>
      </c>
      <c r="D8" s="372">
        <v>377.19754963999998</v>
      </c>
      <c r="E8" s="372">
        <v>432.43073973999998</v>
      </c>
      <c r="F8" s="372">
        <v>1651.27900976</v>
      </c>
      <c r="G8" s="372">
        <v>1779.7680070500001</v>
      </c>
      <c r="H8" s="372">
        <v>2013</v>
      </c>
    </row>
    <row r="9" spans="1:8" s="32" customFormat="1" ht="12.5">
      <c r="A9" s="32" t="s">
        <v>530</v>
      </c>
      <c r="B9" s="338"/>
      <c r="C9" s="358">
        <v>2698.3998076000062</v>
      </c>
      <c r="D9" s="358">
        <v>3048.062875239993</v>
      </c>
      <c r="E9" s="358">
        <v>2516.4072049899996</v>
      </c>
      <c r="F9" s="358">
        <v>2974.8005688499948</v>
      </c>
      <c r="G9" s="358">
        <v>3433.5704252299961</v>
      </c>
      <c r="H9" s="358">
        <v>2609</v>
      </c>
    </row>
    <row r="10" spans="1:8" s="32" customFormat="1" ht="12.5">
      <c r="A10" s="15" t="s">
        <v>1</v>
      </c>
      <c r="B10" s="338"/>
      <c r="C10" s="359">
        <v>98593</v>
      </c>
      <c r="D10" s="359">
        <v>94579.253130140016</v>
      </c>
      <c r="E10" s="359">
        <v>93900.055561890025</v>
      </c>
      <c r="F10" s="359">
        <v>98290.468473569985</v>
      </c>
      <c r="G10" s="359">
        <v>121189.01841843</v>
      </c>
      <c r="H10" s="359">
        <v>102339</v>
      </c>
    </row>
    <row r="11" spans="1:8" s="32" customFormat="1" ht="12.5">
      <c r="A11" s="32" t="s">
        <v>531</v>
      </c>
      <c r="B11" s="338"/>
      <c r="C11" s="358">
        <v>33</v>
      </c>
      <c r="D11" s="358">
        <v>33.608910399999999</v>
      </c>
      <c r="E11" s="358">
        <v>33.783260329999997</v>
      </c>
      <c r="F11" s="358">
        <v>33.783260329999997</v>
      </c>
      <c r="G11" s="358">
        <v>34.116350359999998</v>
      </c>
      <c r="H11" s="358">
        <v>34</v>
      </c>
    </row>
    <row r="12" spans="1:8" ht="12.5">
      <c r="A12" s="32" t="s">
        <v>532</v>
      </c>
      <c r="B12" s="159"/>
      <c r="C12" s="358">
        <v>11641</v>
      </c>
      <c r="D12" s="358">
        <v>10069.916199290001</v>
      </c>
      <c r="E12" s="358">
        <v>7382.7983249399995</v>
      </c>
      <c r="F12" s="358">
        <v>8806.2314846900008</v>
      </c>
      <c r="G12" s="358">
        <v>16669.101420390001</v>
      </c>
      <c r="H12" s="358">
        <v>10049</v>
      </c>
    </row>
    <row r="13" spans="1:8" ht="12.5">
      <c r="A13" s="32" t="s">
        <v>533</v>
      </c>
      <c r="B13" s="375"/>
      <c r="C13" s="358">
        <v>4509</v>
      </c>
      <c r="D13" s="358">
        <v>2106.3675167299998</v>
      </c>
      <c r="E13" s="358">
        <v>2201.4800824699996</v>
      </c>
      <c r="F13" s="358">
        <v>3688.6520376299995</v>
      </c>
      <c r="G13" s="358">
        <v>3705.9863206599998</v>
      </c>
      <c r="H13" s="358">
        <v>1433</v>
      </c>
    </row>
    <row r="14" spans="1:8" ht="12.5">
      <c r="A14" s="32" t="s">
        <v>2</v>
      </c>
      <c r="B14" s="317"/>
      <c r="C14" s="358">
        <v>82410</v>
      </c>
      <c r="D14" s="358">
        <v>82369.360503719989</v>
      </c>
      <c r="E14" s="358">
        <v>84281.996099769982</v>
      </c>
      <c r="F14" s="358">
        <v>85761.683386660006</v>
      </c>
      <c r="G14" s="358">
        <v>100779.81432701999</v>
      </c>
      <c r="H14" s="358">
        <v>90823</v>
      </c>
    </row>
    <row r="15" spans="1:8" ht="12.5">
      <c r="A15" s="15" t="s">
        <v>23</v>
      </c>
      <c r="B15" s="317"/>
      <c r="C15" s="359">
        <v>98593</v>
      </c>
      <c r="D15" s="359">
        <v>94579.253130140016</v>
      </c>
      <c r="E15" s="359">
        <v>93900.055561890025</v>
      </c>
      <c r="F15" s="359">
        <v>98290.468473570014</v>
      </c>
      <c r="G15" s="359">
        <v>121189.01841843</v>
      </c>
      <c r="H15" s="359">
        <v>102339</v>
      </c>
    </row>
    <row r="16" spans="1:8" ht="18" customHeight="1">
      <c r="A16" s="317"/>
      <c r="B16" s="317"/>
      <c r="C16" s="360"/>
      <c r="D16" s="360"/>
      <c r="E16" s="360"/>
      <c r="F16" s="360"/>
      <c r="G16" s="360"/>
    </row>
    <row r="17" spans="1:2" ht="18" hidden="1" customHeight="1">
      <c r="A17" s="317"/>
      <c r="B17" s="317"/>
    </row>
    <row r="18" spans="1:2" ht="15.65" hidden="1" customHeight="1">
      <c r="A18" s="317"/>
      <c r="B18" s="317"/>
    </row>
    <row r="19" spans="1:2" ht="18" hidden="1" customHeight="1">
      <c r="A19" s="317"/>
      <c r="B19" s="317"/>
    </row>
    <row r="20" spans="1:2" ht="18" hidden="1" customHeight="1">
      <c r="A20" s="317"/>
      <c r="B20" s="317"/>
    </row>
    <row r="21" spans="1:2" ht="18" hidden="1" customHeight="1">
      <c r="A21" s="317"/>
      <c r="B21" s="317"/>
    </row>
    <row r="22" spans="1:2" ht="18" hidden="1" customHeight="1">
      <c r="A22" s="317"/>
      <c r="B22" s="317"/>
    </row>
    <row r="23" spans="1:2" ht="18" hidden="1" customHeight="1">
      <c r="A23" s="317"/>
      <c r="B23" s="317"/>
    </row>
    <row r="24" spans="1:2" ht="18" hidden="1" customHeight="1">
      <c r="A24" s="317"/>
      <c r="B24" s="317"/>
    </row>
    <row r="25" spans="1:2" ht="18" hidden="1" customHeight="1">
      <c r="A25" s="317"/>
      <c r="B25" s="317"/>
    </row>
    <row r="26" spans="1:2" s="243" customFormat="1" ht="12.5" hidden="1">
      <c r="A26" s="241"/>
      <c r="B26" s="241"/>
    </row>
    <row r="27" spans="1:2" s="32" customFormat="1" ht="12.5" hidden="1">
      <c r="A27" s="393"/>
      <c r="B27" s="394"/>
    </row>
    <row r="28" spans="1:2" s="32" customFormat="1" ht="15" hidden="1" customHeight="1">
      <c r="A28" s="393"/>
      <c r="B28" s="394"/>
    </row>
    <row r="29" spans="1:2" s="32" customFormat="1" ht="15" hidden="1" customHeight="1">
      <c r="A29" s="393"/>
      <c r="B29" s="394"/>
    </row>
    <row r="30" spans="1:2" s="32" customFormat="1" ht="15" hidden="1" customHeight="1">
      <c r="A30" s="393"/>
      <c r="B30" s="394"/>
    </row>
    <row r="31" spans="1:2" s="30" customFormat="1" ht="7.5" hidden="1" customHeight="1"/>
    <row r="32" spans="1:2" s="6" customFormat="1" ht="15" hidden="1" customHeight="1"/>
    <row r="33" spans="2:2" s="6" customFormat="1" ht="15" hidden="1" customHeight="1"/>
    <row r="34" spans="2:2" s="6" customFormat="1" ht="15" hidden="1" customHeight="1"/>
    <row r="35" spans="2:2" s="6" customFormat="1" ht="15" hidden="1" customHeight="1"/>
    <row r="36" spans="2:2" ht="15" hidden="1" customHeight="1">
      <c r="B36" s="6"/>
    </row>
    <row r="37" spans="2:2" ht="15" hidden="1" customHeight="1">
      <c r="B37" s="6"/>
    </row>
    <row r="38" spans="2:2" ht="15" hidden="1" customHeight="1">
      <c r="B38" s="6"/>
    </row>
    <row r="39" spans="2:2" ht="15" hidden="1" customHeight="1">
      <c r="B39" s="6"/>
    </row>
    <row r="40" spans="2:2" ht="15" hidden="1" customHeight="1">
      <c r="B40" s="6"/>
    </row>
    <row r="41" spans="2:2" ht="15" hidden="1" customHeight="1">
      <c r="B41" s="6"/>
    </row>
    <row r="42" spans="2:2" ht="15" hidden="1" customHeight="1">
      <c r="B42" s="6"/>
    </row>
    <row r="43" spans="2:2" ht="15" hidden="1" customHeight="1">
      <c r="B43" s="6"/>
    </row>
    <row r="44" spans="2:2" ht="15" hidden="1" customHeight="1">
      <c r="B44" s="6"/>
    </row>
    <row r="45" spans="2:2" ht="15" hidden="1" customHeight="1">
      <c r="B45" s="6"/>
    </row>
    <row r="46" spans="2:2" ht="15" hidden="1" customHeight="1">
      <c r="B46" s="6"/>
    </row>
    <row r="47" spans="2:2" ht="15" hidden="1" customHeight="1">
      <c r="B47" s="6"/>
    </row>
    <row r="48" spans="2:2" ht="15" hidden="1" customHeight="1">
      <c r="B48" s="6"/>
    </row>
    <row r="49" spans="2:2" ht="15" hidden="1" customHeight="1">
      <c r="B49" s="6"/>
    </row>
    <row r="50" spans="2:2" ht="15" hidden="1" customHeight="1">
      <c r="B50" s="6"/>
    </row>
    <row r="51" spans="2:2" ht="15" hidden="1" customHeight="1">
      <c r="B51" s="6"/>
    </row>
    <row r="52" spans="2:2" ht="15" hidden="1" customHeight="1">
      <c r="B52" s="6"/>
    </row>
    <row r="53" spans="2:2" ht="15" hidden="1" customHeight="1">
      <c r="B53" s="6"/>
    </row>
    <row r="54" spans="2:2" ht="15" hidden="1" customHeight="1">
      <c r="B54" s="6"/>
    </row>
    <row r="55" spans="2:2" ht="15" hidden="1" customHeight="1">
      <c r="B55" s="6"/>
    </row>
    <row r="56" spans="2:2" ht="15" hidden="1" customHeight="1">
      <c r="B56" s="6"/>
    </row>
    <row r="57" spans="2:2" ht="15" hidden="1" customHeight="1">
      <c r="B57" s="6"/>
    </row>
    <row r="58" spans="2:2" ht="15" hidden="1" customHeight="1">
      <c r="B58" s="6"/>
    </row>
    <row r="59" spans="2:2" ht="15" hidden="1" customHeight="1">
      <c r="B59" s="6"/>
    </row>
  </sheetData>
  <mergeCells count="2">
    <mergeCell ref="A27:A30"/>
    <mergeCell ref="B27:B30"/>
  </mergeCells>
  <pageMargins left="0.78740157499999996" right="0.78740157499999996" top="0.984251969" bottom="0.984251969" header="0.49212598499999999" footer="0.49212598499999999"/>
  <pageSetup paperSize="9" scale="13" orientation="portrait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9">
    <tabColor rgb="FF009933"/>
  </sheetPr>
  <dimension ref="A1:BK23"/>
  <sheetViews>
    <sheetView showGridLines="0" zoomScaleNormal="100" workbookViewId="0">
      <pane xSplit="2" ySplit="1" topLeftCell="C2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ColWidth="0" defaultRowHeight="0" customHeight="1" zeroHeight="1"/>
  <cols>
    <col min="1" max="1" width="58.81640625" style="95" customWidth="1"/>
    <col min="2" max="2" width="46.54296875" style="95" hidden="1" customWidth="1"/>
    <col min="3" max="4" width="10.7265625" style="95" customWidth="1"/>
    <col min="5" max="5" width="2.6328125" style="95" customWidth="1"/>
    <col min="6" max="46" width="10" style="95" hidden="1" customWidth="1"/>
    <col min="47" max="47" width="2.54296875" style="95" hidden="1" customWidth="1"/>
    <col min="48" max="48" width="12.453125" style="95" hidden="1" customWidth="1"/>
    <col min="49" max="60" width="10" style="95" hidden="1" customWidth="1"/>
    <col min="61" max="61" width="2.54296875" style="95" hidden="1" customWidth="1"/>
    <col min="62" max="63" width="12.453125" style="95" hidden="1" customWidth="1"/>
    <col min="64" max="16384" width="8.7265625" style="95" hidden="1"/>
  </cols>
  <sheetData>
    <row r="1" spans="1:46" s="80" customFormat="1" ht="27" customHeight="1" thickBot="1">
      <c r="A1" s="382" t="s">
        <v>562</v>
      </c>
      <c r="B1" s="209" t="s">
        <v>71</v>
      </c>
      <c r="C1" s="383">
        <v>44195</v>
      </c>
      <c r="D1" s="383">
        <v>44560</v>
      </c>
    </row>
    <row r="2" spans="1:46" s="80" customFormat="1" ht="18.75" customHeight="1">
      <c r="A2" s="243" t="s">
        <v>497</v>
      </c>
      <c r="B2" s="210" t="s">
        <v>455</v>
      </c>
      <c r="C2" s="279"/>
      <c r="D2" s="279"/>
    </row>
    <row r="3" spans="1:46" s="77" customFormat="1" ht="18.75" customHeight="1">
      <c r="A3" s="32" t="s">
        <v>498</v>
      </c>
      <c r="B3" s="210" t="s">
        <v>456</v>
      </c>
      <c r="C3" s="310">
        <v>9330</v>
      </c>
      <c r="D3" s="310">
        <v>8460.2319796599986</v>
      </c>
    </row>
    <row r="4" spans="1:46" s="77" customFormat="1" ht="18.75" customHeight="1">
      <c r="A4" s="32" t="s">
        <v>499</v>
      </c>
      <c r="B4" s="210" t="s">
        <v>403</v>
      </c>
      <c r="C4" s="81">
        <v>0</v>
      </c>
      <c r="D4" s="81">
        <v>0</v>
      </c>
    </row>
    <row r="5" spans="1:46" s="77" customFormat="1" ht="18.75" customHeight="1">
      <c r="A5" s="32" t="s">
        <v>500</v>
      </c>
      <c r="B5" s="210" t="s">
        <v>402</v>
      </c>
      <c r="C5" s="81">
        <v>-467</v>
      </c>
      <c r="D5" s="81">
        <v>-423</v>
      </c>
    </row>
    <row r="6" spans="1:46" s="77" customFormat="1" ht="18.75" customHeight="1" thickBot="1">
      <c r="A6" s="32" t="s">
        <v>517</v>
      </c>
      <c r="B6" s="210" t="s">
        <v>393</v>
      </c>
      <c r="C6" s="206">
        <v>0</v>
      </c>
      <c r="D6" s="206">
        <v>0</v>
      </c>
    </row>
    <row r="7" spans="1:46" s="77" customFormat="1" ht="18.75" customHeight="1">
      <c r="A7" s="82" t="s">
        <v>518</v>
      </c>
      <c r="B7" s="211" t="s">
        <v>404</v>
      </c>
      <c r="C7" s="83">
        <f>SUM(C3:C6)</f>
        <v>8863</v>
      </c>
      <c r="D7" s="83">
        <f>SUM(D3:D6)</f>
        <v>8037.2319796599986</v>
      </c>
    </row>
    <row r="8" spans="1:46" s="77" customFormat="1" ht="18.75" customHeight="1">
      <c r="A8" s="5" t="s">
        <v>501</v>
      </c>
      <c r="B8" s="210"/>
      <c r="C8" s="81">
        <v>2216</v>
      </c>
      <c r="D8" s="81">
        <v>2009</v>
      </c>
    </row>
    <row r="9" spans="1:46" s="77" customFormat="1" ht="18.75" customHeight="1">
      <c r="A9" s="5" t="s">
        <v>502</v>
      </c>
      <c r="B9" s="210" t="s">
        <v>486</v>
      </c>
      <c r="C9" s="81">
        <v>2216</v>
      </c>
      <c r="D9" s="81">
        <v>2009</v>
      </c>
    </row>
    <row r="10" spans="1:46" s="77" customFormat="1" ht="18.75" customHeight="1" thickBot="1">
      <c r="A10" s="5" t="s">
        <v>503</v>
      </c>
      <c r="B10" s="210" t="s">
        <v>405</v>
      </c>
      <c r="C10" s="81">
        <v>0</v>
      </c>
      <c r="D10" s="81">
        <v>0</v>
      </c>
    </row>
    <row r="11" spans="1:46" s="77" customFormat="1" ht="18.75" customHeight="1">
      <c r="A11" s="82" t="s">
        <v>504</v>
      </c>
      <c r="B11" s="211" t="s">
        <v>406</v>
      </c>
      <c r="C11" s="84">
        <v>0.25</v>
      </c>
      <c r="D11" s="84">
        <v>0.25</v>
      </c>
    </row>
    <row r="12" spans="1:46" s="85" customFormat="1" ht="20">
      <c r="A12" s="163" t="s">
        <v>127</v>
      </c>
      <c r="B12" s="163" t="s">
        <v>335</v>
      </c>
      <c r="C12" s="354"/>
      <c r="D12" s="35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2"/>
      <c r="AA12" s="24"/>
      <c r="AB12" s="24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46" s="85" customFormat="1" ht="23" customHeight="1">
      <c r="A13" s="163"/>
      <c r="B13" s="87"/>
      <c r="C13" s="355"/>
      <c r="D13" s="355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 s="85" customFormat="1" ht="15" hidden="1" customHeight="1">
      <c r="A14" s="127"/>
      <c r="B14" s="88"/>
      <c r="C14" s="334"/>
      <c r="D14" s="334"/>
      <c r="E14" s="90"/>
      <c r="F14" s="90"/>
      <c r="G14" s="92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2"/>
      <c r="AB14" s="90"/>
      <c r="AC14" s="90"/>
      <c r="AD14" s="90"/>
      <c r="AE14" s="91"/>
      <c r="AF14" s="89"/>
      <c r="AG14" s="90"/>
      <c r="AH14" s="90"/>
      <c r="AI14" s="91"/>
      <c r="AJ14" s="89"/>
      <c r="AK14" s="90"/>
      <c r="AL14" s="90"/>
      <c r="AM14" s="91"/>
      <c r="AN14" s="89"/>
      <c r="AO14" s="90"/>
      <c r="AP14" s="90"/>
      <c r="AQ14" s="91"/>
      <c r="AR14" s="89"/>
      <c r="AS14" s="90"/>
      <c r="AT14" s="90"/>
    </row>
    <row r="15" spans="1:46" s="85" customFormat="1" ht="15" hidden="1" customHeight="1">
      <c r="A15" s="127"/>
      <c r="B15" s="88"/>
      <c r="C15" s="334"/>
      <c r="D15" s="334"/>
      <c r="E15" s="90"/>
      <c r="F15" s="90"/>
      <c r="G15" s="92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2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</row>
    <row r="16" spans="1:46" s="85" customFormat="1" ht="15" hidden="1" customHeight="1">
      <c r="A16" s="127"/>
      <c r="B16" s="88"/>
      <c r="C16" s="90"/>
      <c r="D16" s="90"/>
      <c r="E16" s="90"/>
      <c r="F16" s="90"/>
      <c r="G16" s="92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2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</row>
    <row r="17" spans="1:47" s="85" customFormat="1" ht="15" hidden="1" customHeight="1">
      <c r="A17" s="127"/>
      <c r="B17" s="88"/>
      <c r="C17" s="90"/>
      <c r="D17" s="90"/>
      <c r="E17" s="90"/>
      <c r="F17" s="90"/>
      <c r="G17" s="92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2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</row>
    <row r="18" spans="1:47" s="94" customFormat="1" ht="15" hidden="1" customHeight="1">
      <c r="A18" s="86"/>
      <c r="B18" s="87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61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25"/>
    </row>
    <row r="19" spans="1:47" s="94" customFormat="1" ht="15" hidden="1" customHeight="1">
      <c r="A19" s="86"/>
      <c r="B19" s="87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</row>
    <row r="20" spans="1:47" s="94" customFormat="1" ht="15" hidden="1" customHeight="1">
      <c r="A20" s="86"/>
      <c r="B20" s="86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</row>
    <row r="21" spans="1:47" s="94" customFormat="1" ht="12.5" hidden="1">
      <c r="A21" s="395"/>
      <c r="B21" s="395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</row>
    <row r="22" spans="1:47" s="94" customFormat="1" ht="12.5" hidden="1">
      <c r="A22" s="318"/>
      <c r="B22" s="3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</row>
    <row r="23" spans="1:47" s="77" customFormat="1" ht="17.25" hidden="1" customHeight="1"/>
  </sheetData>
  <mergeCells count="1">
    <mergeCell ref="A21:B2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3475-4D56-441C-96A4-E6CDF6C5E626}">
  <dimension ref="A1:B12"/>
  <sheetViews>
    <sheetView showGridLines="0" showRowColHeaders="0" showRuler="0" zoomScaleNormal="100" workbookViewId="0"/>
  </sheetViews>
  <sheetFormatPr defaultColWidth="0" defaultRowHeight="20" customHeight="1" zeroHeight="1"/>
  <cols>
    <col min="1" max="1" width="1.453125" style="26" customWidth="1"/>
    <col min="2" max="2" width="70.453125" style="26" bestFit="1" customWidth="1"/>
    <col min="3" max="8" width="9.26953125" style="26" hidden="1" customWidth="1"/>
    <col min="9" max="16384" width="9.26953125" style="26" hidden="1"/>
  </cols>
  <sheetData>
    <row r="1" spans="1:2" ht="39" customHeight="1">
      <c r="A1" s="33"/>
      <c r="B1" s="33"/>
    </row>
    <row r="2" spans="1:2">
      <c r="A2" s="33"/>
      <c r="B2" s="33"/>
    </row>
    <row r="3" spans="1:2" ht="20.25" customHeight="1">
      <c r="A3" s="33"/>
      <c r="B3" s="357" t="s">
        <v>523</v>
      </c>
    </row>
    <row r="4" spans="1:2">
      <c r="A4" s="33"/>
      <c r="B4" s="33"/>
    </row>
    <row r="5" spans="1:2">
      <c r="A5" s="33"/>
      <c r="B5" s="34" t="s">
        <v>519</v>
      </c>
    </row>
    <row r="6" spans="1:2">
      <c r="A6" s="33"/>
      <c r="B6" s="34"/>
    </row>
    <row r="7" spans="1:2">
      <c r="A7" s="33"/>
      <c r="B7" s="34" t="s">
        <v>520</v>
      </c>
    </row>
    <row r="8" spans="1:2">
      <c r="A8" s="33"/>
      <c r="B8" s="34"/>
    </row>
    <row r="9" spans="1:2">
      <c r="A9" s="33"/>
      <c r="B9" s="34" t="s">
        <v>521</v>
      </c>
    </row>
    <row r="10" spans="1:2">
      <c r="A10" s="33"/>
      <c r="B10" s="34"/>
    </row>
    <row r="11" spans="1:2">
      <c r="A11" s="33"/>
      <c r="B11" s="34" t="s">
        <v>522</v>
      </c>
    </row>
    <row r="12" spans="1:2">
      <c r="A12" s="33"/>
      <c r="B12" s="34"/>
    </row>
  </sheetData>
  <hyperlinks>
    <hyperlink ref="B7" location="'DRE_2010-2024'!A1" display="2 - Demonstração do Resultado_2010-2024" xr:uid="{7DBEA599-3DF1-4615-B5F8-D3313EDA1B53}"/>
    <hyperlink ref="B9" location="'BP_2010-2024'!A1" display="3 - Balanço Patrimonial_2010-2024" xr:uid="{B94D2390-CEE2-4FB4-9CB9-1C9F90F6D4EA}"/>
    <hyperlink ref="B11" location="'Remuneração Acionista_2010-2024'!A1" display="4 - Remuneração Acionista_2010-2024" xr:uid="{0A3D11E5-565F-48D8-A4A0-DBE0A21A4490}"/>
    <hyperlink ref="B5" location="'Indicadores_2010-2024'!A1" display="1 - Indicadores_2010-2024" xr:uid="{ED7D3136-8987-4955-A1B5-1C641D7CE9FC}"/>
  </hyperlink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E7C7-CABE-4287-96AA-739E703B5E23}">
  <sheetPr>
    <tabColor theme="0" tint="-0.14999847407452621"/>
  </sheetPr>
  <dimension ref="A1:XFD51"/>
  <sheetViews>
    <sheetView showGridLines="0" zoomScaleNormal="100" workbookViewId="0">
      <pane xSplit="3" ySplit="3" topLeftCell="BP4" activePane="bottomRight" state="frozen"/>
      <selection activeCell="B3" sqref="B3"/>
      <selection pane="topRight" activeCell="B3" sqref="B3"/>
      <selection pane="bottomLeft" activeCell="B3" sqref="B3"/>
      <selection pane="bottomRight" activeCell="BX1" sqref="BX1:BZ1"/>
    </sheetView>
  </sheetViews>
  <sheetFormatPr defaultColWidth="0" defaultRowHeight="12.5" customHeight="1" zeroHeight="1"/>
  <cols>
    <col min="1" max="1" width="1.7265625" style="27" customWidth="1"/>
    <col min="2" max="2" width="41.26953125" style="1" customWidth="1"/>
    <col min="3" max="3" width="30.453125" style="1" hidden="1" customWidth="1"/>
    <col min="4" max="4" width="10.453125" style="1" bestFit="1" customWidth="1"/>
    <col min="5" max="5" width="10" style="1" bestFit="1" customWidth="1"/>
    <col min="6" max="7" width="8.54296875" style="1" bestFit="1" customWidth="1"/>
    <col min="8" max="8" width="10" style="1" bestFit="1" customWidth="1"/>
    <col min="9" max="13" width="8.54296875" style="1" bestFit="1" customWidth="1"/>
    <col min="14" max="16" width="8" style="1" bestFit="1" customWidth="1"/>
    <col min="17" max="17" width="8.453125" style="1" bestFit="1" customWidth="1"/>
    <col min="18" max="21" width="7.54296875" style="1" bestFit="1" customWidth="1"/>
    <col min="22" max="22" width="8.453125" style="1" bestFit="1" customWidth="1"/>
    <col min="23" max="23" width="9" style="1" bestFit="1" customWidth="1"/>
    <col min="24" max="26" width="7.453125" style="1" bestFit="1" customWidth="1"/>
    <col min="27" max="27" width="8.453125" style="1" bestFit="1" customWidth="1"/>
    <col min="28" max="28" width="9" style="1" bestFit="1" customWidth="1"/>
    <col min="29" max="29" width="8.26953125" style="1" bestFit="1" customWidth="1"/>
    <col min="30" max="31" width="7.453125" style="1" bestFit="1" customWidth="1"/>
    <col min="32" max="32" width="9.26953125" style="1" bestFit="1" customWidth="1"/>
    <col min="33" max="33" width="9.26953125" style="1" customWidth="1"/>
    <col min="34" max="35" width="8.26953125" style="1" bestFit="1" customWidth="1"/>
    <col min="36" max="36" width="7.453125" style="1" bestFit="1" customWidth="1"/>
    <col min="37" max="37" width="8.453125" style="1" bestFit="1" customWidth="1"/>
    <col min="38" max="38" width="7.453125" style="1" bestFit="1" customWidth="1"/>
    <col min="39" max="41" width="7.453125" style="27" bestFit="1" customWidth="1"/>
    <col min="42" max="42" width="8.453125" style="27" bestFit="1" customWidth="1"/>
    <col min="43" max="45" width="7.453125" style="27" bestFit="1" customWidth="1"/>
    <col min="46" max="46" width="8" style="27" bestFit="1" customWidth="1"/>
    <col min="47" max="47" width="8.453125" style="27" bestFit="1" customWidth="1"/>
    <col min="48" max="48" width="7.7265625" style="27" customWidth="1"/>
    <col min="49" max="49" width="8" style="27" bestFit="1" customWidth="1"/>
    <col min="50" max="50" width="8.54296875" style="27" customWidth="1"/>
    <col min="51" max="51" width="8" style="2" bestFit="1" customWidth="1"/>
    <col min="52" max="52" width="8.453125" style="2" bestFit="1" customWidth="1"/>
    <col min="53" max="58" width="9.54296875" style="2" customWidth="1"/>
    <col min="59" max="59" width="9.7265625" style="2" bestFit="1" customWidth="1"/>
    <col min="60" max="63" width="10" style="2" bestFit="1" customWidth="1"/>
    <col min="64" max="65" width="10.26953125" style="2" bestFit="1" customWidth="1"/>
    <col min="66" max="73" width="9.54296875" style="2" customWidth="1"/>
    <col min="74" max="76" width="8.54296875" style="2" customWidth="1"/>
    <col min="77" max="78" width="9.1796875" style="2" customWidth="1"/>
    <col min="79" max="16383" width="9.1796875" style="2" hidden="1"/>
    <col min="16384" max="16384" width="0" style="2" hidden="1"/>
  </cols>
  <sheetData>
    <row r="1" spans="2:16384" s="27" customFormat="1" ht="48.75" customHeight="1">
      <c r="B1" s="28"/>
      <c r="C1" s="28"/>
      <c r="D1" s="286"/>
      <c r="E1" s="28"/>
      <c r="F1" s="28"/>
      <c r="G1" s="28"/>
      <c r="H1" s="28"/>
      <c r="I1" s="28"/>
      <c r="J1" s="28"/>
      <c r="K1" s="28"/>
      <c r="L1" s="28"/>
      <c r="M1" s="28"/>
      <c r="N1" s="300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63"/>
      <c r="AN1" s="67"/>
      <c r="AO1" s="67"/>
      <c r="AP1" s="67"/>
      <c r="AQ1" s="67"/>
      <c r="AW1" s="76"/>
      <c r="BB1" s="67"/>
      <c r="BF1" s="67"/>
      <c r="BG1" s="67"/>
      <c r="BK1" s="67"/>
      <c r="BL1" s="67"/>
      <c r="BM1" s="67"/>
      <c r="BN1" s="320" t="s">
        <v>507</v>
      </c>
      <c r="BR1" s="316"/>
      <c r="BS1" s="349"/>
      <c r="BW1" s="349"/>
      <c r="BX1" s="398" t="s">
        <v>24</v>
      </c>
      <c r="BY1" s="398"/>
      <c r="BZ1" s="398"/>
    </row>
    <row r="2" spans="2:16384" ht="15" customHeight="1">
      <c r="B2" s="390" t="s">
        <v>0</v>
      </c>
      <c r="C2" s="390" t="s">
        <v>27</v>
      </c>
      <c r="D2" s="128" t="s">
        <v>417</v>
      </c>
      <c r="E2" s="7" t="s">
        <v>418</v>
      </c>
      <c r="F2" s="7" t="s">
        <v>419</v>
      </c>
      <c r="G2" s="7" t="s">
        <v>420</v>
      </c>
      <c r="H2" s="396">
        <v>2010</v>
      </c>
      <c r="I2" s="128" t="s">
        <v>407</v>
      </c>
      <c r="J2" s="7" t="s">
        <v>408</v>
      </c>
      <c r="K2" s="7" t="s">
        <v>409</v>
      </c>
      <c r="L2" s="7" t="s">
        <v>410</v>
      </c>
      <c r="M2" s="396">
        <v>2011</v>
      </c>
      <c r="N2" s="128" t="s">
        <v>341</v>
      </c>
      <c r="O2" s="7" t="s">
        <v>342</v>
      </c>
      <c r="P2" s="7" t="s">
        <v>343</v>
      </c>
      <c r="Q2" s="7" t="s">
        <v>344</v>
      </c>
      <c r="R2" s="396">
        <v>2012</v>
      </c>
      <c r="S2" s="128" t="s">
        <v>337</v>
      </c>
      <c r="T2" s="7" t="s">
        <v>338</v>
      </c>
      <c r="U2" s="7" t="s">
        <v>339</v>
      </c>
      <c r="V2" s="7" t="s">
        <v>340</v>
      </c>
      <c r="W2" s="396">
        <v>2013</v>
      </c>
      <c r="X2" s="128" t="s">
        <v>63</v>
      </c>
      <c r="Y2" s="7" t="s">
        <v>76</v>
      </c>
      <c r="Z2" s="7" t="s">
        <v>77</v>
      </c>
      <c r="AA2" s="7" t="s">
        <v>78</v>
      </c>
      <c r="AB2" s="396">
        <v>2014</v>
      </c>
      <c r="AC2" s="128" t="s">
        <v>62</v>
      </c>
      <c r="AD2" s="7" t="s">
        <v>79</v>
      </c>
      <c r="AE2" s="7" t="s">
        <v>80</v>
      </c>
      <c r="AF2" s="7" t="s">
        <v>81</v>
      </c>
      <c r="AG2" s="396">
        <v>2015</v>
      </c>
      <c r="AH2" s="128" t="s">
        <v>64</v>
      </c>
      <c r="AI2" s="7" t="s">
        <v>82</v>
      </c>
      <c r="AJ2" s="7" t="s">
        <v>83</v>
      </c>
      <c r="AK2" s="7" t="s">
        <v>84</v>
      </c>
      <c r="AL2" s="396">
        <v>2016</v>
      </c>
      <c r="AM2" s="128" t="s">
        <v>61</v>
      </c>
      <c r="AN2" s="7" t="s">
        <v>85</v>
      </c>
      <c r="AO2" s="7" t="s">
        <v>86</v>
      </c>
      <c r="AP2" s="7" t="s">
        <v>87</v>
      </c>
      <c r="AQ2" s="396">
        <v>2017</v>
      </c>
      <c r="AR2" s="7" t="s">
        <v>68</v>
      </c>
      <c r="AS2" s="7" t="s">
        <v>88</v>
      </c>
      <c r="AT2" s="7" t="s">
        <v>89</v>
      </c>
      <c r="AU2" s="7" t="s">
        <v>90</v>
      </c>
      <c r="AV2" s="397">
        <v>2018</v>
      </c>
      <c r="AW2" s="128" t="s">
        <v>188</v>
      </c>
      <c r="AX2" s="7" t="s">
        <v>463</v>
      </c>
      <c r="AY2" s="7" t="s">
        <v>475</v>
      </c>
      <c r="AZ2" s="7" t="s">
        <v>483</v>
      </c>
      <c r="BA2" s="391">
        <v>2019</v>
      </c>
      <c r="BB2" s="128" t="s">
        <v>484</v>
      </c>
      <c r="BC2" s="7" t="s">
        <v>488</v>
      </c>
      <c r="BD2" s="7" t="s">
        <v>490</v>
      </c>
      <c r="BE2" s="7" t="s">
        <v>491</v>
      </c>
      <c r="BF2" s="391">
        <v>2020</v>
      </c>
      <c r="BG2" s="128" t="s">
        <v>492</v>
      </c>
      <c r="BH2" s="7" t="s">
        <v>493</v>
      </c>
      <c r="BI2" s="7" t="s">
        <v>494</v>
      </c>
      <c r="BJ2" s="7" t="s">
        <v>495</v>
      </c>
      <c r="BK2" s="391">
        <v>2021</v>
      </c>
      <c r="BL2" s="128" t="s">
        <v>496</v>
      </c>
      <c r="BM2" s="7" t="s">
        <v>505</v>
      </c>
      <c r="BN2" s="7" t="s">
        <v>506</v>
      </c>
      <c r="BO2" s="7" t="s">
        <v>508</v>
      </c>
      <c r="BP2" s="391">
        <v>2022</v>
      </c>
      <c r="BQ2" s="321" t="s">
        <v>509</v>
      </c>
      <c r="BR2" s="341" t="s">
        <v>510</v>
      </c>
      <c r="BS2" s="341" t="s">
        <v>511</v>
      </c>
      <c r="BT2" s="341" t="s">
        <v>512</v>
      </c>
      <c r="BU2" s="391">
        <v>2023</v>
      </c>
      <c r="BV2" s="321" t="s">
        <v>513</v>
      </c>
      <c r="BW2" s="341" t="s">
        <v>514</v>
      </c>
      <c r="BX2" s="341" t="s">
        <v>515</v>
      </c>
      <c r="BY2" s="341" t="s">
        <v>516</v>
      </c>
      <c r="BZ2" s="391">
        <v>2024</v>
      </c>
    </row>
    <row r="3" spans="2:16384" ht="15" customHeight="1">
      <c r="B3" s="390"/>
      <c r="C3" s="390"/>
      <c r="D3" s="69">
        <v>38806</v>
      </c>
      <c r="E3" s="50">
        <v>38897</v>
      </c>
      <c r="F3" s="4">
        <v>38989</v>
      </c>
      <c r="G3" s="4">
        <v>39081</v>
      </c>
      <c r="H3" s="396"/>
      <c r="I3" s="69">
        <v>39171</v>
      </c>
      <c r="J3" s="50">
        <v>39262</v>
      </c>
      <c r="K3" s="4">
        <v>39354</v>
      </c>
      <c r="L3" s="4">
        <v>39446</v>
      </c>
      <c r="M3" s="396"/>
      <c r="N3" s="69">
        <v>39537</v>
      </c>
      <c r="O3" s="50">
        <v>39628</v>
      </c>
      <c r="P3" s="4">
        <v>39720</v>
      </c>
      <c r="Q3" s="4">
        <v>39812</v>
      </c>
      <c r="R3" s="396"/>
      <c r="S3" s="69">
        <v>39902</v>
      </c>
      <c r="T3" s="50">
        <v>39993</v>
      </c>
      <c r="U3" s="4">
        <v>40085</v>
      </c>
      <c r="V3" s="4">
        <v>40177</v>
      </c>
      <c r="W3" s="396"/>
      <c r="X3" s="69">
        <v>40267</v>
      </c>
      <c r="Y3" s="50">
        <v>40358</v>
      </c>
      <c r="Z3" s="4">
        <v>40450</v>
      </c>
      <c r="AA3" s="4">
        <v>40542</v>
      </c>
      <c r="AB3" s="396"/>
      <c r="AC3" s="69">
        <v>40632</v>
      </c>
      <c r="AD3" s="50">
        <v>40723</v>
      </c>
      <c r="AE3" s="4">
        <v>40815</v>
      </c>
      <c r="AF3" s="4">
        <v>40907</v>
      </c>
      <c r="AG3" s="396"/>
      <c r="AH3" s="69">
        <v>40998</v>
      </c>
      <c r="AI3" s="50">
        <v>41089</v>
      </c>
      <c r="AJ3" s="4">
        <v>41181</v>
      </c>
      <c r="AK3" s="4">
        <v>41273</v>
      </c>
      <c r="AL3" s="396"/>
      <c r="AM3" s="69">
        <v>41363</v>
      </c>
      <c r="AN3" s="50">
        <v>41454</v>
      </c>
      <c r="AO3" s="4">
        <v>41546</v>
      </c>
      <c r="AP3" s="4">
        <v>41638</v>
      </c>
      <c r="AQ3" s="396"/>
      <c r="AR3" s="50">
        <v>41728</v>
      </c>
      <c r="AS3" s="50">
        <v>41819</v>
      </c>
      <c r="AT3" s="50">
        <v>41911</v>
      </c>
      <c r="AU3" s="50">
        <v>42003</v>
      </c>
      <c r="AV3" s="397"/>
      <c r="AW3" s="290">
        <v>42093</v>
      </c>
      <c r="AX3" s="50">
        <v>42184</v>
      </c>
      <c r="AY3" s="50">
        <v>42276</v>
      </c>
      <c r="AZ3" s="50">
        <v>42368</v>
      </c>
      <c r="BA3" s="391"/>
      <c r="BB3" s="290">
        <v>42459</v>
      </c>
      <c r="BC3" s="50" t="s">
        <v>489</v>
      </c>
      <c r="BD3" s="50">
        <v>42642</v>
      </c>
      <c r="BE3" s="50">
        <v>42734</v>
      </c>
      <c r="BF3" s="391"/>
      <c r="BG3" s="290">
        <v>42824</v>
      </c>
      <c r="BH3" s="50">
        <v>42915</v>
      </c>
      <c r="BI3" s="50">
        <v>43007</v>
      </c>
      <c r="BJ3" s="50">
        <v>43099</v>
      </c>
      <c r="BK3" s="391"/>
      <c r="BL3" s="290">
        <v>43189</v>
      </c>
      <c r="BM3" s="50">
        <v>43280</v>
      </c>
      <c r="BN3" s="50">
        <v>43372</v>
      </c>
      <c r="BO3" s="50">
        <v>43464</v>
      </c>
      <c r="BP3" s="391"/>
      <c r="BQ3" s="290">
        <v>43554</v>
      </c>
      <c r="BR3" s="50">
        <v>43645</v>
      </c>
      <c r="BS3" s="50">
        <v>43737</v>
      </c>
      <c r="BT3" s="50">
        <v>43829</v>
      </c>
      <c r="BU3" s="391"/>
      <c r="BV3" s="290">
        <v>43920</v>
      </c>
      <c r="BW3" s="50">
        <v>44011</v>
      </c>
      <c r="BX3" s="50">
        <v>44103</v>
      </c>
      <c r="BY3" s="50">
        <v>44195</v>
      </c>
      <c r="BZ3" s="391"/>
    </row>
    <row r="4" spans="2:16384" s="36" customFormat="1" ht="18" customHeight="1">
      <c r="B4" s="32" t="s">
        <v>189</v>
      </c>
      <c r="C4" s="32" t="s">
        <v>28</v>
      </c>
      <c r="D4" s="206">
        <v>673</v>
      </c>
      <c r="E4" s="206">
        <v>846</v>
      </c>
      <c r="F4" s="206">
        <v>1324</v>
      </c>
      <c r="G4" s="206">
        <v>826</v>
      </c>
      <c r="H4" s="207">
        <v>3669</v>
      </c>
      <c r="I4" s="206">
        <v>941.31099999999992</v>
      </c>
      <c r="J4" s="206">
        <v>2050</v>
      </c>
      <c r="K4" s="206">
        <v>370.88099999999997</v>
      </c>
      <c r="L4" s="206">
        <v>944.30799999999999</v>
      </c>
      <c r="M4" s="207">
        <v>4306.5</v>
      </c>
      <c r="N4" s="206">
        <v>538</v>
      </c>
      <c r="O4" s="206">
        <v>684</v>
      </c>
      <c r="P4" s="206">
        <v>312</v>
      </c>
      <c r="Q4" s="206">
        <v>-1236</v>
      </c>
      <c r="R4" s="207">
        <v>298</v>
      </c>
      <c r="S4" s="206">
        <v>409.12700000000001</v>
      </c>
      <c r="T4" s="206">
        <v>228.06100000000001</v>
      </c>
      <c r="U4" s="206">
        <v>377.39</v>
      </c>
      <c r="V4" s="206">
        <v>533.98599999999999</v>
      </c>
      <c r="W4" s="207">
        <v>1548.5639999999999</v>
      </c>
      <c r="X4" s="182">
        <v>180.89100000000002</v>
      </c>
      <c r="Y4" s="182">
        <v>1968.3870000000002</v>
      </c>
      <c r="Z4" s="182">
        <v>467.65300000000002</v>
      </c>
      <c r="AA4" s="182">
        <v>287.91600000000005</v>
      </c>
      <c r="AB4" s="183">
        <v>2904.8469999999998</v>
      </c>
      <c r="AC4" s="182">
        <v>-891.97280554999998</v>
      </c>
      <c r="AD4" s="182">
        <v>-519.16743210000016</v>
      </c>
      <c r="AE4" s="182">
        <v>1314.2301579800001</v>
      </c>
      <c r="AF4" s="182">
        <v>-7544.6826686100057</v>
      </c>
      <c r="AG4" s="183">
        <v>-7640.5927482800025</v>
      </c>
      <c r="AH4" s="182">
        <v>-1844.4303368000001</v>
      </c>
      <c r="AI4" s="182">
        <v>-1275.9982588999997</v>
      </c>
      <c r="AJ4" s="182">
        <v>1705.1521493400019</v>
      </c>
      <c r="AK4" s="182">
        <v>412.30908782999751</v>
      </c>
      <c r="AL4" s="183">
        <v>-1001.9673585300011</v>
      </c>
      <c r="AM4" s="182">
        <v>1240.9761992399999</v>
      </c>
      <c r="AN4" s="182">
        <v>9</v>
      </c>
      <c r="AO4" s="182">
        <v>1340</v>
      </c>
      <c r="AP4" s="182">
        <v>1188</v>
      </c>
      <c r="AQ4" s="183">
        <v>3777.9761992399999</v>
      </c>
      <c r="AR4" s="182">
        <v>570</v>
      </c>
      <c r="AS4" s="182">
        <v>3267</v>
      </c>
      <c r="AT4" s="182">
        <v>1550</v>
      </c>
      <c r="AU4" s="182">
        <v>1807</v>
      </c>
      <c r="AV4" s="183">
        <v>7194</v>
      </c>
      <c r="AW4" s="182">
        <v>8610</v>
      </c>
      <c r="AX4" s="182">
        <v>-646.8660600199994</v>
      </c>
      <c r="AY4" s="182">
        <v>1248.4548486496651</v>
      </c>
      <c r="AZ4" s="182">
        <v>1237.2136042799998</v>
      </c>
      <c r="BA4" s="183">
        <v>10448.802392909663</v>
      </c>
      <c r="BB4" s="182">
        <v>384.03299999999996</v>
      </c>
      <c r="BC4" s="182">
        <v>-848.10259129000008</v>
      </c>
      <c r="BD4" s="182">
        <v>6557.3333237999996</v>
      </c>
      <c r="BE4" s="182">
        <v>5832.0225552899992</v>
      </c>
      <c r="BF4" s="183">
        <v>11926.286287799998</v>
      </c>
      <c r="BG4" s="182">
        <v>8151.7925556099999</v>
      </c>
      <c r="BH4" s="182">
        <v>1871.8374030699999</v>
      </c>
      <c r="BI4" s="182">
        <v>4209.4711650599984</v>
      </c>
      <c r="BJ4" s="182">
        <v>5422.2630181700015</v>
      </c>
      <c r="BK4" s="183">
        <v>19655.364141909999</v>
      </c>
      <c r="BL4" s="182">
        <v>11178</v>
      </c>
      <c r="BM4" s="182">
        <v>5256</v>
      </c>
      <c r="BN4" s="182">
        <v>7599</v>
      </c>
      <c r="BO4" s="182">
        <v>3338</v>
      </c>
      <c r="BP4" s="183">
        <v>27371</v>
      </c>
      <c r="BQ4" s="182">
        <f>2341</f>
        <v>2341</v>
      </c>
      <c r="BR4" s="182">
        <v>2460</v>
      </c>
      <c r="BS4" s="182">
        <v>1280</v>
      </c>
      <c r="BT4" s="182">
        <v>1036</v>
      </c>
      <c r="BU4" s="183">
        <v>7118</v>
      </c>
      <c r="BV4" s="182">
        <v>1130</v>
      </c>
      <c r="BW4" s="182">
        <v>3373</v>
      </c>
      <c r="BX4" s="184">
        <v>1503</v>
      </c>
      <c r="BY4" s="184">
        <v>3324</v>
      </c>
      <c r="BZ4" s="183">
        <v>9330</v>
      </c>
    </row>
    <row r="5" spans="2:16384" s="27" customFormat="1" ht="18" customHeight="1">
      <c r="B5" s="32" t="s">
        <v>1</v>
      </c>
      <c r="C5" s="32" t="s">
        <v>29</v>
      </c>
      <c r="D5" s="206">
        <v>108093.42052125688</v>
      </c>
      <c r="E5" s="206">
        <v>94936.533741930427</v>
      </c>
      <c r="F5" s="206">
        <v>121334.61393693354</v>
      </c>
      <c r="G5" s="206">
        <v>125823.42200000001</v>
      </c>
      <c r="H5" s="207">
        <v>125823.42200000001</v>
      </c>
      <c r="I5" s="206">
        <v>129324.46699999998</v>
      </c>
      <c r="J5" s="206">
        <v>116872.82200000001</v>
      </c>
      <c r="K5" s="206">
        <v>105073.23500000002</v>
      </c>
      <c r="L5" s="206">
        <v>110658.283</v>
      </c>
      <c r="M5" s="207">
        <v>110658.283</v>
      </c>
      <c r="N5" s="184">
        <v>116516.81700000001</v>
      </c>
      <c r="O5" s="184">
        <v>103124.46900000001</v>
      </c>
      <c r="P5" s="184">
        <v>107340.10700000002</v>
      </c>
      <c r="Q5" s="184">
        <v>98642.314000000013</v>
      </c>
      <c r="R5" s="186">
        <v>98642.314000000013</v>
      </c>
      <c r="S5" s="184">
        <v>93574.909</v>
      </c>
      <c r="T5" s="184">
        <v>87925.872000000003</v>
      </c>
      <c r="U5" s="184">
        <v>93791.252999999997</v>
      </c>
      <c r="V5" s="184">
        <v>91331.206999999995</v>
      </c>
      <c r="W5" s="186">
        <v>91331.206999999995</v>
      </c>
      <c r="X5" s="184">
        <v>86244.940999999977</v>
      </c>
      <c r="Y5" s="184">
        <v>89197.242000000013</v>
      </c>
      <c r="Z5" s="184">
        <v>89141.002999999997</v>
      </c>
      <c r="AA5" s="184">
        <v>77169.187999999995</v>
      </c>
      <c r="AB5" s="185">
        <v>77169.187999999995</v>
      </c>
      <c r="AC5" s="184">
        <v>75454.991999999998</v>
      </c>
      <c r="AD5" s="184">
        <v>77024.884999999995</v>
      </c>
      <c r="AE5" s="184">
        <v>71723.907999999996</v>
      </c>
      <c r="AF5" s="184">
        <v>67328.197957459997</v>
      </c>
      <c r="AG5" s="185">
        <v>67328.197957459997</v>
      </c>
      <c r="AH5" s="184">
        <v>69351.362396829994</v>
      </c>
      <c r="AI5" s="184">
        <v>69529.928880220003</v>
      </c>
      <c r="AJ5" s="184">
        <v>75196.20670581999</v>
      </c>
      <c r="AK5" s="184">
        <v>80399.223435069987</v>
      </c>
      <c r="AL5" s="185">
        <v>80399.223435069987</v>
      </c>
      <c r="AM5" s="184">
        <v>81455.816916840005</v>
      </c>
      <c r="AN5" s="184">
        <v>76568.353830289998</v>
      </c>
      <c r="AO5" s="184">
        <v>85703.739931960008</v>
      </c>
      <c r="AP5" s="184">
        <v>89114.323800209982</v>
      </c>
      <c r="AQ5" s="185">
        <v>89114.323800209982</v>
      </c>
      <c r="AR5" s="184">
        <v>98263.728544530037</v>
      </c>
      <c r="AS5" s="184">
        <v>97367.93581212002</v>
      </c>
      <c r="AT5" s="184">
        <v>108281.59906066001</v>
      </c>
      <c r="AU5" s="184">
        <v>107064.89149998</v>
      </c>
      <c r="AV5" s="185">
        <v>107064.89149998</v>
      </c>
      <c r="AW5" s="184">
        <v>119643.53528092998</v>
      </c>
      <c r="AX5" s="184">
        <v>111765.43400000001</v>
      </c>
      <c r="AY5" s="299">
        <v>112226.41499999999</v>
      </c>
      <c r="AZ5" s="299">
        <v>122994</v>
      </c>
      <c r="BA5" s="183">
        <v>122994</v>
      </c>
      <c r="BB5" s="184">
        <v>99001</v>
      </c>
      <c r="BC5" s="184">
        <v>102167</v>
      </c>
      <c r="BD5" s="299">
        <v>104273.068</v>
      </c>
      <c r="BE5" s="299">
        <v>116774</v>
      </c>
      <c r="BF5" s="183">
        <v>116774</v>
      </c>
      <c r="BG5" s="184">
        <v>110471.11600000001</v>
      </c>
      <c r="BH5" s="184">
        <v>107183.01099999998</v>
      </c>
      <c r="BI5" s="184">
        <v>109386.27899999999</v>
      </c>
      <c r="BJ5" s="184">
        <v>115104.266</v>
      </c>
      <c r="BK5" s="183">
        <v>115104.266</v>
      </c>
      <c r="BL5" s="184">
        <v>131824</v>
      </c>
      <c r="BM5" s="184">
        <v>108338</v>
      </c>
      <c r="BN5" s="184">
        <v>113364</v>
      </c>
      <c r="BO5" s="184">
        <v>71935</v>
      </c>
      <c r="BP5" s="183">
        <v>71935</v>
      </c>
      <c r="BQ5" s="184">
        <v>69707</v>
      </c>
      <c r="BR5" s="184">
        <v>80021</v>
      </c>
      <c r="BS5" s="184">
        <v>73887</v>
      </c>
      <c r="BT5" s="184">
        <v>82555</v>
      </c>
      <c r="BU5" s="183">
        <v>82555</v>
      </c>
      <c r="BV5" s="184">
        <v>81793</v>
      </c>
      <c r="BW5" s="184">
        <v>90059</v>
      </c>
      <c r="BX5" s="184">
        <v>89329</v>
      </c>
      <c r="BY5" s="184">
        <v>93117</v>
      </c>
      <c r="BZ5" s="183">
        <v>93117</v>
      </c>
    </row>
    <row r="6" spans="2:16384" s="27" customFormat="1" ht="18" customHeight="1">
      <c r="B6" s="32" t="s">
        <v>57</v>
      </c>
      <c r="C6" s="32" t="s">
        <v>30</v>
      </c>
      <c r="D6" s="206">
        <v>74503.724074349288</v>
      </c>
      <c r="E6" s="206">
        <v>66293.030078754469</v>
      </c>
      <c r="F6" s="206">
        <v>70052.451884408365</v>
      </c>
      <c r="G6" s="206">
        <v>86501.946246779989</v>
      </c>
      <c r="H6" s="207">
        <v>86501.946246779989</v>
      </c>
      <c r="I6" s="206">
        <v>89063.945999999996</v>
      </c>
      <c r="J6" s="206">
        <v>79860.460999999996</v>
      </c>
      <c r="K6" s="206">
        <v>71838.42</v>
      </c>
      <c r="L6" s="206">
        <v>80770.640029000017</v>
      </c>
      <c r="M6" s="207">
        <v>80770.640029000017</v>
      </c>
      <c r="N6" s="182">
        <v>84433.202999999994</v>
      </c>
      <c r="O6" s="182">
        <v>77598.195000000007</v>
      </c>
      <c r="P6" s="182">
        <v>81224.202000000005</v>
      </c>
      <c r="Q6" s="182">
        <v>79154.142999999996</v>
      </c>
      <c r="R6" s="186">
        <v>79154.142999999996</v>
      </c>
      <c r="S6" s="182">
        <v>76208</v>
      </c>
      <c r="T6" s="182">
        <v>72486</v>
      </c>
      <c r="U6" s="182">
        <v>77620</v>
      </c>
      <c r="V6" s="182">
        <v>76353</v>
      </c>
      <c r="W6" s="186">
        <v>76353</v>
      </c>
      <c r="X6" s="182">
        <v>72703.721999999994</v>
      </c>
      <c r="Y6" s="182">
        <v>75023.402000000002</v>
      </c>
      <c r="Z6" s="182">
        <v>75437.224000000002</v>
      </c>
      <c r="AA6" s="182">
        <v>66109.273000000001</v>
      </c>
      <c r="AB6" s="185">
        <v>66109.273000000001</v>
      </c>
      <c r="AC6" s="182">
        <v>64658.898999999998</v>
      </c>
      <c r="AD6" s="182">
        <v>67463.686000000002</v>
      </c>
      <c r="AE6" s="182">
        <v>63484.233</v>
      </c>
      <c r="AF6" s="182">
        <v>61433.250072639989</v>
      </c>
      <c r="AG6" s="185">
        <v>61433.250072639989</v>
      </c>
      <c r="AH6" s="182">
        <v>63354.9573963</v>
      </c>
      <c r="AI6" s="182">
        <v>63388.143605859994</v>
      </c>
      <c r="AJ6" s="182">
        <v>70066.901630449996</v>
      </c>
      <c r="AK6" s="182">
        <v>74006.012138029997</v>
      </c>
      <c r="AL6" s="185">
        <v>74006.012138029997</v>
      </c>
      <c r="AM6" s="182">
        <v>75281.681341349991</v>
      </c>
      <c r="AN6" s="182">
        <v>72539.430228489975</v>
      </c>
      <c r="AO6" s="182">
        <v>78856.371628749985</v>
      </c>
      <c r="AP6" s="182">
        <v>81330.127868180003</v>
      </c>
      <c r="AQ6" s="185">
        <v>81330.127868180003</v>
      </c>
      <c r="AR6" s="184">
        <v>87644.42402282999</v>
      </c>
      <c r="AS6" s="184">
        <v>87333.924818790008</v>
      </c>
      <c r="AT6" s="184">
        <v>94897.033941729998</v>
      </c>
      <c r="AU6" s="184">
        <v>93046.002781839998</v>
      </c>
      <c r="AV6" s="185">
        <v>93046.002781839998</v>
      </c>
      <c r="AW6" s="184">
        <v>104892.758</v>
      </c>
      <c r="AX6" s="184">
        <v>101146.412</v>
      </c>
      <c r="AY6" s="184">
        <v>102005.177</v>
      </c>
      <c r="AZ6" s="184">
        <v>107022</v>
      </c>
      <c r="BA6" s="183">
        <v>107022</v>
      </c>
      <c r="BB6" s="184">
        <v>91145</v>
      </c>
      <c r="BC6" s="184">
        <v>92356.504000000001</v>
      </c>
      <c r="BD6" s="184">
        <v>96085</v>
      </c>
      <c r="BE6" s="184">
        <v>103602</v>
      </c>
      <c r="BF6" s="183">
        <v>103602</v>
      </c>
      <c r="BG6" s="184">
        <v>102392.15700000001</v>
      </c>
      <c r="BH6" s="184">
        <v>100653.04700000001</v>
      </c>
      <c r="BI6" s="184">
        <v>103032.783</v>
      </c>
      <c r="BJ6" s="184">
        <v>103424.07399999999</v>
      </c>
      <c r="BK6" s="183">
        <v>103424.07399999999</v>
      </c>
      <c r="BL6" s="184">
        <v>116143</v>
      </c>
      <c r="BM6" s="184">
        <v>98886</v>
      </c>
      <c r="BN6" s="184">
        <v>104990</v>
      </c>
      <c r="BO6" s="184">
        <v>58516</v>
      </c>
      <c r="BP6" s="183">
        <v>58516</v>
      </c>
      <c r="BQ6" s="184">
        <v>58054</v>
      </c>
      <c r="BR6" s="184">
        <v>60798</v>
      </c>
      <c r="BS6" s="184">
        <v>64817</v>
      </c>
      <c r="BT6" s="184">
        <v>69249</v>
      </c>
      <c r="BU6" s="183">
        <v>69249</v>
      </c>
      <c r="BV6" s="184">
        <v>69023</v>
      </c>
      <c r="BW6" s="184">
        <v>75623</v>
      </c>
      <c r="BX6" s="184">
        <v>76674</v>
      </c>
      <c r="BY6" s="184">
        <v>78676</v>
      </c>
      <c r="BZ6" s="183">
        <v>78676</v>
      </c>
    </row>
    <row r="7" spans="2:16384" s="27" customFormat="1" ht="18" customHeight="1">
      <c r="B7" s="335" t="s">
        <v>468</v>
      </c>
      <c r="C7" s="5" t="s">
        <v>469</v>
      </c>
      <c r="D7" s="234">
        <v>91331.686910805991</v>
      </c>
      <c r="E7" s="234">
        <v>78288.829456481486</v>
      </c>
      <c r="F7" s="234">
        <v>103528.37299999999</v>
      </c>
      <c r="G7" s="234">
        <v>104913.31899999999</v>
      </c>
      <c r="H7" s="234">
        <v>104913.31899999999</v>
      </c>
      <c r="I7" s="234">
        <v>107262.72899999999</v>
      </c>
      <c r="J7" s="234">
        <v>95330.631999999998</v>
      </c>
      <c r="K7" s="234">
        <v>86761.879000000001</v>
      </c>
      <c r="L7" s="234">
        <v>91818.520999999993</v>
      </c>
      <c r="M7" s="234">
        <v>91818.520999999993</v>
      </c>
      <c r="N7" s="234">
        <v>96521.010173970019</v>
      </c>
      <c r="O7" s="234">
        <v>85242.645623279983</v>
      </c>
      <c r="P7" s="234">
        <v>91173.302981319997</v>
      </c>
      <c r="Q7" s="234">
        <v>80642.552592570006</v>
      </c>
      <c r="R7" s="234">
        <v>80642.552592570006</v>
      </c>
      <c r="S7" s="234">
        <v>77369.080999999991</v>
      </c>
      <c r="T7" s="234">
        <v>70734.815999999992</v>
      </c>
      <c r="U7" s="234">
        <v>76631.133000000002</v>
      </c>
      <c r="V7" s="234">
        <v>74569.705000000002</v>
      </c>
      <c r="W7" s="234">
        <v>74569.705000000002</v>
      </c>
      <c r="X7" s="234">
        <v>70129.096628950007</v>
      </c>
      <c r="Y7" s="234">
        <v>70817.503731509962</v>
      </c>
      <c r="Z7" s="234">
        <v>70650.134067990017</v>
      </c>
      <c r="AA7" s="234">
        <v>55967.619639170007</v>
      </c>
      <c r="AB7" s="234">
        <v>55967.619639170007</v>
      </c>
      <c r="AC7" s="234">
        <v>53096.510793570007</v>
      </c>
      <c r="AD7" s="234">
        <v>57286.844316919996</v>
      </c>
      <c r="AE7" s="234">
        <v>48268.642460700001</v>
      </c>
      <c r="AF7" s="234">
        <v>46294.605411600001</v>
      </c>
      <c r="AG7" s="234">
        <v>46294.605411600001</v>
      </c>
      <c r="AH7" s="233">
        <v>48769.226994349992</v>
      </c>
      <c r="AI7" s="233">
        <v>49430.563090530006</v>
      </c>
      <c r="AJ7" s="233">
        <v>57872.27637639999</v>
      </c>
      <c r="AK7" s="233">
        <v>63084.139477640005</v>
      </c>
      <c r="AL7" s="234">
        <v>63084.139477640005</v>
      </c>
      <c r="AM7" s="233">
        <v>63627.403090959997</v>
      </c>
      <c r="AN7" s="233">
        <v>58666.338935740001</v>
      </c>
      <c r="AO7" s="233">
        <v>66081.699611969991</v>
      </c>
      <c r="AP7" s="233">
        <v>66501.39585445002</v>
      </c>
      <c r="AQ7" s="234">
        <v>66501.39585445002</v>
      </c>
      <c r="AR7" s="233">
        <v>75163.429138409992</v>
      </c>
      <c r="AS7" s="233">
        <v>69096.594296929994</v>
      </c>
      <c r="AT7" s="233">
        <v>78456.885292799998</v>
      </c>
      <c r="AU7" s="233">
        <v>69523.551964240003</v>
      </c>
      <c r="AV7" s="234">
        <v>69523.551964240003</v>
      </c>
      <c r="AW7" s="233">
        <v>77413.59968187999</v>
      </c>
      <c r="AX7" s="233">
        <v>75628.463148710012</v>
      </c>
      <c r="AY7" s="233">
        <v>75555.244999999995</v>
      </c>
      <c r="AZ7" s="233">
        <v>82377.460999999996</v>
      </c>
      <c r="BA7" s="234">
        <v>82377.460999999996</v>
      </c>
      <c r="BB7" s="233">
        <v>57019</v>
      </c>
      <c r="BC7" s="233">
        <v>71395</v>
      </c>
      <c r="BD7" s="233">
        <v>65554</v>
      </c>
      <c r="BE7" s="233">
        <v>70688</v>
      </c>
      <c r="BF7" s="234">
        <v>70688</v>
      </c>
      <c r="BG7" s="233">
        <v>55095.038999999997</v>
      </c>
      <c r="BH7" s="233">
        <v>61270.421999999999</v>
      </c>
      <c r="BI7" s="233">
        <v>60375.93</v>
      </c>
      <c r="BJ7" s="233">
        <v>59435.03</v>
      </c>
      <c r="BK7" s="234">
        <v>59435.03</v>
      </c>
      <c r="BL7" s="233">
        <v>71075</v>
      </c>
      <c r="BM7" s="233">
        <v>57127</v>
      </c>
      <c r="BN7" s="233">
        <v>60414</v>
      </c>
      <c r="BO7" s="233">
        <v>55115</v>
      </c>
      <c r="BP7" s="234">
        <v>55115</v>
      </c>
      <c r="BQ7" s="233">
        <v>50830</v>
      </c>
      <c r="BR7" s="233">
        <v>58221</v>
      </c>
      <c r="BS7" s="233">
        <v>62747</v>
      </c>
      <c r="BT7" s="233">
        <v>70442</v>
      </c>
      <c r="BU7" s="234">
        <v>70442</v>
      </c>
      <c r="BV7" s="233">
        <v>68472</v>
      </c>
      <c r="BW7" s="233">
        <v>73311</v>
      </c>
      <c r="BX7" s="233">
        <v>72382</v>
      </c>
      <c r="BY7" s="233">
        <v>73239</v>
      </c>
      <c r="BZ7" s="234">
        <v>73239</v>
      </c>
    </row>
    <row r="8" spans="2:16384" s="27" customFormat="1" ht="18" customHeight="1">
      <c r="B8" s="5" t="s">
        <v>112</v>
      </c>
      <c r="C8" s="5" t="s">
        <v>319</v>
      </c>
      <c r="D8" s="233">
        <v>14081.088059613892</v>
      </c>
      <c r="E8" s="233">
        <v>14103.51683277389</v>
      </c>
      <c r="F8" s="233">
        <v>13826.874</v>
      </c>
      <c r="G8" s="233">
        <v>13641.374</v>
      </c>
      <c r="H8" s="234">
        <v>13641.374</v>
      </c>
      <c r="I8" s="233">
        <v>15270.375</v>
      </c>
      <c r="J8" s="233">
        <v>15426.853999999999</v>
      </c>
      <c r="K8" s="233">
        <v>18763.955999999998</v>
      </c>
      <c r="L8" s="233">
        <v>19332.191999999999</v>
      </c>
      <c r="M8" s="234">
        <v>19332.191999999999</v>
      </c>
      <c r="N8" s="233">
        <v>19473.391304609999</v>
      </c>
      <c r="O8" s="233">
        <v>19567.738891720001</v>
      </c>
      <c r="P8" s="233">
        <v>19686.433171430002</v>
      </c>
      <c r="Q8" s="233">
        <v>16667.572861190001</v>
      </c>
      <c r="R8" s="186">
        <v>16667.572861190001</v>
      </c>
      <c r="S8" s="233">
        <v>16232</v>
      </c>
      <c r="T8" s="233">
        <v>16908</v>
      </c>
      <c r="U8" s="233">
        <v>17814</v>
      </c>
      <c r="V8" s="233">
        <v>18118</v>
      </c>
      <c r="W8" s="186">
        <v>18118</v>
      </c>
      <c r="X8" s="184">
        <v>18069.141915980003</v>
      </c>
      <c r="Y8" s="184">
        <v>18180.389897519995</v>
      </c>
      <c r="Z8" s="184">
        <v>18391.591998349999</v>
      </c>
      <c r="AA8" s="184">
        <v>18544.628150990004</v>
      </c>
      <c r="AB8" s="336">
        <v>18544.628150990004</v>
      </c>
      <c r="AC8" s="184">
        <v>18388.171854190001</v>
      </c>
      <c r="AD8" s="184">
        <v>18125.094883679994</v>
      </c>
      <c r="AE8" s="184">
        <v>18275.978233169997</v>
      </c>
      <c r="AF8" s="184">
        <v>16405.547700880001</v>
      </c>
      <c r="AG8" s="336">
        <v>16405.547700880001</v>
      </c>
      <c r="AH8" s="184">
        <v>16100.002538649996</v>
      </c>
      <c r="AI8" s="184">
        <v>14969.691554600004</v>
      </c>
      <c r="AJ8" s="184">
        <v>15072.048163810001</v>
      </c>
      <c r="AK8" s="184">
        <v>14609.242794740005</v>
      </c>
      <c r="AL8" s="336">
        <v>14609.242794740005</v>
      </c>
      <c r="AM8" s="184">
        <v>15682.531676690001</v>
      </c>
      <c r="AN8" s="184">
        <v>14959.604657479998</v>
      </c>
      <c r="AO8" s="184">
        <v>15599.91415762</v>
      </c>
      <c r="AP8" s="184">
        <v>15152.490133469999</v>
      </c>
      <c r="AQ8" s="336">
        <v>15152.490133469999</v>
      </c>
      <c r="AR8" s="184">
        <v>15391.07816712</v>
      </c>
      <c r="AS8" s="184">
        <v>15399.388988260001</v>
      </c>
      <c r="AT8" s="184">
        <v>15922.416773250001</v>
      </c>
      <c r="AU8" s="184">
        <v>9121.4416515199991</v>
      </c>
      <c r="AV8" s="336">
        <v>9121.4416515199991</v>
      </c>
      <c r="AW8" s="184">
        <v>9109.410582569999</v>
      </c>
      <c r="AX8" s="184">
        <v>9159.7477698099992</v>
      </c>
      <c r="AY8" s="337">
        <v>9687.5820000000003</v>
      </c>
      <c r="AZ8" s="337">
        <v>9090</v>
      </c>
      <c r="BA8" s="186">
        <v>9090</v>
      </c>
      <c r="BB8" s="184">
        <v>8688</v>
      </c>
      <c r="BC8" s="184">
        <v>8857</v>
      </c>
      <c r="BD8" s="337">
        <v>10698</v>
      </c>
      <c r="BE8" s="337">
        <v>10974</v>
      </c>
      <c r="BF8" s="186">
        <v>10974</v>
      </c>
      <c r="BG8" s="184">
        <v>11032.93</v>
      </c>
      <c r="BH8" s="184">
        <v>11464.811</v>
      </c>
      <c r="BI8" s="184">
        <v>12467.519</v>
      </c>
      <c r="BJ8" s="184">
        <v>11886.016</v>
      </c>
      <c r="BK8" s="186">
        <v>11886.016</v>
      </c>
      <c r="BL8" s="184">
        <v>2020</v>
      </c>
      <c r="BM8" s="184">
        <v>1836</v>
      </c>
      <c r="BN8" s="184">
        <v>1907</v>
      </c>
      <c r="BO8" s="184">
        <v>1947</v>
      </c>
      <c r="BP8" s="186">
        <v>1947</v>
      </c>
      <c r="BQ8" s="184">
        <v>1896</v>
      </c>
      <c r="BR8" s="184">
        <v>1898</v>
      </c>
      <c r="BS8" s="184">
        <v>1856</v>
      </c>
      <c r="BT8" s="184">
        <v>1898</v>
      </c>
      <c r="BU8" s="186">
        <v>1898</v>
      </c>
      <c r="BV8" s="184">
        <v>1952</v>
      </c>
      <c r="BW8" s="184">
        <v>1964</v>
      </c>
      <c r="BX8" s="184">
        <v>2000</v>
      </c>
      <c r="BY8" s="184">
        <v>2205</v>
      </c>
      <c r="BZ8" s="186">
        <v>2205</v>
      </c>
    </row>
    <row r="9" spans="2:16384" s="27" customFormat="1" ht="18" customHeight="1">
      <c r="B9" s="5" t="s">
        <v>111</v>
      </c>
      <c r="C9" s="338" t="s">
        <v>318</v>
      </c>
      <c r="D9" s="233">
        <v>75388.051851192096</v>
      </c>
      <c r="E9" s="233">
        <v>62295.218623707595</v>
      </c>
      <c r="F9" s="233">
        <v>87777.786999999997</v>
      </c>
      <c r="G9" s="233">
        <v>89249.115999999995</v>
      </c>
      <c r="H9" s="234">
        <v>89249.115999999995</v>
      </c>
      <c r="I9" s="233">
        <v>90032.933999999994</v>
      </c>
      <c r="J9" s="233">
        <v>77938.625</v>
      </c>
      <c r="K9" s="233">
        <v>66174.028000000006</v>
      </c>
      <c r="L9" s="233">
        <v>70361.989000000001</v>
      </c>
      <c r="M9" s="234">
        <v>70361.989000000001</v>
      </c>
      <c r="N9" s="233">
        <v>74686.811869360012</v>
      </c>
      <c r="O9" s="233">
        <v>63498.384731559985</v>
      </c>
      <c r="P9" s="233">
        <v>69087.663809889986</v>
      </c>
      <c r="Q9" s="233">
        <v>61547.221731380007</v>
      </c>
      <c r="R9" s="186">
        <v>61547.221731380007</v>
      </c>
      <c r="S9" s="233">
        <v>58573.245000000003</v>
      </c>
      <c r="T9" s="233">
        <v>51317.642999999996</v>
      </c>
      <c r="U9" s="233">
        <v>56876.137000000002</v>
      </c>
      <c r="V9" s="233">
        <v>54430.571000000004</v>
      </c>
      <c r="W9" s="186">
        <v>54430.571000000004</v>
      </c>
      <c r="X9" s="184">
        <v>49967.751712970006</v>
      </c>
      <c r="Y9" s="184">
        <v>50521.65183398997</v>
      </c>
      <c r="Z9" s="184">
        <v>50269.436069640018</v>
      </c>
      <c r="AA9" s="184">
        <v>35481.700488180002</v>
      </c>
      <c r="AB9" s="336">
        <v>35481.700488180002</v>
      </c>
      <c r="AC9" s="184">
        <v>32838.633939380001</v>
      </c>
      <c r="AD9" s="184">
        <v>37271.138433240005</v>
      </c>
      <c r="AE9" s="184">
        <v>28140.696227530003</v>
      </c>
      <c r="AF9" s="184">
        <v>28086.586007780003</v>
      </c>
      <c r="AG9" s="336">
        <v>28086.586007780003</v>
      </c>
      <c r="AH9" s="184">
        <v>31057.784929090001</v>
      </c>
      <c r="AI9" s="184">
        <v>32966.249995170001</v>
      </c>
      <c r="AJ9" s="184">
        <v>41337.390106729988</v>
      </c>
      <c r="AK9" s="184">
        <v>47028.593090390001</v>
      </c>
      <c r="AL9" s="336">
        <v>47028.593090390001</v>
      </c>
      <c r="AM9" s="184">
        <v>46373.79608249</v>
      </c>
      <c r="AN9" s="184">
        <v>42106.934638520004</v>
      </c>
      <c r="AO9" s="184">
        <v>48873.503014779992</v>
      </c>
      <c r="AP9" s="184">
        <v>49697.568405850019</v>
      </c>
      <c r="AQ9" s="336">
        <v>49697.568405850019</v>
      </c>
      <c r="AR9" s="184">
        <v>58022.111322559991</v>
      </c>
      <c r="AS9" s="184">
        <v>51968.823256309988</v>
      </c>
      <c r="AT9" s="184">
        <v>60719.653623939994</v>
      </c>
      <c r="AU9" s="184">
        <v>58671.64797143</v>
      </c>
      <c r="AV9" s="336">
        <v>58671.64797143</v>
      </c>
      <c r="AW9" s="184">
        <v>66461.5304798</v>
      </c>
      <c r="AX9" s="184">
        <v>64481.88837890001</v>
      </c>
      <c r="AY9" s="337">
        <v>63538.457999999999</v>
      </c>
      <c r="AZ9" s="337">
        <v>70828</v>
      </c>
      <c r="BA9" s="186">
        <v>70828</v>
      </c>
      <c r="BB9" s="184">
        <v>46211</v>
      </c>
      <c r="BC9" s="184">
        <v>60379</v>
      </c>
      <c r="BD9" s="337">
        <v>52618</v>
      </c>
      <c r="BE9" s="337">
        <v>57478</v>
      </c>
      <c r="BF9" s="186">
        <v>57478</v>
      </c>
      <c r="BG9" s="184">
        <v>41538.873</v>
      </c>
      <c r="BH9" s="184">
        <v>46485.957999999999</v>
      </c>
      <c r="BI9" s="184">
        <v>44995.019</v>
      </c>
      <c r="BJ9" s="184">
        <v>44384.93</v>
      </c>
      <c r="BK9" s="186">
        <v>44384.93</v>
      </c>
      <c r="BL9" s="184">
        <v>65928</v>
      </c>
      <c r="BM9" s="184">
        <v>51756</v>
      </c>
      <c r="BN9" s="184">
        <v>54847</v>
      </c>
      <c r="BO9" s="184">
        <v>49444</v>
      </c>
      <c r="BP9" s="186">
        <v>49444</v>
      </c>
      <c r="BQ9" s="184">
        <v>45388</v>
      </c>
      <c r="BR9" s="184">
        <v>53040</v>
      </c>
      <c r="BS9" s="184">
        <v>57491</v>
      </c>
      <c r="BT9" s="184">
        <v>65062</v>
      </c>
      <c r="BU9" s="186">
        <v>65062</v>
      </c>
      <c r="BV9" s="184">
        <v>62939</v>
      </c>
      <c r="BW9" s="184">
        <v>67580</v>
      </c>
      <c r="BX9" s="184">
        <v>66429</v>
      </c>
      <c r="BY9" s="184">
        <v>67041</v>
      </c>
      <c r="BZ9" s="186">
        <v>67041</v>
      </c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86"/>
      <c r="DS9" s="186"/>
      <c r="DT9" s="18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  <c r="EF9" s="186"/>
      <c r="EG9" s="186"/>
      <c r="EH9" s="186"/>
      <c r="EI9" s="186"/>
      <c r="EJ9" s="186"/>
      <c r="EK9" s="186"/>
      <c r="EL9" s="186"/>
      <c r="EM9" s="186"/>
      <c r="EN9" s="186"/>
      <c r="EO9" s="186"/>
      <c r="EP9" s="186"/>
      <c r="EQ9" s="186"/>
      <c r="ER9" s="186"/>
      <c r="ES9" s="186"/>
      <c r="ET9" s="186"/>
      <c r="EU9" s="186"/>
      <c r="EV9" s="186"/>
      <c r="EW9" s="186"/>
      <c r="EX9" s="186"/>
      <c r="EY9" s="186"/>
      <c r="EZ9" s="186"/>
      <c r="FA9" s="186"/>
      <c r="FB9" s="186"/>
      <c r="FC9" s="186"/>
      <c r="FD9" s="186"/>
      <c r="FE9" s="186"/>
      <c r="FF9" s="186"/>
      <c r="FG9" s="186"/>
      <c r="FH9" s="186"/>
      <c r="FI9" s="186"/>
      <c r="FJ9" s="186"/>
      <c r="FK9" s="186"/>
      <c r="FL9" s="186"/>
      <c r="FM9" s="186"/>
      <c r="FN9" s="186"/>
      <c r="FO9" s="186"/>
      <c r="FP9" s="186"/>
      <c r="FQ9" s="186"/>
      <c r="FR9" s="186"/>
      <c r="FS9" s="186"/>
      <c r="FT9" s="186"/>
      <c r="FU9" s="186"/>
      <c r="FV9" s="186"/>
      <c r="FW9" s="186"/>
      <c r="FX9" s="186"/>
      <c r="FY9" s="186"/>
      <c r="FZ9" s="186"/>
      <c r="GA9" s="186"/>
      <c r="GB9" s="186"/>
      <c r="GC9" s="186"/>
      <c r="GD9" s="186"/>
      <c r="GE9" s="186"/>
      <c r="GF9" s="186"/>
      <c r="GG9" s="186"/>
      <c r="GH9" s="186"/>
      <c r="GI9" s="186"/>
      <c r="GJ9" s="186"/>
      <c r="GK9" s="186"/>
      <c r="GL9" s="186"/>
      <c r="GM9" s="186"/>
      <c r="GN9" s="186"/>
      <c r="GO9" s="186"/>
      <c r="GP9" s="186"/>
      <c r="GQ9" s="186"/>
      <c r="GR9" s="186"/>
      <c r="GS9" s="186"/>
      <c r="GT9" s="186"/>
      <c r="GU9" s="186"/>
      <c r="GV9" s="186"/>
      <c r="GW9" s="186"/>
      <c r="GX9" s="186"/>
      <c r="GY9" s="186"/>
      <c r="GZ9" s="186"/>
      <c r="HA9" s="186"/>
      <c r="HB9" s="186"/>
      <c r="HC9" s="186"/>
      <c r="HD9" s="186"/>
      <c r="HE9" s="186"/>
      <c r="HF9" s="186"/>
      <c r="HG9" s="186"/>
      <c r="HH9" s="186"/>
      <c r="HI9" s="186"/>
      <c r="HJ9" s="186"/>
      <c r="HK9" s="186"/>
      <c r="HL9" s="186"/>
      <c r="HM9" s="186"/>
      <c r="HN9" s="186"/>
      <c r="HO9" s="186"/>
      <c r="HP9" s="186"/>
      <c r="HQ9" s="186"/>
      <c r="HR9" s="186"/>
      <c r="HS9" s="186"/>
      <c r="HT9" s="186"/>
      <c r="HU9" s="186"/>
      <c r="HV9" s="186"/>
      <c r="HW9" s="186"/>
      <c r="HX9" s="186"/>
      <c r="HY9" s="186"/>
      <c r="HZ9" s="186"/>
      <c r="IA9" s="186"/>
      <c r="IB9" s="186"/>
      <c r="IC9" s="186"/>
      <c r="ID9" s="186"/>
      <c r="IE9" s="186"/>
      <c r="IF9" s="186"/>
      <c r="IG9" s="186"/>
      <c r="IH9" s="186"/>
      <c r="II9" s="186"/>
      <c r="IJ9" s="186"/>
      <c r="IK9" s="186"/>
      <c r="IL9" s="186"/>
      <c r="IM9" s="186"/>
      <c r="IN9" s="186"/>
      <c r="IO9" s="186"/>
      <c r="IP9" s="186"/>
      <c r="IQ9" s="186"/>
      <c r="IR9" s="186"/>
      <c r="IS9" s="186"/>
      <c r="IT9" s="186"/>
      <c r="IU9" s="186"/>
      <c r="IV9" s="186"/>
      <c r="IW9" s="186"/>
      <c r="IX9" s="186"/>
      <c r="IY9" s="186"/>
      <c r="IZ9" s="186"/>
      <c r="JA9" s="186"/>
      <c r="JB9" s="186"/>
      <c r="JC9" s="186"/>
      <c r="JD9" s="186"/>
      <c r="JE9" s="186"/>
      <c r="JF9" s="186"/>
      <c r="JG9" s="186"/>
      <c r="JH9" s="186"/>
      <c r="JI9" s="186"/>
      <c r="JJ9" s="186"/>
      <c r="JK9" s="186"/>
      <c r="JL9" s="186"/>
      <c r="JM9" s="186"/>
      <c r="JN9" s="186"/>
      <c r="JO9" s="186"/>
      <c r="JP9" s="186"/>
      <c r="JQ9" s="186"/>
      <c r="JR9" s="186"/>
      <c r="JS9" s="186"/>
      <c r="JT9" s="186"/>
      <c r="JU9" s="186"/>
      <c r="JV9" s="186"/>
      <c r="JW9" s="186"/>
      <c r="JX9" s="186"/>
      <c r="JY9" s="186"/>
      <c r="JZ9" s="186"/>
      <c r="KA9" s="186"/>
      <c r="KB9" s="186"/>
      <c r="KC9" s="186"/>
      <c r="KD9" s="186"/>
      <c r="KE9" s="186"/>
      <c r="KF9" s="186"/>
      <c r="KG9" s="186"/>
      <c r="KH9" s="186"/>
      <c r="KI9" s="186"/>
      <c r="KJ9" s="186"/>
      <c r="KK9" s="186"/>
      <c r="KL9" s="186"/>
      <c r="KM9" s="186"/>
      <c r="KN9" s="186"/>
      <c r="KO9" s="186"/>
      <c r="KP9" s="186"/>
      <c r="KQ9" s="186"/>
      <c r="KR9" s="186"/>
      <c r="KS9" s="186"/>
      <c r="KT9" s="186"/>
      <c r="KU9" s="186"/>
      <c r="KV9" s="186"/>
      <c r="KW9" s="186"/>
      <c r="KX9" s="186"/>
      <c r="KY9" s="186"/>
      <c r="KZ9" s="186"/>
      <c r="LA9" s="186"/>
      <c r="LB9" s="186"/>
      <c r="LC9" s="186"/>
      <c r="LD9" s="186"/>
      <c r="LE9" s="186"/>
      <c r="LF9" s="186"/>
      <c r="LG9" s="186"/>
      <c r="LH9" s="186"/>
      <c r="LI9" s="186"/>
      <c r="LJ9" s="186"/>
      <c r="LK9" s="186"/>
      <c r="LL9" s="186"/>
      <c r="LM9" s="186"/>
      <c r="LN9" s="186"/>
      <c r="LO9" s="186"/>
      <c r="LP9" s="186"/>
      <c r="LQ9" s="186"/>
      <c r="LR9" s="186"/>
      <c r="LS9" s="186"/>
      <c r="LT9" s="186"/>
      <c r="LU9" s="186"/>
      <c r="LV9" s="186"/>
      <c r="LW9" s="186"/>
      <c r="LX9" s="186"/>
      <c r="LY9" s="186"/>
      <c r="LZ9" s="186"/>
      <c r="MA9" s="186"/>
      <c r="MB9" s="186"/>
      <c r="MC9" s="186"/>
      <c r="MD9" s="186"/>
      <c r="ME9" s="186"/>
      <c r="MF9" s="186"/>
      <c r="MG9" s="186"/>
      <c r="MH9" s="186"/>
      <c r="MI9" s="186"/>
      <c r="MJ9" s="186"/>
      <c r="MK9" s="186"/>
      <c r="ML9" s="186"/>
      <c r="MM9" s="186"/>
      <c r="MN9" s="186"/>
      <c r="MO9" s="186"/>
      <c r="MP9" s="186"/>
      <c r="MQ9" s="186"/>
      <c r="MR9" s="186"/>
      <c r="MS9" s="186"/>
      <c r="MT9" s="186"/>
      <c r="MU9" s="186"/>
      <c r="MV9" s="186"/>
      <c r="MW9" s="186"/>
      <c r="MX9" s="186"/>
      <c r="MY9" s="186"/>
      <c r="MZ9" s="186"/>
      <c r="NA9" s="186"/>
      <c r="NB9" s="186"/>
      <c r="NC9" s="186"/>
      <c r="ND9" s="186"/>
      <c r="NE9" s="186"/>
      <c r="NF9" s="186"/>
      <c r="NG9" s="186"/>
      <c r="NH9" s="186"/>
      <c r="NI9" s="186"/>
      <c r="NJ9" s="186"/>
      <c r="NK9" s="186"/>
      <c r="NL9" s="186"/>
      <c r="NM9" s="186"/>
      <c r="NN9" s="186"/>
      <c r="NO9" s="186"/>
      <c r="NP9" s="186"/>
      <c r="NQ9" s="186"/>
      <c r="NR9" s="186"/>
      <c r="NS9" s="186"/>
      <c r="NT9" s="186"/>
      <c r="NU9" s="186"/>
      <c r="NV9" s="186"/>
      <c r="NW9" s="186"/>
      <c r="NX9" s="186"/>
      <c r="NY9" s="186"/>
      <c r="NZ9" s="186"/>
      <c r="OA9" s="186"/>
      <c r="OB9" s="186"/>
      <c r="OC9" s="186"/>
      <c r="OD9" s="186"/>
      <c r="OE9" s="186"/>
      <c r="OF9" s="186"/>
      <c r="OG9" s="186"/>
      <c r="OH9" s="186"/>
      <c r="OI9" s="186"/>
      <c r="OJ9" s="186"/>
      <c r="OK9" s="186"/>
      <c r="OL9" s="186"/>
      <c r="OM9" s="186"/>
      <c r="ON9" s="186"/>
      <c r="OO9" s="186"/>
      <c r="OP9" s="186"/>
      <c r="OQ9" s="186"/>
      <c r="OR9" s="186"/>
      <c r="OS9" s="186"/>
      <c r="OT9" s="186"/>
      <c r="OU9" s="186"/>
      <c r="OV9" s="186"/>
      <c r="OW9" s="186"/>
      <c r="OX9" s="186"/>
      <c r="OY9" s="186"/>
      <c r="OZ9" s="186"/>
      <c r="PA9" s="186"/>
      <c r="PB9" s="186"/>
      <c r="PC9" s="186"/>
      <c r="PD9" s="186"/>
      <c r="PE9" s="186"/>
      <c r="PF9" s="186"/>
      <c r="PG9" s="186"/>
      <c r="PH9" s="186"/>
      <c r="PI9" s="186"/>
      <c r="PJ9" s="186"/>
      <c r="PK9" s="186"/>
      <c r="PL9" s="186"/>
      <c r="PM9" s="186"/>
      <c r="PN9" s="186"/>
      <c r="PO9" s="186"/>
      <c r="PP9" s="186"/>
      <c r="PQ9" s="186"/>
      <c r="PR9" s="186"/>
      <c r="PS9" s="186"/>
      <c r="PT9" s="186"/>
      <c r="PU9" s="186"/>
      <c r="PV9" s="186"/>
      <c r="PW9" s="186"/>
      <c r="PX9" s="186"/>
      <c r="PY9" s="186"/>
      <c r="PZ9" s="186"/>
      <c r="QA9" s="186"/>
      <c r="QB9" s="186"/>
      <c r="QC9" s="186"/>
      <c r="QD9" s="186"/>
      <c r="QE9" s="186"/>
      <c r="QF9" s="186"/>
      <c r="QG9" s="186"/>
      <c r="QH9" s="186"/>
      <c r="QI9" s="186"/>
      <c r="QJ9" s="186"/>
      <c r="QK9" s="186"/>
      <c r="QL9" s="186"/>
      <c r="QM9" s="186"/>
      <c r="QN9" s="186"/>
      <c r="QO9" s="186"/>
      <c r="QP9" s="186"/>
      <c r="QQ9" s="186"/>
      <c r="QR9" s="186"/>
      <c r="QS9" s="186"/>
      <c r="QT9" s="186"/>
      <c r="QU9" s="186"/>
      <c r="QV9" s="186"/>
      <c r="QW9" s="186"/>
      <c r="QX9" s="186"/>
      <c r="QY9" s="186"/>
      <c r="QZ9" s="186"/>
      <c r="RA9" s="186"/>
      <c r="RB9" s="186"/>
      <c r="RC9" s="186"/>
      <c r="RD9" s="186"/>
      <c r="RE9" s="186"/>
      <c r="RF9" s="186"/>
      <c r="RG9" s="186"/>
      <c r="RH9" s="186"/>
      <c r="RI9" s="186"/>
      <c r="RJ9" s="186"/>
      <c r="RK9" s="186"/>
      <c r="RL9" s="186"/>
      <c r="RM9" s="186"/>
      <c r="RN9" s="186"/>
      <c r="RO9" s="186"/>
      <c r="RP9" s="186"/>
      <c r="RQ9" s="186"/>
      <c r="RR9" s="186"/>
      <c r="RS9" s="186"/>
      <c r="RT9" s="186"/>
      <c r="RU9" s="186"/>
      <c r="RV9" s="186"/>
      <c r="RW9" s="186"/>
      <c r="RX9" s="186"/>
      <c r="RY9" s="186"/>
      <c r="RZ9" s="186"/>
      <c r="SA9" s="186"/>
      <c r="SB9" s="186"/>
      <c r="SC9" s="186"/>
      <c r="SD9" s="186"/>
      <c r="SE9" s="186"/>
      <c r="SF9" s="186"/>
      <c r="SG9" s="186"/>
      <c r="SH9" s="186"/>
      <c r="SI9" s="186"/>
      <c r="SJ9" s="186"/>
      <c r="SK9" s="186"/>
      <c r="SL9" s="186"/>
      <c r="SM9" s="186"/>
      <c r="SN9" s="186"/>
      <c r="SO9" s="186"/>
      <c r="SP9" s="186"/>
      <c r="SQ9" s="186"/>
      <c r="SR9" s="186"/>
      <c r="SS9" s="186"/>
      <c r="ST9" s="186"/>
      <c r="SU9" s="186"/>
      <c r="SV9" s="186"/>
      <c r="SW9" s="186"/>
      <c r="SX9" s="186"/>
      <c r="SY9" s="186"/>
      <c r="SZ9" s="186"/>
      <c r="TA9" s="186"/>
      <c r="TB9" s="186"/>
      <c r="TC9" s="186"/>
      <c r="TD9" s="186"/>
      <c r="TE9" s="186"/>
      <c r="TF9" s="186"/>
      <c r="TG9" s="186"/>
      <c r="TH9" s="186"/>
      <c r="TI9" s="186"/>
      <c r="TJ9" s="186"/>
      <c r="TK9" s="186"/>
      <c r="TL9" s="186"/>
      <c r="TM9" s="186"/>
      <c r="TN9" s="186"/>
      <c r="TO9" s="186"/>
      <c r="TP9" s="186"/>
      <c r="TQ9" s="186"/>
      <c r="TR9" s="186"/>
      <c r="TS9" s="186"/>
      <c r="TT9" s="186"/>
      <c r="TU9" s="186"/>
      <c r="TV9" s="186"/>
      <c r="TW9" s="186"/>
      <c r="TX9" s="186"/>
      <c r="TY9" s="186"/>
      <c r="TZ9" s="186"/>
      <c r="UA9" s="186"/>
      <c r="UB9" s="186"/>
      <c r="UC9" s="186"/>
      <c r="UD9" s="186"/>
      <c r="UE9" s="186"/>
      <c r="UF9" s="186"/>
      <c r="UG9" s="186"/>
      <c r="UH9" s="186"/>
      <c r="UI9" s="186"/>
      <c r="UJ9" s="186"/>
      <c r="UK9" s="186"/>
      <c r="UL9" s="186"/>
      <c r="UM9" s="186"/>
      <c r="UN9" s="186"/>
      <c r="UO9" s="186"/>
      <c r="UP9" s="186"/>
      <c r="UQ9" s="186"/>
      <c r="UR9" s="186"/>
      <c r="US9" s="186"/>
      <c r="UT9" s="186"/>
      <c r="UU9" s="186"/>
      <c r="UV9" s="186"/>
      <c r="UW9" s="186"/>
      <c r="UX9" s="186"/>
      <c r="UY9" s="186"/>
      <c r="UZ9" s="186"/>
      <c r="VA9" s="186"/>
      <c r="VB9" s="186"/>
      <c r="VC9" s="186"/>
      <c r="VD9" s="186"/>
      <c r="VE9" s="186"/>
      <c r="VF9" s="186"/>
      <c r="VG9" s="186"/>
      <c r="VH9" s="186"/>
      <c r="VI9" s="186"/>
      <c r="VJ9" s="186"/>
      <c r="VK9" s="186"/>
      <c r="VL9" s="186"/>
      <c r="VM9" s="186"/>
      <c r="VN9" s="186"/>
      <c r="VO9" s="186"/>
      <c r="VP9" s="186"/>
      <c r="VQ9" s="186"/>
      <c r="VR9" s="186"/>
      <c r="VS9" s="186"/>
      <c r="VT9" s="186"/>
      <c r="VU9" s="186"/>
      <c r="VV9" s="186"/>
      <c r="VW9" s="186"/>
      <c r="VX9" s="186"/>
      <c r="VY9" s="186"/>
      <c r="VZ9" s="186"/>
      <c r="WA9" s="186"/>
      <c r="WB9" s="186"/>
      <c r="WC9" s="186"/>
      <c r="WD9" s="186"/>
      <c r="WE9" s="186"/>
      <c r="WF9" s="186"/>
      <c r="WG9" s="186"/>
      <c r="WH9" s="186"/>
      <c r="WI9" s="186"/>
      <c r="WJ9" s="186"/>
      <c r="WK9" s="186"/>
      <c r="WL9" s="186"/>
      <c r="WM9" s="186"/>
      <c r="WN9" s="186"/>
      <c r="WO9" s="186"/>
      <c r="WP9" s="186"/>
      <c r="WQ9" s="186"/>
      <c r="WR9" s="186"/>
      <c r="WS9" s="186"/>
      <c r="WT9" s="186"/>
      <c r="WU9" s="186"/>
      <c r="WV9" s="186"/>
      <c r="WW9" s="186"/>
      <c r="WX9" s="186"/>
      <c r="WY9" s="186"/>
      <c r="WZ9" s="186"/>
      <c r="XA9" s="186"/>
      <c r="XB9" s="186"/>
      <c r="XC9" s="186"/>
      <c r="XD9" s="186"/>
      <c r="XE9" s="186"/>
      <c r="XF9" s="186"/>
      <c r="XG9" s="186"/>
      <c r="XH9" s="186"/>
      <c r="XI9" s="186"/>
      <c r="XJ9" s="186"/>
      <c r="XK9" s="186"/>
      <c r="XL9" s="186"/>
      <c r="XM9" s="186"/>
      <c r="XN9" s="186"/>
      <c r="XO9" s="186"/>
      <c r="XP9" s="186"/>
      <c r="XQ9" s="186"/>
      <c r="XR9" s="186"/>
      <c r="XS9" s="186"/>
      <c r="XT9" s="186"/>
      <c r="XU9" s="186"/>
      <c r="XV9" s="186"/>
      <c r="XW9" s="186"/>
      <c r="XX9" s="186"/>
      <c r="XY9" s="186"/>
      <c r="XZ9" s="186"/>
      <c r="YA9" s="186"/>
      <c r="YB9" s="186"/>
      <c r="YC9" s="186"/>
      <c r="YD9" s="186"/>
      <c r="YE9" s="186"/>
      <c r="YF9" s="186"/>
      <c r="YG9" s="186"/>
      <c r="YH9" s="186"/>
      <c r="YI9" s="186"/>
      <c r="YJ9" s="186"/>
      <c r="YK9" s="186"/>
      <c r="YL9" s="186"/>
      <c r="YM9" s="186"/>
      <c r="YN9" s="186"/>
      <c r="YO9" s="186"/>
      <c r="YP9" s="186"/>
      <c r="YQ9" s="186"/>
      <c r="YR9" s="186"/>
      <c r="YS9" s="186"/>
      <c r="YT9" s="186"/>
      <c r="YU9" s="186"/>
      <c r="YV9" s="186"/>
      <c r="YW9" s="186"/>
      <c r="YX9" s="186"/>
      <c r="YY9" s="186"/>
      <c r="YZ9" s="186"/>
      <c r="ZA9" s="186"/>
      <c r="ZB9" s="186"/>
      <c r="ZC9" s="186"/>
      <c r="ZD9" s="186"/>
      <c r="ZE9" s="186"/>
      <c r="ZF9" s="186"/>
      <c r="ZG9" s="186"/>
      <c r="ZH9" s="186"/>
      <c r="ZI9" s="186"/>
      <c r="ZJ9" s="186"/>
      <c r="ZK9" s="186"/>
      <c r="ZL9" s="186"/>
      <c r="ZM9" s="186"/>
      <c r="ZN9" s="186"/>
      <c r="ZO9" s="186"/>
      <c r="ZP9" s="186"/>
      <c r="ZQ9" s="186"/>
      <c r="ZR9" s="186"/>
      <c r="ZS9" s="186"/>
      <c r="ZT9" s="186"/>
      <c r="ZU9" s="186"/>
      <c r="ZV9" s="186"/>
      <c r="ZW9" s="186"/>
      <c r="ZX9" s="186"/>
      <c r="ZY9" s="186"/>
      <c r="ZZ9" s="186"/>
      <c r="AAA9" s="186"/>
      <c r="AAB9" s="186"/>
      <c r="AAC9" s="186"/>
      <c r="AAD9" s="186"/>
      <c r="AAE9" s="186"/>
      <c r="AAF9" s="186"/>
      <c r="AAG9" s="186"/>
      <c r="AAH9" s="186"/>
      <c r="AAI9" s="186"/>
      <c r="AAJ9" s="186"/>
      <c r="AAK9" s="186"/>
      <c r="AAL9" s="186"/>
      <c r="AAM9" s="186"/>
      <c r="AAN9" s="186"/>
      <c r="AAO9" s="186"/>
      <c r="AAP9" s="186"/>
      <c r="AAQ9" s="186"/>
      <c r="AAR9" s="186"/>
      <c r="AAS9" s="186"/>
      <c r="AAT9" s="186"/>
      <c r="AAU9" s="186"/>
      <c r="AAV9" s="186"/>
      <c r="AAW9" s="186"/>
      <c r="AAX9" s="186"/>
      <c r="AAY9" s="186"/>
      <c r="AAZ9" s="186"/>
      <c r="ABA9" s="186"/>
      <c r="ABB9" s="186"/>
      <c r="ABC9" s="186"/>
      <c r="ABD9" s="186"/>
      <c r="ABE9" s="186"/>
      <c r="ABF9" s="186"/>
      <c r="ABG9" s="186"/>
      <c r="ABH9" s="186"/>
      <c r="ABI9" s="186"/>
      <c r="ABJ9" s="186"/>
      <c r="ABK9" s="186"/>
      <c r="ABL9" s="186"/>
      <c r="ABM9" s="186"/>
      <c r="ABN9" s="186"/>
      <c r="ABO9" s="186"/>
      <c r="ABP9" s="186"/>
      <c r="ABQ9" s="186"/>
      <c r="ABR9" s="186"/>
      <c r="ABS9" s="186"/>
      <c r="ABT9" s="186"/>
      <c r="ABU9" s="186"/>
      <c r="ABV9" s="186"/>
      <c r="ABW9" s="186"/>
      <c r="ABX9" s="186"/>
      <c r="ABY9" s="186"/>
      <c r="ABZ9" s="186"/>
      <c r="ACA9" s="186"/>
      <c r="ACB9" s="186"/>
      <c r="ACC9" s="186"/>
      <c r="ACD9" s="186"/>
      <c r="ACE9" s="186"/>
      <c r="ACF9" s="186"/>
      <c r="ACG9" s="186"/>
      <c r="ACH9" s="186"/>
      <c r="ACI9" s="186"/>
      <c r="ACJ9" s="186"/>
      <c r="ACK9" s="186"/>
      <c r="ACL9" s="186"/>
      <c r="ACM9" s="186"/>
      <c r="ACN9" s="186"/>
      <c r="ACO9" s="186"/>
      <c r="ACP9" s="186"/>
      <c r="ACQ9" s="186"/>
      <c r="ACR9" s="186"/>
      <c r="ACS9" s="186"/>
      <c r="ACT9" s="186"/>
      <c r="ACU9" s="186"/>
      <c r="ACV9" s="186"/>
      <c r="ACW9" s="186"/>
      <c r="ACX9" s="186"/>
      <c r="ACY9" s="186"/>
      <c r="ACZ9" s="186"/>
      <c r="ADA9" s="186"/>
      <c r="ADB9" s="186"/>
      <c r="ADC9" s="186"/>
      <c r="ADD9" s="186"/>
      <c r="ADE9" s="186"/>
      <c r="ADF9" s="186"/>
      <c r="ADG9" s="186"/>
      <c r="ADH9" s="186"/>
      <c r="ADI9" s="186"/>
      <c r="ADJ9" s="186"/>
      <c r="ADK9" s="186"/>
      <c r="ADL9" s="186"/>
      <c r="ADM9" s="186"/>
      <c r="ADN9" s="186"/>
      <c r="ADO9" s="186"/>
      <c r="ADP9" s="186"/>
      <c r="ADQ9" s="186"/>
      <c r="ADR9" s="186"/>
      <c r="ADS9" s="186"/>
      <c r="ADT9" s="186"/>
      <c r="ADU9" s="186"/>
      <c r="ADV9" s="186"/>
      <c r="ADW9" s="186"/>
      <c r="ADX9" s="186"/>
      <c r="ADY9" s="186"/>
      <c r="ADZ9" s="186"/>
      <c r="AEA9" s="186"/>
      <c r="AEB9" s="186"/>
      <c r="AEC9" s="186"/>
      <c r="AED9" s="186"/>
      <c r="AEE9" s="186"/>
      <c r="AEF9" s="186"/>
      <c r="AEG9" s="186"/>
      <c r="AEH9" s="186"/>
      <c r="AEI9" s="186"/>
      <c r="AEJ9" s="186"/>
      <c r="AEK9" s="186"/>
      <c r="AEL9" s="186"/>
      <c r="AEM9" s="186"/>
      <c r="AEN9" s="186"/>
      <c r="AEO9" s="186"/>
      <c r="AEP9" s="186"/>
      <c r="AEQ9" s="186"/>
      <c r="AER9" s="186"/>
      <c r="AES9" s="186"/>
      <c r="AET9" s="186"/>
      <c r="AEU9" s="186"/>
      <c r="AEV9" s="186"/>
      <c r="AEW9" s="186"/>
      <c r="AEX9" s="186"/>
      <c r="AEY9" s="186"/>
      <c r="AEZ9" s="186"/>
      <c r="AFA9" s="186"/>
      <c r="AFB9" s="186"/>
      <c r="AFC9" s="186"/>
      <c r="AFD9" s="186"/>
      <c r="AFE9" s="186"/>
      <c r="AFF9" s="186"/>
      <c r="AFG9" s="186"/>
      <c r="AFH9" s="186"/>
      <c r="AFI9" s="186"/>
      <c r="AFJ9" s="186"/>
      <c r="AFK9" s="186"/>
      <c r="AFL9" s="186"/>
      <c r="AFM9" s="186"/>
      <c r="AFN9" s="186"/>
      <c r="AFO9" s="186"/>
      <c r="AFP9" s="186"/>
      <c r="AFQ9" s="186"/>
      <c r="AFR9" s="186"/>
      <c r="AFS9" s="186"/>
      <c r="AFT9" s="186"/>
      <c r="AFU9" s="186"/>
      <c r="AFV9" s="186"/>
      <c r="AFW9" s="186"/>
      <c r="AFX9" s="186"/>
      <c r="AFY9" s="186"/>
      <c r="AFZ9" s="186"/>
      <c r="AGA9" s="186"/>
      <c r="AGB9" s="186"/>
      <c r="AGC9" s="186"/>
      <c r="AGD9" s="186"/>
      <c r="AGE9" s="186"/>
      <c r="AGF9" s="186"/>
      <c r="AGG9" s="186"/>
      <c r="AGH9" s="186"/>
      <c r="AGI9" s="186"/>
      <c r="AGJ9" s="186"/>
      <c r="AGK9" s="186"/>
      <c r="AGL9" s="186"/>
      <c r="AGM9" s="186"/>
      <c r="AGN9" s="186"/>
      <c r="AGO9" s="186"/>
      <c r="AGP9" s="186"/>
      <c r="AGQ9" s="186"/>
      <c r="AGR9" s="186"/>
      <c r="AGS9" s="186"/>
      <c r="AGT9" s="186"/>
      <c r="AGU9" s="186"/>
      <c r="AGV9" s="186"/>
      <c r="AGW9" s="186"/>
      <c r="AGX9" s="186"/>
      <c r="AGY9" s="186"/>
      <c r="AGZ9" s="186"/>
      <c r="AHA9" s="186"/>
      <c r="AHB9" s="186"/>
      <c r="AHC9" s="186"/>
      <c r="AHD9" s="186"/>
      <c r="AHE9" s="186"/>
      <c r="AHF9" s="186"/>
      <c r="AHG9" s="186"/>
      <c r="AHH9" s="186"/>
      <c r="AHI9" s="186"/>
      <c r="AHJ9" s="186"/>
      <c r="AHK9" s="186"/>
      <c r="AHL9" s="186"/>
      <c r="AHM9" s="186"/>
      <c r="AHN9" s="186"/>
      <c r="AHO9" s="186"/>
      <c r="AHP9" s="186"/>
      <c r="AHQ9" s="186"/>
      <c r="AHR9" s="186"/>
      <c r="AHS9" s="186"/>
      <c r="AHT9" s="186"/>
      <c r="AHU9" s="186"/>
      <c r="AHV9" s="186"/>
      <c r="AHW9" s="186"/>
      <c r="AHX9" s="186"/>
      <c r="AHY9" s="186"/>
      <c r="AHZ9" s="186"/>
      <c r="AIA9" s="186"/>
      <c r="AIB9" s="186"/>
      <c r="AIC9" s="186"/>
      <c r="AID9" s="186"/>
      <c r="AIE9" s="186"/>
      <c r="AIF9" s="186"/>
      <c r="AIG9" s="186"/>
      <c r="AIH9" s="186"/>
      <c r="AII9" s="186"/>
      <c r="AIJ9" s="186"/>
      <c r="AIK9" s="186"/>
      <c r="AIL9" s="186"/>
      <c r="AIM9" s="186"/>
      <c r="AIN9" s="186"/>
      <c r="AIO9" s="186"/>
      <c r="AIP9" s="186"/>
      <c r="AIQ9" s="186"/>
      <c r="AIR9" s="186"/>
      <c r="AIS9" s="186"/>
      <c r="AIT9" s="186"/>
      <c r="AIU9" s="186"/>
      <c r="AIV9" s="186"/>
      <c r="AIW9" s="186"/>
      <c r="AIX9" s="186"/>
      <c r="AIY9" s="186"/>
      <c r="AIZ9" s="186"/>
      <c r="AJA9" s="186"/>
      <c r="AJB9" s="186"/>
      <c r="AJC9" s="186"/>
      <c r="AJD9" s="186"/>
      <c r="AJE9" s="186"/>
      <c r="AJF9" s="186"/>
      <c r="AJG9" s="186"/>
      <c r="AJH9" s="186"/>
      <c r="AJI9" s="186"/>
      <c r="AJJ9" s="186"/>
      <c r="AJK9" s="186"/>
      <c r="AJL9" s="186"/>
      <c r="AJM9" s="186"/>
      <c r="AJN9" s="186"/>
      <c r="AJO9" s="186"/>
      <c r="AJP9" s="186"/>
      <c r="AJQ9" s="186"/>
      <c r="AJR9" s="186"/>
      <c r="AJS9" s="186"/>
      <c r="AJT9" s="186"/>
      <c r="AJU9" s="186"/>
      <c r="AJV9" s="186"/>
      <c r="AJW9" s="186"/>
      <c r="AJX9" s="186"/>
      <c r="AJY9" s="186"/>
      <c r="AJZ9" s="186"/>
      <c r="AKA9" s="186"/>
      <c r="AKB9" s="186"/>
      <c r="AKC9" s="186"/>
      <c r="AKD9" s="186"/>
      <c r="AKE9" s="186"/>
      <c r="AKF9" s="186"/>
      <c r="AKG9" s="186"/>
      <c r="AKH9" s="186"/>
      <c r="AKI9" s="186"/>
      <c r="AKJ9" s="186"/>
      <c r="AKK9" s="186"/>
      <c r="AKL9" s="186"/>
      <c r="AKM9" s="186"/>
      <c r="AKN9" s="186"/>
      <c r="AKO9" s="186"/>
      <c r="AKP9" s="186"/>
      <c r="AKQ9" s="186"/>
      <c r="AKR9" s="186"/>
      <c r="AKS9" s="186"/>
      <c r="AKT9" s="186"/>
      <c r="AKU9" s="186"/>
      <c r="AKV9" s="186"/>
      <c r="AKW9" s="186"/>
      <c r="AKX9" s="186"/>
      <c r="AKY9" s="186"/>
      <c r="AKZ9" s="186"/>
      <c r="ALA9" s="186"/>
      <c r="ALB9" s="186"/>
      <c r="ALC9" s="186"/>
      <c r="ALD9" s="186"/>
      <c r="ALE9" s="186"/>
      <c r="ALF9" s="186"/>
      <c r="ALG9" s="186"/>
      <c r="ALH9" s="186"/>
      <c r="ALI9" s="186"/>
      <c r="ALJ9" s="186"/>
      <c r="ALK9" s="186"/>
      <c r="ALL9" s="186"/>
      <c r="ALM9" s="186"/>
      <c r="ALN9" s="186"/>
      <c r="ALO9" s="186"/>
      <c r="ALP9" s="186"/>
      <c r="ALQ9" s="186"/>
      <c r="ALR9" s="186"/>
      <c r="ALS9" s="186"/>
      <c r="ALT9" s="186"/>
      <c r="ALU9" s="186"/>
      <c r="ALV9" s="186"/>
      <c r="ALW9" s="186"/>
      <c r="ALX9" s="186"/>
      <c r="ALY9" s="186"/>
      <c r="ALZ9" s="186"/>
      <c r="AMA9" s="186"/>
      <c r="AMB9" s="186"/>
      <c r="AMC9" s="186"/>
      <c r="AMD9" s="186"/>
      <c r="AME9" s="186"/>
      <c r="AMF9" s="186"/>
      <c r="AMG9" s="186"/>
      <c r="AMH9" s="186"/>
      <c r="AMI9" s="186"/>
      <c r="AMJ9" s="186"/>
      <c r="AMK9" s="186"/>
      <c r="AML9" s="186"/>
      <c r="AMM9" s="186"/>
      <c r="AMN9" s="186"/>
      <c r="AMO9" s="186"/>
      <c r="AMP9" s="186"/>
      <c r="AMQ9" s="186"/>
      <c r="AMR9" s="186"/>
      <c r="AMS9" s="186"/>
      <c r="AMT9" s="186"/>
      <c r="AMU9" s="186"/>
      <c r="AMV9" s="186"/>
      <c r="AMW9" s="186"/>
      <c r="AMX9" s="186"/>
      <c r="AMY9" s="186"/>
      <c r="AMZ9" s="186"/>
      <c r="ANA9" s="186"/>
      <c r="ANB9" s="186"/>
      <c r="ANC9" s="186"/>
      <c r="AND9" s="186"/>
      <c r="ANE9" s="186"/>
      <c r="ANF9" s="186"/>
      <c r="ANG9" s="186"/>
      <c r="ANH9" s="186"/>
      <c r="ANI9" s="186"/>
      <c r="ANJ9" s="186"/>
      <c r="ANK9" s="186"/>
      <c r="ANL9" s="186"/>
      <c r="ANM9" s="186"/>
      <c r="ANN9" s="186"/>
      <c r="ANO9" s="186"/>
      <c r="ANP9" s="186"/>
      <c r="ANQ9" s="186"/>
      <c r="ANR9" s="186"/>
      <c r="ANS9" s="186"/>
      <c r="ANT9" s="186"/>
      <c r="ANU9" s="186"/>
      <c r="ANV9" s="186"/>
      <c r="ANW9" s="186"/>
      <c r="ANX9" s="186"/>
      <c r="ANY9" s="186"/>
      <c r="ANZ9" s="186"/>
      <c r="AOA9" s="186"/>
      <c r="AOB9" s="186"/>
      <c r="AOC9" s="186"/>
      <c r="AOD9" s="186"/>
      <c r="AOE9" s="186"/>
      <c r="AOF9" s="186"/>
      <c r="AOG9" s="186"/>
      <c r="AOH9" s="186"/>
      <c r="AOI9" s="186"/>
      <c r="AOJ9" s="186"/>
      <c r="AOK9" s="186"/>
      <c r="AOL9" s="186"/>
      <c r="AOM9" s="186"/>
      <c r="AON9" s="186"/>
      <c r="AOO9" s="186"/>
      <c r="AOP9" s="186"/>
      <c r="AOQ9" s="186"/>
      <c r="AOR9" s="186"/>
      <c r="AOS9" s="186"/>
      <c r="AOT9" s="186"/>
      <c r="AOU9" s="186"/>
      <c r="AOV9" s="186"/>
      <c r="AOW9" s="186"/>
      <c r="AOX9" s="186"/>
      <c r="AOY9" s="186"/>
      <c r="AOZ9" s="186"/>
      <c r="APA9" s="186"/>
      <c r="APB9" s="186"/>
      <c r="APC9" s="186"/>
      <c r="APD9" s="186"/>
      <c r="APE9" s="186"/>
      <c r="APF9" s="186"/>
      <c r="APG9" s="186"/>
      <c r="APH9" s="186"/>
      <c r="API9" s="186"/>
      <c r="APJ9" s="186"/>
      <c r="APK9" s="186"/>
      <c r="APL9" s="186"/>
      <c r="APM9" s="186"/>
      <c r="APN9" s="186"/>
      <c r="APO9" s="186"/>
      <c r="APP9" s="186"/>
      <c r="APQ9" s="186"/>
      <c r="APR9" s="186"/>
      <c r="APS9" s="186"/>
      <c r="APT9" s="186"/>
      <c r="APU9" s="186"/>
      <c r="APV9" s="186"/>
      <c r="APW9" s="186"/>
      <c r="APX9" s="186"/>
      <c r="APY9" s="186"/>
      <c r="APZ9" s="186"/>
      <c r="AQA9" s="186"/>
      <c r="AQB9" s="186"/>
      <c r="AQC9" s="186"/>
      <c r="AQD9" s="186"/>
      <c r="AQE9" s="186"/>
      <c r="AQF9" s="186"/>
      <c r="AQG9" s="186"/>
      <c r="AQH9" s="186"/>
      <c r="AQI9" s="186"/>
      <c r="AQJ9" s="186"/>
      <c r="AQK9" s="186"/>
      <c r="AQL9" s="186"/>
      <c r="AQM9" s="186"/>
      <c r="AQN9" s="186"/>
      <c r="AQO9" s="186"/>
      <c r="AQP9" s="186"/>
      <c r="AQQ9" s="186"/>
      <c r="AQR9" s="186"/>
      <c r="AQS9" s="186"/>
      <c r="AQT9" s="186"/>
      <c r="AQU9" s="186"/>
      <c r="AQV9" s="186"/>
      <c r="AQW9" s="186"/>
      <c r="AQX9" s="186"/>
      <c r="AQY9" s="186"/>
      <c r="AQZ9" s="186"/>
      <c r="ARA9" s="186"/>
      <c r="ARB9" s="186"/>
      <c r="ARC9" s="186"/>
      <c r="ARD9" s="186"/>
      <c r="ARE9" s="186"/>
      <c r="ARF9" s="186"/>
      <c r="ARG9" s="186"/>
      <c r="ARH9" s="186"/>
      <c r="ARI9" s="186"/>
      <c r="ARJ9" s="186"/>
      <c r="ARK9" s="186"/>
      <c r="ARL9" s="186"/>
      <c r="ARM9" s="186"/>
      <c r="ARN9" s="186"/>
      <c r="ARO9" s="186"/>
      <c r="ARP9" s="186"/>
      <c r="ARQ9" s="186"/>
      <c r="ARR9" s="186"/>
      <c r="ARS9" s="186"/>
      <c r="ART9" s="186"/>
      <c r="ARU9" s="186"/>
      <c r="ARV9" s="186"/>
      <c r="ARW9" s="186"/>
      <c r="ARX9" s="186"/>
      <c r="ARY9" s="186"/>
      <c r="ARZ9" s="186"/>
      <c r="ASA9" s="186"/>
      <c r="ASB9" s="186"/>
      <c r="ASC9" s="186"/>
      <c r="ASD9" s="186"/>
      <c r="ASE9" s="186"/>
      <c r="ASF9" s="186"/>
      <c r="ASG9" s="186"/>
      <c r="ASH9" s="186"/>
      <c r="ASI9" s="186"/>
      <c r="ASJ9" s="186"/>
      <c r="ASK9" s="186"/>
      <c r="ASL9" s="186"/>
      <c r="ASM9" s="186"/>
      <c r="ASN9" s="186"/>
      <c r="ASO9" s="186"/>
      <c r="ASP9" s="186"/>
      <c r="ASQ9" s="186"/>
      <c r="ASR9" s="186"/>
      <c r="ASS9" s="186"/>
      <c r="AST9" s="186"/>
      <c r="ASU9" s="186"/>
      <c r="ASV9" s="186"/>
      <c r="ASW9" s="186"/>
      <c r="ASX9" s="186"/>
      <c r="ASY9" s="186"/>
      <c r="ASZ9" s="186"/>
      <c r="ATA9" s="186"/>
      <c r="ATB9" s="186"/>
      <c r="ATC9" s="186"/>
      <c r="ATD9" s="186"/>
      <c r="ATE9" s="186"/>
      <c r="ATF9" s="186"/>
      <c r="ATG9" s="186"/>
      <c r="ATH9" s="186"/>
      <c r="ATI9" s="186"/>
      <c r="ATJ9" s="186"/>
      <c r="ATK9" s="186"/>
      <c r="ATL9" s="186"/>
      <c r="ATM9" s="186"/>
      <c r="ATN9" s="186"/>
      <c r="ATO9" s="186"/>
      <c r="ATP9" s="186"/>
      <c r="ATQ9" s="186"/>
      <c r="ATR9" s="186"/>
      <c r="ATS9" s="186"/>
      <c r="ATT9" s="186"/>
      <c r="ATU9" s="186"/>
      <c r="ATV9" s="186"/>
      <c r="ATW9" s="186"/>
      <c r="ATX9" s="186"/>
      <c r="ATY9" s="186"/>
      <c r="ATZ9" s="186"/>
      <c r="AUA9" s="186"/>
      <c r="AUB9" s="186"/>
      <c r="AUC9" s="186"/>
      <c r="AUD9" s="186"/>
      <c r="AUE9" s="186"/>
      <c r="AUF9" s="186"/>
      <c r="AUG9" s="186"/>
      <c r="AUH9" s="186"/>
      <c r="AUI9" s="186"/>
      <c r="AUJ9" s="186"/>
      <c r="AUK9" s="186"/>
      <c r="AUL9" s="186"/>
      <c r="AUM9" s="186"/>
      <c r="AUN9" s="186"/>
      <c r="AUO9" s="186"/>
      <c r="AUP9" s="186"/>
      <c r="AUQ9" s="186"/>
      <c r="AUR9" s="186"/>
      <c r="AUS9" s="186"/>
      <c r="AUT9" s="186"/>
      <c r="AUU9" s="186"/>
      <c r="AUV9" s="186"/>
      <c r="AUW9" s="186"/>
      <c r="AUX9" s="186"/>
      <c r="AUY9" s="186"/>
      <c r="AUZ9" s="186"/>
      <c r="AVA9" s="186"/>
      <c r="AVB9" s="186"/>
      <c r="AVC9" s="186"/>
      <c r="AVD9" s="186"/>
      <c r="AVE9" s="186"/>
      <c r="AVF9" s="186"/>
      <c r="AVG9" s="186"/>
      <c r="AVH9" s="186"/>
      <c r="AVI9" s="186"/>
      <c r="AVJ9" s="186"/>
      <c r="AVK9" s="186"/>
      <c r="AVL9" s="186"/>
      <c r="AVM9" s="186"/>
      <c r="AVN9" s="186"/>
      <c r="AVO9" s="186"/>
      <c r="AVP9" s="186"/>
      <c r="AVQ9" s="186"/>
      <c r="AVR9" s="186"/>
      <c r="AVS9" s="186"/>
      <c r="AVT9" s="186"/>
      <c r="AVU9" s="186"/>
      <c r="AVV9" s="186"/>
      <c r="AVW9" s="186"/>
      <c r="AVX9" s="186"/>
      <c r="AVY9" s="186"/>
      <c r="AVZ9" s="186"/>
      <c r="AWA9" s="186"/>
      <c r="AWB9" s="186"/>
      <c r="AWC9" s="186"/>
      <c r="AWD9" s="186"/>
      <c r="AWE9" s="186"/>
      <c r="AWF9" s="186"/>
      <c r="AWG9" s="186"/>
      <c r="AWH9" s="186"/>
      <c r="AWI9" s="186"/>
      <c r="AWJ9" s="186"/>
      <c r="AWK9" s="186"/>
      <c r="AWL9" s="186"/>
      <c r="AWM9" s="186"/>
      <c r="AWN9" s="186"/>
      <c r="AWO9" s="186"/>
      <c r="AWP9" s="186"/>
      <c r="AWQ9" s="186"/>
      <c r="AWR9" s="186"/>
      <c r="AWS9" s="186"/>
      <c r="AWT9" s="186"/>
      <c r="AWU9" s="186"/>
      <c r="AWV9" s="186"/>
      <c r="AWW9" s="186"/>
      <c r="AWX9" s="186"/>
      <c r="AWY9" s="186"/>
      <c r="AWZ9" s="186"/>
      <c r="AXA9" s="186"/>
      <c r="AXB9" s="186"/>
      <c r="AXC9" s="186"/>
      <c r="AXD9" s="186"/>
      <c r="AXE9" s="186"/>
      <c r="AXF9" s="186"/>
      <c r="AXG9" s="186"/>
      <c r="AXH9" s="186"/>
      <c r="AXI9" s="186"/>
      <c r="AXJ9" s="186"/>
      <c r="AXK9" s="186"/>
      <c r="AXL9" s="186"/>
      <c r="AXM9" s="186"/>
      <c r="AXN9" s="186"/>
      <c r="AXO9" s="186"/>
      <c r="AXP9" s="186"/>
      <c r="AXQ9" s="186"/>
      <c r="AXR9" s="186"/>
      <c r="AXS9" s="186"/>
      <c r="AXT9" s="186"/>
      <c r="AXU9" s="186"/>
      <c r="AXV9" s="186"/>
      <c r="AXW9" s="186"/>
      <c r="AXX9" s="186"/>
      <c r="AXY9" s="186"/>
      <c r="AXZ9" s="186"/>
      <c r="AYA9" s="186"/>
      <c r="AYB9" s="186"/>
      <c r="AYC9" s="186"/>
      <c r="AYD9" s="186"/>
      <c r="AYE9" s="186"/>
      <c r="AYF9" s="186"/>
      <c r="AYG9" s="186"/>
      <c r="AYH9" s="186"/>
      <c r="AYI9" s="186"/>
      <c r="AYJ9" s="186"/>
      <c r="AYK9" s="186"/>
      <c r="AYL9" s="186"/>
      <c r="AYM9" s="186"/>
      <c r="AYN9" s="186"/>
      <c r="AYO9" s="186"/>
      <c r="AYP9" s="186"/>
      <c r="AYQ9" s="186"/>
      <c r="AYR9" s="186"/>
      <c r="AYS9" s="186"/>
      <c r="AYT9" s="186"/>
      <c r="AYU9" s="186"/>
      <c r="AYV9" s="186"/>
      <c r="AYW9" s="186"/>
      <c r="AYX9" s="186"/>
      <c r="AYY9" s="186"/>
      <c r="AYZ9" s="186"/>
      <c r="AZA9" s="186"/>
      <c r="AZB9" s="186"/>
      <c r="AZC9" s="186"/>
      <c r="AZD9" s="186"/>
      <c r="AZE9" s="186"/>
      <c r="AZF9" s="186"/>
      <c r="AZG9" s="186"/>
      <c r="AZH9" s="186"/>
      <c r="AZI9" s="186"/>
      <c r="AZJ9" s="186"/>
      <c r="AZK9" s="186"/>
      <c r="AZL9" s="186"/>
      <c r="AZM9" s="186"/>
      <c r="AZN9" s="186"/>
      <c r="AZO9" s="186"/>
      <c r="AZP9" s="186"/>
      <c r="AZQ9" s="186"/>
      <c r="AZR9" s="186"/>
      <c r="AZS9" s="186"/>
      <c r="AZT9" s="186"/>
      <c r="AZU9" s="186"/>
      <c r="AZV9" s="186"/>
      <c r="AZW9" s="186"/>
      <c r="AZX9" s="186"/>
      <c r="AZY9" s="186"/>
      <c r="AZZ9" s="186"/>
      <c r="BAA9" s="186"/>
      <c r="BAB9" s="186"/>
      <c r="BAC9" s="186"/>
      <c r="BAD9" s="186"/>
      <c r="BAE9" s="186"/>
      <c r="BAF9" s="186"/>
      <c r="BAG9" s="186"/>
      <c r="BAH9" s="186"/>
      <c r="BAI9" s="186"/>
      <c r="BAJ9" s="186"/>
      <c r="BAK9" s="186"/>
      <c r="BAL9" s="186"/>
      <c r="BAM9" s="186"/>
      <c r="BAN9" s="186"/>
      <c r="BAO9" s="186"/>
      <c r="BAP9" s="186"/>
      <c r="BAQ9" s="186"/>
      <c r="BAR9" s="186"/>
      <c r="BAS9" s="186"/>
      <c r="BAT9" s="186"/>
      <c r="BAU9" s="186"/>
      <c r="BAV9" s="186"/>
      <c r="BAW9" s="186"/>
      <c r="BAX9" s="186"/>
      <c r="BAY9" s="186"/>
      <c r="BAZ9" s="186"/>
      <c r="BBA9" s="186"/>
      <c r="BBB9" s="186"/>
      <c r="BBC9" s="186"/>
      <c r="BBD9" s="186"/>
      <c r="BBE9" s="186"/>
      <c r="BBF9" s="186"/>
      <c r="BBG9" s="186"/>
      <c r="BBH9" s="186"/>
      <c r="BBI9" s="186"/>
      <c r="BBJ9" s="186"/>
      <c r="BBK9" s="186"/>
      <c r="BBL9" s="186"/>
      <c r="BBM9" s="186"/>
      <c r="BBN9" s="186"/>
      <c r="BBO9" s="186"/>
      <c r="BBP9" s="186"/>
      <c r="BBQ9" s="186"/>
      <c r="BBR9" s="186"/>
      <c r="BBS9" s="186"/>
      <c r="BBT9" s="186"/>
      <c r="BBU9" s="186"/>
      <c r="BBV9" s="186"/>
      <c r="BBW9" s="186"/>
      <c r="BBX9" s="186"/>
      <c r="BBY9" s="186"/>
      <c r="BBZ9" s="186"/>
      <c r="BCA9" s="186"/>
      <c r="BCB9" s="186"/>
      <c r="BCC9" s="186"/>
      <c r="BCD9" s="186"/>
      <c r="BCE9" s="186"/>
      <c r="BCF9" s="186"/>
      <c r="BCG9" s="186"/>
      <c r="BCH9" s="186"/>
      <c r="BCI9" s="186"/>
      <c r="BCJ9" s="186"/>
      <c r="BCK9" s="186"/>
      <c r="BCL9" s="186"/>
      <c r="BCM9" s="186"/>
      <c r="BCN9" s="186"/>
      <c r="BCO9" s="186"/>
      <c r="BCP9" s="186"/>
      <c r="BCQ9" s="186"/>
      <c r="BCR9" s="186"/>
      <c r="BCS9" s="186"/>
      <c r="BCT9" s="186"/>
      <c r="BCU9" s="186"/>
      <c r="BCV9" s="186"/>
      <c r="BCW9" s="186"/>
      <c r="BCX9" s="186"/>
      <c r="BCY9" s="186"/>
      <c r="BCZ9" s="186"/>
      <c r="BDA9" s="186"/>
      <c r="BDB9" s="186"/>
      <c r="BDC9" s="186"/>
      <c r="BDD9" s="186"/>
      <c r="BDE9" s="186"/>
      <c r="BDF9" s="186"/>
      <c r="BDG9" s="186"/>
      <c r="BDH9" s="186"/>
      <c r="BDI9" s="186"/>
      <c r="BDJ9" s="186"/>
      <c r="BDK9" s="186"/>
      <c r="BDL9" s="186"/>
      <c r="BDM9" s="186"/>
      <c r="BDN9" s="186"/>
      <c r="BDO9" s="186"/>
      <c r="BDP9" s="186"/>
      <c r="BDQ9" s="186"/>
      <c r="BDR9" s="186"/>
      <c r="BDS9" s="186"/>
      <c r="BDT9" s="186"/>
      <c r="BDU9" s="186"/>
      <c r="BDV9" s="186"/>
      <c r="BDW9" s="186"/>
      <c r="BDX9" s="186"/>
      <c r="BDY9" s="186"/>
      <c r="BDZ9" s="186"/>
      <c r="BEA9" s="186"/>
      <c r="BEB9" s="186"/>
      <c r="BEC9" s="186"/>
      <c r="BED9" s="186"/>
      <c r="BEE9" s="186"/>
      <c r="BEF9" s="186"/>
      <c r="BEG9" s="186"/>
      <c r="BEH9" s="186"/>
      <c r="BEI9" s="186"/>
      <c r="BEJ9" s="186"/>
      <c r="BEK9" s="186"/>
      <c r="BEL9" s="186"/>
      <c r="BEM9" s="186"/>
      <c r="BEN9" s="186"/>
      <c r="BEO9" s="186"/>
      <c r="BEP9" s="186"/>
      <c r="BEQ9" s="186"/>
      <c r="BER9" s="186"/>
      <c r="BES9" s="186"/>
      <c r="BET9" s="186"/>
      <c r="BEU9" s="186"/>
      <c r="BEV9" s="186"/>
      <c r="BEW9" s="186"/>
      <c r="BEX9" s="186"/>
      <c r="BEY9" s="186"/>
      <c r="BEZ9" s="186"/>
      <c r="BFA9" s="186"/>
      <c r="BFB9" s="186"/>
      <c r="BFC9" s="186"/>
      <c r="BFD9" s="186"/>
      <c r="BFE9" s="186"/>
      <c r="BFF9" s="186"/>
      <c r="BFG9" s="186"/>
      <c r="BFH9" s="186"/>
      <c r="BFI9" s="186"/>
      <c r="BFJ9" s="186"/>
      <c r="BFK9" s="186"/>
      <c r="BFL9" s="186"/>
      <c r="BFM9" s="186"/>
      <c r="BFN9" s="186"/>
      <c r="BFO9" s="186"/>
      <c r="BFP9" s="186"/>
      <c r="BFQ9" s="186"/>
      <c r="BFR9" s="186"/>
      <c r="BFS9" s="186"/>
      <c r="BFT9" s="186"/>
      <c r="BFU9" s="186"/>
      <c r="BFV9" s="186"/>
      <c r="BFW9" s="186"/>
      <c r="BFX9" s="186"/>
      <c r="BFY9" s="186"/>
      <c r="BFZ9" s="186"/>
      <c r="BGA9" s="186"/>
      <c r="BGB9" s="186"/>
      <c r="BGC9" s="186"/>
      <c r="BGD9" s="186"/>
      <c r="BGE9" s="186"/>
      <c r="BGF9" s="186"/>
      <c r="BGG9" s="186"/>
      <c r="BGH9" s="186"/>
      <c r="BGI9" s="186"/>
      <c r="BGJ9" s="186"/>
      <c r="BGK9" s="186"/>
      <c r="BGL9" s="186"/>
      <c r="BGM9" s="186"/>
      <c r="BGN9" s="186"/>
      <c r="BGO9" s="186"/>
      <c r="BGP9" s="186"/>
      <c r="BGQ9" s="186"/>
      <c r="BGR9" s="186"/>
      <c r="BGS9" s="186"/>
      <c r="BGT9" s="186"/>
      <c r="BGU9" s="186"/>
      <c r="BGV9" s="186"/>
      <c r="BGW9" s="186"/>
      <c r="BGX9" s="186"/>
      <c r="BGY9" s="186"/>
      <c r="BGZ9" s="186"/>
      <c r="BHA9" s="186"/>
      <c r="BHB9" s="186"/>
      <c r="BHC9" s="186"/>
      <c r="BHD9" s="186"/>
      <c r="BHE9" s="186"/>
      <c r="BHF9" s="186"/>
      <c r="BHG9" s="186"/>
      <c r="BHH9" s="186"/>
      <c r="BHI9" s="186"/>
      <c r="BHJ9" s="186"/>
      <c r="BHK9" s="186"/>
      <c r="BHL9" s="186"/>
      <c r="BHM9" s="186"/>
      <c r="BHN9" s="186"/>
      <c r="BHO9" s="186"/>
      <c r="BHP9" s="186"/>
      <c r="BHQ9" s="186"/>
      <c r="BHR9" s="186"/>
      <c r="BHS9" s="186"/>
      <c r="BHT9" s="186"/>
      <c r="BHU9" s="186"/>
      <c r="BHV9" s="186"/>
      <c r="BHW9" s="186"/>
      <c r="BHX9" s="186"/>
      <c r="BHY9" s="186"/>
      <c r="BHZ9" s="186"/>
      <c r="BIA9" s="186"/>
      <c r="BIB9" s="186"/>
      <c r="BIC9" s="186"/>
      <c r="BID9" s="186"/>
      <c r="BIE9" s="186"/>
      <c r="BIF9" s="186"/>
      <c r="BIG9" s="186"/>
      <c r="BIH9" s="186"/>
      <c r="BII9" s="186"/>
      <c r="BIJ9" s="186"/>
      <c r="BIK9" s="186"/>
      <c r="BIL9" s="186"/>
      <c r="BIM9" s="186"/>
      <c r="BIN9" s="186"/>
      <c r="BIO9" s="186"/>
      <c r="BIP9" s="186"/>
      <c r="BIQ9" s="186"/>
      <c r="BIR9" s="186"/>
      <c r="BIS9" s="186"/>
      <c r="BIT9" s="186"/>
      <c r="BIU9" s="186"/>
      <c r="BIV9" s="186"/>
      <c r="BIW9" s="186"/>
      <c r="BIX9" s="186"/>
      <c r="BIY9" s="186"/>
      <c r="BIZ9" s="186"/>
      <c r="BJA9" s="186"/>
      <c r="BJB9" s="186"/>
      <c r="BJC9" s="186"/>
      <c r="BJD9" s="186"/>
      <c r="BJE9" s="186"/>
      <c r="BJF9" s="186"/>
      <c r="BJG9" s="186"/>
      <c r="BJH9" s="186"/>
      <c r="BJI9" s="186"/>
      <c r="BJJ9" s="186"/>
      <c r="BJK9" s="186"/>
      <c r="BJL9" s="186"/>
      <c r="BJM9" s="186"/>
      <c r="BJN9" s="186"/>
      <c r="BJO9" s="186"/>
      <c r="BJP9" s="186"/>
      <c r="BJQ9" s="186"/>
      <c r="BJR9" s="186"/>
      <c r="BJS9" s="186"/>
      <c r="BJT9" s="186"/>
      <c r="BJU9" s="186"/>
      <c r="BJV9" s="186"/>
      <c r="BJW9" s="186"/>
      <c r="BJX9" s="186"/>
      <c r="BJY9" s="186"/>
      <c r="BJZ9" s="186"/>
      <c r="BKA9" s="186"/>
      <c r="BKB9" s="186"/>
      <c r="BKC9" s="186"/>
      <c r="BKD9" s="186"/>
      <c r="BKE9" s="186"/>
      <c r="BKF9" s="186"/>
      <c r="BKG9" s="186"/>
      <c r="BKH9" s="186"/>
      <c r="BKI9" s="186"/>
      <c r="BKJ9" s="186"/>
      <c r="BKK9" s="186"/>
      <c r="BKL9" s="186"/>
      <c r="BKM9" s="186"/>
      <c r="BKN9" s="186"/>
      <c r="BKO9" s="186"/>
      <c r="BKP9" s="186"/>
      <c r="BKQ9" s="186"/>
      <c r="BKR9" s="186"/>
      <c r="BKS9" s="186"/>
      <c r="BKT9" s="186"/>
      <c r="BKU9" s="186"/>
      <c r="BKV9" s="186"/>
      <c r="BKW9" s="186"/>
      <c r="BKX9" s="186"/>
      <c r="BKY9" s="186"/>
      <c r="BKZ9" s="186"/>
      <c r="BLA9" s="186"/>
      <c r="BLB9" s="186"/>
      <c r="BLC9" s="186"/>
      <c r="BLD9" s="186"/>
      <c r="BLE9" s="186"/>
      <c r="BLF9" s="186"/>
      <c r="BLG9" s="186"/>
      <c r="BLH9" s="186"/>
      <c r="BLI9" s="186"/>
      <c r="BLJ9" s="186"/>
      <c r="BLK9" s="186"/>
      <c r="BLL9" s="186"/>
      <c r="BLM9" s="186"/>
      <c r="BLN9" s="186"/>
      <c r="BLO9" s="186"/>
      <c r="BLP9" s="186"/>
      <c r="BLQ9" s="186"/>
      <c r="BLR9" s="186"/>
      <c r="BLS9" s="186"/>
      <c r="BLT9" s="186"/>
      <c r="BLU9" s="186"/>
      <c r="BLV9" s="186"/>
      <c r="BLW9" s="186"/>
      <c r="BLX9" s="186"/>
      <c r="BLY9" s="186"/>
      <c r="BLZ9" s="186"/>
      <c r="BMA9" s="186"/>
      <c r="BMB9" s="186"/>
      <c r="BMC9" s="186"/>
      <c r="BMD9" s="186"/>
      <c r="BME9" s="186"/>
      <c r="BMF9" s="186"/>
      <c r="BMG9" s="186"/>
      <c r="BMH9" s="186"/>
      <c r="BMI9" s="186"/>
      <c r="BMJ9" s="186"/>
      <c r="BMK9" s="186"/>
      <c r="BML9" s="186"/>
      <c r="BMM9" s="186"/>
      <c r="BMN9" s="186"/>
      <c r="BMO9" s="186"/>
      <c r="BMP9" s="186"/>
      <c r="BMQ9" s="186"/>
      <c r="BMR9" s="186"/>
      <c r="BMS9" s="186"/>
      <c r="BMT9" s="186"/>
      <c r="BMU9" s="186"/>
      <c r="BMV9" s="186"/>
      <c r="BMW9" s="186"/>
      <c r="BMX9" s="186"/>
      <c r="BMY9" s="186"/>
      <c r="BMZ9" s="186"/>
      <c r="BNA9" s="186"/>
      <c r="BNB9" s="186"/>
      <c r="BNC9" s="186"/>
      <c r="BND9" s="186"/>
      <c r="BNE9" s="186"/>
      <c r="BNF9" s="186"/>
      <c r="BNG9" s="186"/>
      <c r="BNH9" s="186"/>
      <c r="BNI9" s="186"/>
      <c r="BNJ9" s="186"/>
      <c r="BNK9" s="186"/>
      <c r="BNL9" s="186"/>
      <c r="BNM9" s="186"/>
      <c r="BNN9" s="186"/>
      <c r="BNO9" s="186"/>
      <c r="BNP9" s="186"/>
      <c r="BNQ9" s="186"/>
      <c r="BNR9" s="186"/>
      <c r="BNS9" s="186"/>
      <c r="BNT9" s="186"/>
      <c r="BNU9" s="186"/>
      <c r="BNV9" s="186"/>
      <c r="BNW9" s="186"/>
      <c r="BNX9" s="186"/>
      <c r="BNY9" s="186"/>
      <c r="BNZ9" s="186"/>
      <c r="BOA9" s="186"/>
      <c r="BOB9" s="186"/>
      <c r="BOC9" s="186"/>
      <c r="BOD9" s="186"/>
      <c r="BOE9" s="186"/>
      <c r="BOF9" s="186"/>
      <c r="BOG9" s="186"/>
      <c r="BOH9" s="186"/>
      <c r="BOI9" s="186"/>
      <c r="BOJ9" s="186"/>
      <c r="BOK9" s="186"/>
      <c r="BOL9" s="186"/>
      <c r="BOM9" s="186"/>
      <c r="BON9" s="186"/>
      <c r="BOO9" s="186"/>
      <c r="BOP9" s="186"/>
      <c r="BOQ9" s="186"/>
      <c r="BOR9" s="186"/>
      <c r="BOS9" s="186"/>
      <c r="BOT9" s="186"/>
      <c r="BOU9" s="186"/>
      <c r="BOV9" s="186"/>
      <c r="BOW9" s="186"/>
      <c r="BOX9" s="186"/>
      <c r="BOY9" s="186"/>
      <c r="BOZ9" s="186"/>
      <c r="BPA9" s="186"/>
      <c r="BPB9" s="186"/>
      <c r="BPC9" s="186"/>
      <c r="BPD9" s="186"/>
      <c r="BPE9" s="186"/>
      <c r="BPF9" s="186"/>
      <c r="BPG9" s="186"/>
      <c r="BPH9" s="186"/>
      <c r="BPI9" s="186"/>
      <c r="BPJ9" s="186"/>
      <c r="BPK9" s="186"/>
      <c r="BPL9" s="186"/>
      <c r="BPM9" s="186"/>
      <c r="BPN9" s="186"/>
      <c r="BPO9" s="186"/>
      <c r="BPP9" s="186"/>
      <c r="BPQ9" s="186"/>
      <c r="BPR9" s="186"/>
      <c r="BPS9" s="186"/>
      <c r="BPT9" s="186"/>
      <c r="BPU9" s="186"/>
      <c r="BPV9" s="186"/>
      <c r="BPW9" s="186"/>
      <c r="BPX9" s="186"/>
      <c r="BPY9" s="186"/>
      <c r="BPZ9" s="186"/>
      <c r="BQA9" s="186"/>
      <c r="BQB9" s="186"/>
      <c r="BQC9" s="186"/>
      <c r="BQD9" s="186"/>
      <c r="BQE9" s="186"/>
      <c r="BQF9" s="186"/>
      <c r="BQG9" s="186"/>
      <c r="BQH9" s="186"/>
      <c r="BQI9" s="186"/>
      <c r="BQJ9" s="186"/>
      <c r="BQK9" s="186"/>
      <c r="BQL9" s="186"/>
      <c r="BQM9" s="186"/>
      <c r="BQN9" s="186"/>
      <c r="BQO9" s="186"/>
      <c r="BQP9" s="186"/>
      <c r="BQQ9" s="186"/>
      <c r="BQR9" s="186"/>
      <c r="BQS9" s="186"/>
      <c r="BQT9" s="186"/>
      <c r="BQU9" s="186"/>
      <c r="BQV9" s="186"/>
      <c r="BQW9" s="186"/>
      <c r="BQX9" s="186"/>
      <c r="BQY9" s="186"/>
      <c r="BQZ9" s="186"/>
      <c r="BRA9" s="186"/>
      <c r="BRB9" s="186"/>
      <c r="BRC9" s="186"/>
      <c r="BRD9" s="186"/>
      <c r="BRE9" s="186"/>
      <c r="BRF9" s="186"/>
      <c r="BRG9" s="186"/>
      <c r="BRH9" s="186"/>
      <c r="BRI9" s="186"/>
      <c r="BRJ9" s="186"/>
      <c r="BRK9" s="186"/>
      <c r="BRL9" s="186"/>
      <c r="BRM9" s="186"/>
      <c r="BRN9" s="186"/>
      <c r="BRO9" s="186"/>
      <c r="BRP9" s="186"/>
      <c r="BRQ9" s="186"/>
      <c r="BRR9" s="186"/>
      <c r="BRS9" s="186"/>
      <c r="BRT9" s="186"/>
      <c r="BRU9" s="186"/>
      <c r="BRV9" s="186"/>
      <c r="BRW9" s="186"/>
      <c r="BRX9" s="186"/>
      <c r="BRY9" s="186"/>
      <c r="BRZ9" s="186"/>
      <c r="BSA9" s="186"/>
      <c r="BSB9" s="186"/>
      <c r="BSC9" s="186"/>
      <c r="BSD9" s="186"/>
      <c r="BSE9" s="186"/>
      <c r="BSF9" s="186"/>
      <c r="BSG9" s="186"/>
      <c r="BSH9" s="186"/>
      <c r="BSI9" s="186"/>
      <c r="BSJ9" s="186"/>
      <c r="BSK9" s="186"/>
      <c r="BSL9" s="186"/>
      <c r="BSM9" s="186"/>
      <c r="BSN9" s="186"/>
      <c r="BSO9" s="186"/>
      <c r="BSP9" s="186"/>
      <c r="BSQ9" s="186"/>
      <c r="BSR9" s="186"/>
      <c r="BSS9" s="186"/>
      <c r="BST9" s="186"/>
      <c r="BSU9" s="186"/>
      <c r="BSV9" s="186"/>
      <c r="BSW9" s="186"/>
      <c r="BSX9" s="186"/>
      <c r="BSY9" s="186"/>
      <c r="BSZ9" s="186"/>
      <c r="BTA9" s="186"/>
      <c r="BTB9" s="186"/>
      <c r="BTC9" s="186"/>
      <c r="BTD9" s="186"/>
      <c r="BTE9" s="186"/>
      <c r="BTF9" s="186"/>
      <c r="BTG9" s="186"/>
      <c r="BTH9" s="186"/>
      <c r="BTI9" s="186"/>
      <c r="BTJ9" s="186"/>
      <c r="BTK9" s="186"/>
      <c r="BTL9" s="186"/>
      <c r="BTM9" s="186"/>
      <c r="BTN9" s="186"/>
      <c r="BTO9" s="186"/>
      <c r="BTP9" s="186"/>
      <c r="BTQ9" s="186"/>
      <c r="BTR9" s="186"/>
      <c r="BTS9" s="186"/>
      <c r="BTT9" s="186"/>
      <c r="BTU9" s="186"/>
      <c r="BTV9" s="186"/>
      <c r="BTW9" s="186"/>
      <c r="BTX9" s="186"/>
      <c r="BTY9" s="186"/>
      <c r="BTZ9" s="186"/>
      <c r="BUA9" s="186"/>
      <c r="BUB9" s="186"/>
      <c r="BUC9" s="186"/>
      <c r="BUD9" s="186"/>
      <c r="BUE9" s="186"/>
      <c r="BUF9" s="186"/>
      <c r="BUG9" s="186"/>
      <c r="BUH9" s="186"/>
      <c r="BUI9" s="186"/>
      <c r="BUJ9" s="186"/>
      <c r="BUK9" s="186"/>
      <c r="BUL9" s="186"/>
      <c r="BUM9" s="186"/>
      <c r="BUN9" s="186"/>
      <c r="BUO9" s="186"/>
      <c r="BUP9" s="186"/>
      <c r="BUQ9" s="186"/>
      <c r="BUR9" s="186"/>
      <c r="BUS9" s="186"/>
      <c r="BUT9" s="186"/>
      <c r="BUU9" s="186"/>
      <c r="BUV9" s="186"/>
      <c r="BUW9" s="186"/>
      <c r="BUX9" s="186"/>
      <c r="BUY9" s="186"/>
      <c r="BUZ9" s="186"/>
      <c r="BVA9" s="186"/>
      <c r="BVB9" s="186"/>
      <c r="BVC9" s="186"/>
      <c r="BVD9" s="186"/>
      <c r="BVE9" s="186"/>
      <c r="BVF9" s="186"/>
      <c r="BVG9" s="186"/>
      <c r="BVH9" s="186"/>
      <c r="BVI9" s="186"/>
      <c r="BVJ9" s="186"/>
      <c r="BVK9" s="186"/>
      <c r="BVL9" s="186"/>
      <c r="BVM9" s="186"/>
      <c r="BVN9" s="186"/>
      <c r="BVO9" s="186"/>
      <c r="BVP9" s="186"/>
      <c r="BVQ9" s="186"/>
      <c r="BVR9" s="186"/>
      <c r="BVS9" s="186"/>
      <c r="BVT9" s="186"/>
      <c r="BVU9" s="186"/>
      <c r="BVV9" s="186"/>
      <c r="BVW9" s="186"/>
      <c r="BVX9" s="186"/>
      <c r="BVY9" s="186"/>
      <c r="BVZ9" s="186"/>
      <c r="BWA9" s="186"/>
      <c r="BWB9" s="186"/>
      <c r="BWC9" s="186"/>
      <c r="BWD9" s="186"/>
      <c r="BWE9" s="186"/>
      <c r="BWF9" s="186"/>
      <c r="BWG9" s="186"/>
      <c r="BWH9" s="186"/>
      <c r="BWI9" s="186"/>
      <c r="BWJ9" s="186"/>
      <c r="BWK9" s="186"/>
      <c r="BWL9" s="186"/>
      <c r="BWM9" s="186"/>
      <c r="BWN9" s="186"/>
      <c r="BWO9" s="186"/>
      <c r="BWP9" s="186"/>
      <c r="BWQ9" s="186"/>
      <c r="BWR9" s="186"/>
      <c r="BWS9" s="186"/>
      <c r="BWT9" s="186"/>
      <c r="BWU9" s="186"/>
      <c r="BWV9" s="186"/>
      <c r="BWW9" s="186"/>
      <c r="BWX9" s="186"/>
      <c r="BWY9" s="186"/>
      <c r="BWZ9" s="186"/>
      <c r="BXA9" s="186"/>
      <c r="BXB9" s="186"/>
      <c r="BXC9" s="186"/>
      <c r="BXD9" s="186"/>
      <c r="BXE9" s="186"/>
      <c r="BXF9" s="186"/>
      <c r="BXG9" s="186"/>
      <c r="BXH9" s="186"/>
      <c r="BXI9" s="186"/>
      <c r="BXJ9" s="186"/>
      <c r="BXK9" s="186"/>
      <c r="BXL9" s="186"/>
      <c r="BXM9" s="186"/>
      <c r="BXN9" s="186"/>
      <c r="BXO9" s="186"/>
      <c r="BXP9" s="186"/>
      <c r="BXQ9" s="186"/>
      <c r="BXR9" s="186"/>
      <c r="BXS9" s="186"/>
      <c r="BXT9" s="186"/>
      <c r="BXU9" s="186"/>
      <c r="BXV9" s="186"/>
      <c r="BXW9" s="186"/>
      <c r="BXX9" s="186"/>
      <c r="BXY9" s="186"/>
      <c r="BXZ9" s="186"/>
      <c r="BYA9" s="186"/>
      <c r="BYB9" s="186"/>
      <c r="BYC9" s="186"/>
      <c r="BYD9" s="186"/>
      <c r="BYE9" s="186"/>
      <c r="BYF9" s="186"/>
      <c r="BYG9" s="186"/>
      <c r="BYH9" s="186"/>
      <c r="BYI9" s="186"/>
      <c r="BYJ9" s="186"/>
      <c r="BYK9" s="186"/>
      <c r="BYL9" s="186"/>
      <c r="BYM9" s="186"/>
      <c r="BYN9" s="186"/>
      <c r="BYO9" s="186"/>
      <c r="BYP9" s="186"/>
      <c r="BYQ9" s="186"/>
      <c r="BYR9" s="186"/>
      <c r="BYS9" s="186"/>
      <c r="BYT9" s="186"/>
      <c r="BYU9" s="186"/>
      <c r="BYV9" s="186"/>
      <c r="BYW9" s="186"/>
      <c r="BYX9" s="186"/>
      <c r="BYY9" s="186"/>
      <c r="BYZ9" s="186"/>
      <c r="BZA9" s="186"/>
      <c r="BZB9" s="186"/>
      <c r="BZC9" s="186"/>
      <c r="BZD9" s="186"/>
      <c r="BZE9" s="186"/>
      <c r="BZF9" s="186"/>
      <c r="BZG9" s="186"/>
      <c r="BZH9" s="186"/>
      <c r="BZI9" s="186"/>
      <c r="BZJ9" s="186"/>
      <c r="BZK9" s="186"/>
      <c r="BZL9" s="186"/>
      <c r="BZM9" s="186"/>
      <c r="BZN9" s="186"/>
      <c r="BZO9" s="186"/>
      <c r="BZP9" s="186"/>
      <c r="BZQ9" s="186"/>
      <c r="BZR9" s="186"/>
      <c r="BZS9" s="186"/>
      <c r="BZT9" s="186"/>
      <c r="BZU9" s="186"/>
      <c r="BZV9" s="186"/>
      <c r="BZW9" s="186"/>
      <c r="BZX9" s="186"/>
      <c r="BZY9" s="186"/>
      <c r="BZZ9" s="186"/>
      <c r="CAA9" s="186"/>
      <c r="CAB9" s="186"/>
      <c r="CAC9" s="186"/>
      <c r="CAD9" s="186"/>
      <c r="CAE9" s="186"/>
      <c r="CAF9" s="186"/>
      <c r="CAG9" s="186"/>
      <c r="CAH9" s="186"/>
      <c r="CAI9" s="186"/>
      <c r="CAJ9" s="186"/>
      <c r="CAK9" s="186"/>
      <c r="CAL9" s="186"/>
      <c r="CAM9" s="186"/>
      <c r="CAN9" s="186"/>
      <c r="CAO9" s="186"/>
      <c r="CAP9" s="186"/>
      <c r="CAQ9" s="186"/>
      <c r="CAR9" s="186"/>
      <c r="CAS9" s="186"/>
      <c r="CAT9" s="186"/>
      <c r="CAU9" s="186"/>
      <c r="CAV9" s="186"/>
      <c r="CAW9" s="186"/>
      <c r="CAX9" s="186"/>
      <c r="CAY9" s="186"/>
      <c r="CAZ9" s="186"/>
      <c r="CBA9" s="186"/>
      <c r="CBB9" s="186"/>
      <c r="CBC9" s="186"/>
      <c r="CBD9" s="186"/>
      <c r="CBE9" s="186"/>
      <c r="CBF9" s="186"/>
      <c r="CBG9" s="186"/>
      <c r="CBH9" s="186"/>
      <c r="CBI9" s="186"/>
      <c r="CBJ9" s="186"/>
      <c r="CBK9" s="186"/>
      <c r="CBL9" s="186"/>
      <c r="CBM9" s="186"/>
      <c r="CBN9" s="186"/>
      <c r="CBO9" s="186"/>
      <c r="CBP9" s="186"/>
      <c r="CBQ9" s="186"/>
      <c r="CBR9" s="186"/>
      <c r="CBS9" s="186"/>
      <c r="CBT9" s="186"/>
      <c r="CBU9" s="186"/>
      <c r="CBV9" s="186"/>
      <c r="CBW9" s="186"/>
      <c r="CBX9" s="186"/>
      <c r="CBY9" s="186"/>
      <c r="CBZ9" s="186"/>
      <c r="CCA9" s="186"/>
      <c r="CCB9" s="186"/>
      <c r="CCC9" s="186"/>
      <c r="CCD9" s="186"/>
      <c r="CCE9" s="186"/>
      <c r="CCF9" s="186"/>
      <c r="CCG9" s="186"/>
      <c r="CCH9" s="186"/>
      <c r="CCI9" s="186"/>
      <c r="CCJ9" s="186"/>
      <c r="CCK9" s="186"/>
      <c r="CCL9" s="186"/>
      <c r="CCM9" s="186"/>
      <c r="CCN9" s="186"/>
      <c r="CCO9" s="186"/>
      <c r="CCP9" s="186"/>
      <c r="CCQ9" s="186"/>
      <c r="CCR9" s="186"/>
      <c r="CCS9" s="186"/>
      <c r="CCT9" s="186"/>
      <c r="CCU9" s="186"/>
      <c r="CCV9" s="186"/>
      <c r="CCW9" s="186"/>
      <c r="CCX9" s="186"/>
      <c r="CCY9" s="186"/>
      <c r="CCZ9" s="186"/>
      <c r="CDA9" s="186"/>
      <c r="CDB9" s="186"/>
      <c r="CDC9" s="186"/>
      <c r="CDD9" s="186"/>
      <c r="CDE9" s="186"/>
      <c r="CDF9" s="186"/>
      <c r="CDG9" s="186"/>
      <c r="CDH9" s="186"/>
      <c r="CDI9" s="186"/>
      <c r="CDJ9" s="186"/>
      <c r="CDK9" s="186"/>
      <c r="CDL9" s="186"/>
      <c r="CDM9" s="186"/>
      <c r="CDN9" s="186"/>
      <c r="CDO9" s="186"/>
      <c r="CDP9" s="186"/>
      <c r="CDQ9" s="186"/>
      <c r="CDR9" s="186"/>
      <c r="CDS9" s="186"/>
      <c r="CDT9" s="186"/>
      <c r="CDU9" s="186"/>
      <c r="CDV9" s="186"/>
      <c r="CDW9" s="186"/>
      <c r="CDX9" s="186"/>
      <c r="CDY9" s="186"/>
      <c r="CDZ9" s="186"/>
      <c r="CEA9" s="186"/>
      <c r="CEB9" s="186"/>
      <c r="CEC9" s="186"/>
      <c r="CED9" s="186"/>
      <c r="CEE9" s="186"/>
      <c r="CEF9" s="186"/>
      <c r="CEG9" s="186"/>
      <c r="CEH9" s="186"/>
      <c r="CEI9" s="186"/>
      <c r="CEJ9" s="186"/>
      <c r="CEK9" s="186"/>
      <c r="CEL9" s="186"/>
      <c r="CEM9" s="186"/>
      <c r="CEN9" s="186"/>
      <c r="CEO9" s="186"/>
      <c r="CEP9" s="186"/>
      <c r="CEQ9" s="186"/>
      <c r="CER9" s="186"/>
      <c r="CES9" s="186"/>
      <c r="CET9" s="186"/>
      <c r="CEU9" s="186"/>
      <c r="CEV9" s="186"/>
      <c r="CEW9" s="186"/>
      <c r="CEX9" s="186"/>
      <c r="CEY9" s="186"/>
      <c r="CEZ9" s="186"/>
      <c r="CFA9" s="186"/>
      <c r="CFB9" s="186"/>
      <c r="CFC9" s="186"/>
      <c r="CFD9" s="186"/>
      <c r="CFE9" s="186"/>
      <c r="CFF9" s="186"/>
      <c r="CFG9" s="186"/>
      <c r="CFH9" s="186"/>
      <c r="CFI9" s="186"/>
      <c r="CFJ9" s="186"/>
      <c r="CFK9" s="186"/>
      <c r="CFL9" s="186"/>
      <c r="CFM9" s="186"/>
      <c r="CFN9" s="186"/>
      <c r="CFO9" s="186"/>
      <c r="CFP9" s="186"/>
      <c r="CFQ9" s="186"/>
      <c r="CFR9" s="186"/>
      <c r="CFS9" s="186"/>
      <c r="CFT9" s="186"/>
      <c r="CFU9" s="186"/>
      <c r="CFV9" s="186"/>
      <c r="CFW9" s="186"/>
      <c r="CFX9" s="186"/>
      <c r="CFY9" s="186"/>
      <c r="CFZ9" s="186"/>
      <c r="CGA9" s="186"/>
      <c r="CGB9" s="186"/>
      <c r="CGC9" s="186"/>
      <c r="CGD9" s="186"/>
      <c r="CGE9" s="186"/>
      <c r="CGF9" s="186"/>
      <c r="CGG9" s="186"/>
      <c r="CGH9" s="186"/>
      <c r="CGI9" s="186"/>
      <c r="CGJ9" s="186"/>
      <c r="CGK9" s="186"/>
      <c r="CGL9" s="186"/>
      <c r="CGM9" s="186"/>
      <c r="CGN9" s="186"/>
      <c r="CGO9" s="186"/>
      <c r="CGP9" s="186"/>
      <c r="CGQ9" s="186"/>
      <c r="CGR9" s="186"/>
      <c r="CGS9" s="186"/>
      <c r="CGT9" s="186"/>
      <c r="CGU9" s="186"/>
      <c r="CGV9" s="186"/>
      <c r="CGW9" s="186"/>
      <c r="CGX9" s="186"/>
      <c r="CGY9" s="186"/>
      <c r="CGZ9" s="186"/>
      <c r="CHA9" s="186"/>
      <c r="CHB9" s="186"/>
      <c r="CHC9" s="186"/>
      <c r="CHD9" s="186"/>
      <c r="CHE9" s="186"/>
      <c r="CHF9" s="186"/>
      <c r="CHG9" s="186"/>
      <c r="CHH9" s="186"/>
      <c r="CHI9" s="186"/>
      <c r="CHJ9" s="186"/>
      <c r="CHK9" s="186"/>
      <c r="CHL9" s="186"/>
      <c r="CHM9" s="186"/>
      <c r="CHN9" s="186"/>
      <c r="CHO9" s="186"/>
      <c r="CHP9" s="186"/>
      <c r="CHQ9" s="186"/>
      <c r="CHR9" s="186"/>
      <c r="CHS9" s="186"/>
      <c r="CHT9" s="186"/>
      <c r="CHU9" s="186"/>
      <c r="CHV9" s="186"/>
      <c r="CHW9" s="186"/>
      <c r="CHX9" s="186"/>
      <c r="CHY9" s="186"/>
      <c r="CHZ9" s="186"/>
      <c r="CIA9" s="186"/>
      <c r="CIB9" s="186"/>
      <c r="CIC9" s="186"/>
      <c r="CID9" s="186"/>
      <c r="CIE9" s="186"/>
      <c r="CIF9" s="186"/>
      <c r="CIG9" s="186"/>
      <c r="CIH9" s="186"/>
      <c r="CII9" s="186"/>
      <c r="CIJ9" s="186"/>
      <c r="CIK9" s="186"/>
      <c r="CIL9" s="186"/>
      <c r="CIM9" s="186"/>
      <c r="CIN9" s="186"/>
      <c r="CIO9" s="186"/>
      <c r="CIP9" s="186"/>
      <c r="CIQ9" s="186"/>
      <c r="CIR9" s="186"/>
      <c r="CIS9" s="186"/>
      <c r="CIT9" s="186"/>
      <c r="CIU9" s="186"/>
      <c r="CIV9" s="186"/>
      <c r="CIW9" s="186"/>
      <c r="CIX9" s="186"/>
      <c r="CIY9" s="186"/>
      <c r="CIZ9" s="186"/>
      <c r="CJA9" s="186"/>
      <c r="CJB9" s="186"/>
      <c r="CJC9" s="186"/>
      <c r="CJD9" s="186"/>
      <c r="CJE9" s="186"/>
      <c r="CJF9" s="186"/>
      <c r="CJG9" s="186"/>
      <c r="CJH9" s="186"/>
      <c r="CJI9" s="186"/>
      <c r="CJJ9" s="186"/>
      <c r="CJK9" s="186"/>
      <c r="CJL9" s="186"/>
      <c r="CJM9" s="186"/>
      <c r="CJN9" s="186"/>
      <c r="CJO9" s="186"/>
      <c r="CJP9" s="186"/>
      <c r="CJQ9" s="186"/>
      <c r="CJR9" s="186"/>
      <c r="CJS9" s="186"/>
      <c r="CJT9" s="186"/>
      <c r="CJU9" s="186"/>
      <c r="CJV9" s="186"/>
      <c r="CJW9" s="186"/>
      <c r="CJX9" s="186"/>
      <c r="CJY9" s="186"/>
      <c r="CJZ9" s="186"/>
      <c r="CKA9" s="186"/>
      <c r="CKB9" s="186"/>
      <c r="CKC9" s="186"/>
      <c r="CKD9" s="186"/>
      <c r="CKE9" s="186"/>
      <c r="CKF9" s="186"/>
      <c r="CKG9" s="186"/>
      <c r="CKH9" s="186"/>
      <c r="CKI9" s="186"/>
      <c r="CKJ9" s="186"/>
      <c r="CKK9" s="186"/>
      <c r="CKL9" s="186"/>
      <c r="CKM9" s="186"/>
      <c r="CKN9" s="186"/>
      <c r="CKO9" s="186"/>
      <c r="CKP9" s="186"/>
      <c r="CKQ9" s="186"/>
      <c r="CKR9" s="186"/>
      <c r="CKS9" s="186"/>
      <c r="CKT9" s="186"/>
      <c r="CKU9" s="186"/>
      <c r="CKV9" s="186"/>
      <c r="CKW9" s="186"/>
      <c r="CKX9" s="186"/>
      <c r="CKY9" s="186"/>
      <c r="CKZ9" s="186"/>
      <c r="CLA9" s="186"/>
      <c r="CLB9" s="186"/>
      <c r="CLC9" s="186"/>
      <c r="CLD9" s="186"/>
      <c r="CLE9" s="186"/>
      <c r="CLF9" s="186"/>
      <c r="CLG9" s="186"/>
      <c r="CLH9" s="186"/>
      <c r="CLI9" s="186"/>
      <c r="CLJ9" s="186"/>
      <c r="CLK9" s="186"/>
      <c r="CLL9" s="186"/>
      <c r="CLM9" s="186"/>
      <c r="CLN9" s="186"/>
      <c r="CLO9" s="186"/>
      <c r="CLP9" s="186"/>
      <c r="CLQ9" s="186"/>
      <c r="CLR9" s="186"/>
      <c r="CLS9" s="186"/>
      <c r="CLT9" s="186"/>
      <c r="CLU9" s="186"/>
      <c r="CLV9" s="186"/>
      <c r="CLW9" s="186"/>
      <c r="CLX9" s="186"/>
      <c r="CLY9" s="186"/>
      <c r="CLZ9" s="186"/>
      <c r="CMA9" s="186"/>
      <c r="CMB9" s="186"/>
      <c r="CMC9" s="186"/>
      <c r="CMD9" s="186"/>
      <c r="CME9" s="186"/>
      <c r="CMF9" s="186"/>
      <c r="CMG9" s="186"/>
      <c r="CMH9" s="186"/>
      <c r="CMI9" s="186"/>
      <c r="CMJ9" s="186"/>
      <c r="CMK9" s="186"/>
      <c r="CML9" s="186"/>
      <c r="CMM9" s="186"/>
      <c r="CMN9" s="186"/>
      <c r="CMO9" s="186"/>
      <c r="CMP9" s="186"/>
      <c r="CMQ9" s="186"/>
      <c r="CMR9" s="186"/>
      <c r="CMS9" s="186"/>
      <c r="CMT9" s="186"/>
      <c r="CMU9" s="186"/>
      <c r="CMV9" s="186"/>
      <c r="CMW9" s="186"/>
      <c r="CMX9" s="186"/>
      <c r="CMY9" s="186"/>
      <c r="CMZ9" s="186"/>
      <c r="CNA9" s="186"/>
      <c r="CNB9" s="186"/>
      <c r="CNC9" s="186"/>
      <c r="CND9" s="186"/>
      <c r="CNE9" s="186"/>
      <c r="CNF9" s="186"/>
      <c r="CNG9" s="186"/>
      <c r="CNH9" s="186"/>
      <c r="CNI9" s="186"/>
      <c r="CNJ9" s="186"/>
      <c r="CNK9" s="186"/>
      <c r="CNL9" s="186"/>
      <c r="CNM9" s="186"/>
      <c r="CNN9" s="186"/>
      <c r="CNO9" s="186"/>
      <c r="CNP9" s="186"/>
      <c r="CNQ9" s="186"/>
      <c r="CNR9" s="186"/>
      <c r="CNS9" s="186"/>
      <c r="CNT9" s="186"/>
      <c r="CNU9" s="186"/>
      <c r="CNV9" s="186"/>
      <c r="CNW9" s="186"/>
      <c r="CNX9" s="186"/>
      <c r="CNY9" s="186"/>
      <c r="CNZ9" s="186"/>
      <c r="COA9" s="186"/>
      <c r="COB9" s="186"/>
      <c r="COC9" s="186"/>
      <c r="COD9" s="186"/>
      <c r="COE9" s="186"/>
      <c r="COF9" s="186"/>
      <c r="COG9" s="186"/>
      <c r="COH9" s="186"/>
      <c r="COI9" s="186"/>
      <c r="COJ9" s="186"/>
      <c r="COK9" s="186"/>
      <c r="COL9" s="186"/>
      <c r="COM9" s="186"/>
      <c r="CON9" s="186"/>
      <c r="COO9" s="186"/>
      <c r="COP9" s="186"/>
      <c r="COQ9" s="186"/>
      <c r="COR9" s="186"/>
      <c r="COS9" s="186"/>
      <c r="COT9" s="186"/>
      <c r="COU9" s="186"/>
      <c r="COV9" s="186"/>
      <c r="COW9" s="186"/>
      <c r="COX9" s="186"/>
      <c r="COY9" s="186"/>
      <c r="COZ9" s="186"/>
      <c r="CPA9" s="186"/>
      <c r="CPB9" s="186"/>
      <c r="CPC9" s="186"/>
      <c r="CPD9" s="186"/>
      <c r="CPE9" s="186"/>
      <c r="CPF9" s="186"/>
      <c r="CPG9" s="186"/>
      <c r="CPH9" s="186"/>
      <c r="CPI9" s="186"/>
      <c r="CPJ9" s="186"/>
      <c r="CPK9" s="186"/>
      <c r="CPL9" s="186"/>
      <c r="CPM9" s="186"/>
      <c r="CPN9" s="186"/>
      <c r="CPO9" s="186"/>
      <c r="CPP9" s="186"/>
      <c r="CPQ9" s="186"/>
      <c r="CPR9" s="186"/>
      <c r="CPS9" s="186"/>
      <c r="CPT9" s="186"/>
      <c r="CPU9" s="186"/>
      <c r="CPV9" s="186"/>
      <c r="CPW9" s="186"/>
      <c r="CPX9" s="186"/>
      <c r="CPY9" s="186"/>
      <c r="CPZ9" s="186"/>
      <c r="CQA9" s="186"/>
      <c r="CQB9" s="186"/>
      <c r="CQC9" s="186"/>
      <c r="CQD9" s="186"/>
      <c r="CQE9" s="186"/>
      <c r="CQF9" s="186"/>
      <c r="CQG9" s="186"/>
      <c r="CQH9" s="186"/>
      <c r="CQI9" s="186"/>
      <c r="CQJ9" s="186"/>
      <c r="CQK9" s="186"/>
      <c r="CQL9" s="186"/>
      <c r="CQM9" s="186"/>
      <c r="CQN9" s="186"/>
      <c r="CQO9" s="186"/>
      <c r="CQP9" s="186"/>
      <c r="CQQ9" s="186"/>
      <c r="CQR9" s="186"/>
      <c r="CQS9" s="186"/>
      <c r="CQT9" s="186"/>
      <c r="CQU9" s="186"/>
      <c r="CQV9" s="186"/>
      <c r="CQW9" s="186"/>
      <c r="CQX9" s="186"/>
      <c r="CQY9" s="186"/>
      <c r="CQZ9" s="186"/>
      <c r="CRA9" s="186"/>
      <c r="CRB9" s="186"/>
      <c r="CRC9" s="186"/>
      <c r="CRD9" s="186"/>
      <c r="CRE9" s="186"/>
      <c r="CRF9" s="186"/>
      <c r="CRG9" s="186"/>
      <c r="CRH9" s="186"/>
      <c r="CRI9" s="186"/>
      <c r="CRJ9" s="186"/>
      <c r="CRK9" s="186"/>
      <c r="CRL9" s="186"/>
      <c r="CRM9" s="186"/>
      <c r="CRN9" s="186"/>
      <c r="CRO9" s="186"/>
      <c r="CRP9" s="186"/>
      <c r="CRQ9" s="186"/>
      <c r="CRR9" s="186"/>
      <c r="CRS9" s="186"/>
      <c r="CRT9" s="186"/>
      <c r="CRU9" s="186"/>
      <c r="CRV9" s="186"/>
      <c r="CRW9" s="186"/>
      <c r="CRX9" s="186"/>
      <c r="CRY9" s="186"/>
      <c r="CRZ9" s="186"/>
      <c r="CSA9" s="186"/>
      <c r="CSB9" s="186"/>
      <c r="CSC9" s="186"/>
      <c r="CSD9" s="186"/>
      <c r="CSE9" s="186"/>
      <c r="CSF9" s="186"/>
      <c r="CSG9" s="186"/>
      <c r="CSH9" s="186"/>
      <c r="CSI9" s="186"/>
      <c r="CSJ9" s="186"/>
      <c r="CSK9" s="186"/>
      <c r="CSL9" s="186"/>
      <c r="CSM9" s="186"/>
      <c r="CSN9" s="186"/>
      <c r="CSO9" s="186"/>
      <c r="CSP9" s="186"/>
      <c r="CSQ9" s="186"/>
      <c r="CSR9" s="186"/>
      <c r="CSS9" s="186"/>
      <c r="CST9" s="186"/>
      <c r="CSU9" s="186"/>
      <c r="CSV9" s="186"/>
      <c r="CSW9" s="186"/>
      <c r="CSX9" s="186"/>
      <c r="CSY9" s="186"/>
      <c r="CSZ9" s="186"/>
      <c r="CTA9" s="186"/>
      <c r="CTB9" s="186"/>
      <c r="CTC9" s="186"/>
      <c r="CTD9" s="186"/>
      <c r="CTE9" s="186"/>
      <c r="CTF9" s="186"/>
      <c r="CTG9" s="186"/>
      <c r="CTH9" s="186"/>
      <c r="CTI9" s="186"/>
      <c r="CTJ9" s="186"/>
      <c r="CTK9" s="186"/>
      <c r="CTL9" s="186"/>
      <c r="CTM9" s="186"/>
      <c r="CTN9" s="186"/>
      <c r="CTO9" s="186"/>
      <c r="CTP9" s="186"/>
      <c r="CTQ9" s="186"/>
      <c r="CTR9" s="186"/>
      <c r="CTS9" s="186"/>
      <c r="CTT9" s="186"/>
      <c r="CTU9" s="186"/>
      <c r="CTV9" s="186"/>
      <c r="CTW9" s="186"/>
      <c r="CTX9" s="186"/>
      <c r="CTY9" s="186"/>
      <c r="CTZ9" s="186"/>
      <c r="CUA9" s="186"/>
      <c r="CUB9" s="186"/>
      <c r="CUC9" s="186"/>
      <c r="CUD9" s="186"/>
      <c r="CUE9" s="186"/>
      <c r="CUF9" s="186"/>
      <c r="CUG9" s="186"/>
      <c r="CUH9" s="186"/>
      <c r="CUI9" s="186"/>
      <c r="CUJ9" s="186"/>
      <c r="CUK9" s="186"/>
      <c r="CUL9" s="186"/>
      <c r="CUM9" s="186"/>
      <c r="CUN9" s="186"/>
      <c r="CUO9" s="186"/>
      <c r="CUP9" s="186"/>
      <c r="CUQ9" s="186"/>
      <c r="CUR9" s="186"/>
      <c r="CUS9" s="186"/>
      <c r="CUT9" s="186"/>
      <c r="CUU9" s="186"/>
      <c r="CUV9" s="186"/>
      <c r="CUW9" s="186"/>
      <c r="CUX9" s="186"/>
      <c r="CUY9" s="186"/>
      <c r="CUZ9" s="186"/>
      <c r="CVA9" s="186"/>
      <c r="CVB9" s="186"/>
      <c r="CVC9" s="186"/>
      <c r="CVD9" s="186"/>
      <c r="CVE9" s="186"/>
      <c r="CVF9" s="186"/>
      <c r="CVG9" s="186"/>
      <c r="CVH9" s="186"/>
      <c r="CVI9" s="186"/>
      <c r="CVJ9" s="186"/>
      <c r="CVK9" s="186"/>
      <c r="CVL9" s="186"/>
      <c r="CVM9" s="186"/>
      <c r="CVN9" s="186"/>
      <c r="CVO9" s="186"/>
      <c r="CVP9" s="186"/>
      <c r="CVQ9" s="186"/>
      <c r="CVR9" s="186"/>
      <c r="CVS9" s="186"/>
      <c r="CVT9" s="186"/>
      <c r="CVU9" s="186"/>
      <c r="CVV9" s="186"/>
      <c r="CVW9" s="186"/>
      <c r="CVX9" s="186"/>
      <c r="CVY9" s="186"/>
      <c r="CVZ9" s="186"/>
      <c r="CWA9" s="186"/>
      <c r="CWB9" s="186"/>
      <c r="CWC9" s="186"/>
      <c r="CWD9" s="186"/>
      <c r="CWE9" s="186"/>
      <c r="CWF9" s="186"/>
      <c r="CWG9" s="186"/>
      <c r="CWH9" s="186"/>
      <c r="CWI9" s="186"/>
      <c r="CWJ9" s="186"/>
      <c r="CWK9" s="186"/>
      <c r="CWL9" s="186"/>
      <c r="CWM9" s="186"/>
      <c r="CWN9" s="186"/>
      <c r="CWO9" s="186"/>
      <c r="CWP9" s="186"/>
      <c r="CWQ9" s="186"/>
      <c r="CWR9" s="186"/>
      <c r="CWS9" s="186"/>
      <c r="CWT9" s="186"/>
      <c r="CWU9" s="186"/>
      <c r="CWV9" s="186"/>
      <c r="CWW9" s="186"/>
      <c r="CWX9" s="186"/>
      <c r="CWY9" s="186"/>
      <c r="CWZ9" s="186"/>
      <c r="CXA9" s="186"/>
      <c r="CXB9" s="186"/>
      <c r="CXC9" s="186"/>
      <c r="CXD9" s="186"/>
      <c r="CXE9" s="186"/>
      <c r="CXF9" s="186"/>
      <c r="CXG9" s="186"/>
      <c r="CXH9" s="186"/>
      <c r="CXI9" s="186"/>
      <c r="CXJ9" s="186"/>
      <c r="CXK9" s="186"/>
      <c r="CXL9" s="186"/>
      <c r="CXM9" s="186"/>
      <c r="CXN9" s="186"/>
      <c r="CXO9" s="186"/>
      <c r="CXP9" s="186"/>
      <c r="CXQ9" s="186"/>
      <c r="CXR9" s="186"/>
      <c r="CXS9" s="186"/>
      <c r="CXT9" s="186"/>
      <c r="CXU9" s="186"/>
      <c r="CXV9" s="186"/>
      <c r="CXW9" s="186"/>
      <c r="CXX9" s="186"/>
      <c r="CXY9" s="186"/>
      <c r="CXZ9" s="186"/>
      <c r="CYA9" s="186"/>
      <c r="CYB9" s="186"/>
      <c r="CYC9" s="186"/>
      <c r="CYD9" s="186"/>
      <c r="CYE9" s="186"/>
      <c r="CYF9" s="186"/>
      <c r="CYG9" s="186"/>
      <c r="CYH9" s="186"/>
      <c r="CYI9" s="186"/>
      <c r="CYJ9" s="186"/>
      <c r="CYK9" s="186"/>
      <c r="CYL9" s="186"/>
      <c r="CYM9" s="186"/>
      <c r="CYN9" s="186"/>
      <c r="CYO9" s="186"/>
      <c r="CYP9" s="186"/>
      <c r="CYQ9" s="186"/>
      <c r="CYR9" s="186"/>
      <c r="CYS9" s="186"/>
      <c r="CYT9" s="186"/>
      <c r="CYU9" s="186"/>
      <c r="CYV9" s="186"/>
      <c r="CYW9" s="186"/>
      <c r="CYX9" s="186"/>
      <c r="CYY9" s="186"/>
      <c r="CYZ9" s="186"/>
      <c r="CZA9" s="186"/>
      <c r="CZB9" s="186"/>
      <c r="CZC9" s="186"/>
      <c r="CZD9" s="186"/>
      <c r="CZE9" s="186"/>
      <c r="CZF9" s="186"/>
      <c r="CZG9" s="186"/>
      <c r="CZH9" s="186"/>
      <c r="CZI9" s="186"/>
      <c r="CZJ9" s="186"/>
      <c r="CZK9" s="186"/>
      <c r="CZL9" s="186"/>
      <c r="CZM9" s="186"/>
      <c r="CZN9" s="186"/>
      <c r="CZO9" s="186"/>
      <c r="CZP9" s="186"/>
      <c r="CZQ9" s="186"/>
      <c r="CZR9" s="186"/>
      <c r="CZS9" s="186"/>
      <c r="CZT9" s="186"/>
      <c r="CZU9" s="186"/>
      <c r="CZV9" s="186"/>
      <c r="CZW9" s="186"/>
      <c r="CZX9" s="186"/>
      <c r="CZY9" s="186"/>
      <c r="CZZ9" s="186"/>
      <c r="DAA9" s="186"/>
      <c r="DAB9" s="186"/>
      <c r="DAC9" s="186"/>
      <c r="DAD9" s="186"/>
      <c r="DAE9" s="186"/>
      <c r="DAF9" s="186"/>
      <c r="DAG9" s="186"/>
      <c r="DAH9" s="186"/>
      <c r="DAI9" s="186"/>
      <c r="DAJ9" s="186"/>
      <c r="DAK9" s="186"/>
      <c r="DAL9" s="186"/>
      <c r="DAM9" s="186"/>
      <c r="DAN9" s="186"/>
      <c r="DAO9" s="186"/>
      <c r="DAP9" s="186"/>
      <c r="DAQ9" s="186"/>
      <c r="DAR9" s="186"/>
      <c r="DAS9" s="186"/>
      <c r="DAT9" s="186"/>
      <c r="DAU9" s="186"/>
      <c r="DAV9" s="186"/>
      <c r="DAW9" s="186"/>
      <c r="DAX9" s="186"/>
      <c r="DAY9" s="186"/>
      <c r="DAZ9" s="186"/>
      <c r="DBA9" s="186"/>
      <c r="DBB9" s="186"/>
      <c r="DBC9" s="186"/>
      <c r="DBD9" s="186"/>
      <c r="DBE9" s="186"/>
      <c r="DBF9" s="186"/>
      <c r="DBG9" s="186"/>
      <c r="DBH9" s="186"/>
      <c r="DBI9" s="186"/>
      <c r="DBJ9" s="186"/>
      <c r="DBK9" s="186"/>
      <c r="DBL9" s="186"/>
      <c r="DBM9" s="186"/>
      <c r="DBN9" s="186"/>
      <c r="DBO9" s="186"/>
      <c r="DBP9" s="186"/>
      <c r="DBQ9" s="186"/>
      <c r="DBR9" s="186"/>
      <c r="DBS9" s="186"/>
      <c r="DBT9" s="186"/>
      <c r="DBU9" s="186"/>
      <c r="DBV9" s="186"/>
      <c r="DBW9" s="186"/>
      <c r="DBX9" s="186"/>
      <c r="DBY9" s="186"/>
      <c r="DBZ9" s="186"/>
      <c r="DCA9" s="186"/>
      <c r="DCB9" s="186"/>
      <c r="DCC9" s="186"/>
      <c r="DCD9" s="186"/>
      <c r="DCE9" s="186"/>
      <c r="DCF9" s="186"/>
      <c r="DCG9" s="186"/>
      <c r="DCH9" s="186"/>
      <c r="DCI9" s="186"/>
      <c r="DCJ9" s="186"/>
      <c r="DCK9" s="186"/>
      <c r="DCL9" s="186"/>
      <c r="DCM9" s="186"/>
      <c r="DCN9" s="186"/>
      <c r="DCO9" s="186"/>
      <c r="DCP9" s="186"/>
      <c r="DCQ9" s="186"/>
      <c r="DCR9" s="186"/>
      <c r="DCS9" s="186"/>
      <c r="DCT9" s="186"/>
      <c r="DCU9" s="186"/>
      <c r="DCV9" s="186"/>
      <c r="DCW9" s="186"/>
      <c r="DCX9" s="186"/>
      <c r="DCY9" s="186"/>
      <c r="DCZ9" s="186"/>
      <c r="DDA9" s="186"/>
      <c r="DDB9" s="186"/>
      <c r="DDC9" s="186"/>
      <c r="DDD9" s="186"/>
      <c r="DDE9" s="186"/>
      <c r="DDF9" s="186"/>
      <c r="DDG9" s="186"/>
      <c r="DDH9" s="186"/>
      <c r="DDI9" s="186"/>
      <c r="DDJ9" s="186"/>
      <c r="DDK9" s="186"/>
      <c r="DDL9" s="186"/>
      <c r="DDM9" s="186"/>
      <c r="DDN9" s="186"/>
      <c r="DDO9" s="186"/>
      <c r="DDP9" s="186"/>
      <c r="DDQ9" s="186"/>
      <c r="DDR9" s="186"/>
      <c r="DDS9" s="186"/>
      <c r="DDT9" s="186"/>
      <c r="DDU9" s="186"/>
      <c r="DDV9" s="186"/>
      <c r="DDW9" s="186"/>
      <c r="DDX9" s="186"/>
      <c r="DDY9" s="186"/>
      <c r="DDZ9" s="186"/>
      <c r="DEA9" s="186"/>
      <c r="DEB9" s="186"/>
      <c r="DEC9" s="186"/>
      <c r="DED9" s="186"/>
      <c r="DEE9" s="186"/>
      <c r="DEF9" s="186"/>
      <c r="DEG9" s="186"/>
      <c r="DEH9" s="186"/>
      <c r="DEI9" s="186"/>
      <c r="DEJ9" s="186"/>
      <c r="DEK9" s="186"/>
      <c r="DEL9" s="186"/>
      <c r="DEM9" s="186"/>
      <c r="DEN9" s="186"/>
      <c r="DEO9" s="186"/>
      <c r="DEP9" s="186"/>
      <c r="DEQ9" s="186"/>
      <c r="DER9" s="186"/>
      <c r="DES9" s="186"/>
      <c r="DET9" s="186"/>
      <c r="DEU9" s="186"/>
      <c r="DEV9" s="186"/>
      <c r="DEW9" s="186"/>
      <c r="DEX9" s="186"/>
      <c r="DEY9" s="186"/>
      <c r="DEZ9" s="186"/>
      <c r="DFA9" s="186"/>
      <c r="DFB9" s="186"/>
      <c r="DFC9" s="186"/>
      <c r="DFD9" s="186"/>
      <c r="DFE9" s="186"/>
      <c r="DFF9" s="186"/>
      <c r="DFG9" s="186"/>
      <c r="DFH9" s="186"/>
      <c r="DFI9" s="186"/>
      <c r="DFJ9" s="186"/>
      <c r="DFK9" s="186"/>
      <c r="DFL9" s="186"/>
      <c r="DFM9" s="186"/>
      <c r="DFN9" s="186"/>
      <c r="DFO9" s="186"/>
      <c r="DFP9" s="186"/>
      <c r="DFQ9" s="186"/>
      <c r="DFR9" s="186"/>
      <c r="DFS9" s="186"/>
      <c r="DFT9" s="186"/>
      <c r="DFU9" s="186"/>
      <c r="DFV9" s="186"/>
      <c r="DFW9" s="186"/>
      <c r="DFX9" s="186"/>
      <c r="DFY9" s="186"/>
      <c r="DFZ9" s="186"/>
      <c r="DGA9" s="186"/>
      <c r="DGB9" s="186"/>
      <c r="DGC9" s="186"/>
      <c r="DGD9" s="186"/>
      <c r="DGE9" s="186"/>
      <c r="DGF9" s="186"/>
      <c r="DGG9" s="186"/>
      <c r="DGH9" s="186"/>
      <c r="DGI9" s="186"/>
      <c r="DGJ9" s="186"/>
      <c r="DGK9" s="186"/>
      <c r="DGL9" s="186"/>
      <c r="DGM9" s="186"/>
      <c r="DGN9" s="186"/>
      <c r="DGO9" s="186"/>
      <c r="DGP9" s="186"/>
      <c r="DGQ9" s="186"/>
      <c r="DGR9" s="186"/>
      <c r="DGS9" s="186"/>
      <c r="DGT9" s="186"/>
      <c r="DGU9" s="186"/>
      <c r="DGV9" s="186"/>
      <c r="DGW9" s="186"/>
      <c r="DGX9" s="186"/>
      <c r="DGY9" s="186"/>
      <c r="DGZ9" s="186"/>
      <c r="DHA9" s="186"/>
      <c r="DHB9" s="186"/>
      <c r="DHC9" s="186"/>
      <c r="DHD9" s="186"/>
      <c r="DHE9" s="186"/>
      <c r="DHF9" s="186"/>
      <c r="DHG9" s="186"/>
      <c r="DHH9" s="186"/>
      <c r="DHI9" s="186"/>
      <c r="DHJ9" s="186"/>
      <c r="DHK9" s="186"/>
      <c r="DHL9" s="186"/>
      <c r="DHM9" s="186"/>
      <c r="DHN9" s="186"/>
      <c r="DHO9" s="186"/>
      <c r="DHP9" s="186"/>
      <c r="DHQ9" s="186"/>
      <c r="DHR9" s="186"/>
      <c r="DHS9" s="186"/>
      <c r="DHT9" s="186"/>
      <c r="DHU9" s="186"/>
      <c r="DHV9" s="186"/>
      <c r="DHW9" s="186"/>
      <c r="DHX9" s="186"/>
      <c r="DHY9" s="186"/>
      <c r="DHZ9" s="186"/>
      <c r="DIA9" s="186"/>
      <c r="DIB9" s="186"/>
      <c r="DIC9" s="186"/>
      <c r="DID9" s="186"/>
      <c r="DIE9" s="186"/>
      <c r="DIF9" s="186"/>
      <c r="DIG9" s="186"/>
      <c r="DIH9" s="186"/>
      <c r="DII9" s="186"/>
      <c r="DIJ9" s="186"/>
      <c r="DIK9" s="186"/>
      <c r="DIL9" s="186"/>
      <c r="DIM9" s="186"/>
      <c r="DIN9" s="186"/>
      <c r="DIO9" s="186"/>
      <c r="DIP9" s="186"/>
      <c r="DIQ9" s="186"/>
      <c r="DIR9" s="186"/>
      <c r="DIS9" s="186"/>
      <c r="DIT9" s="186"/>
      <c r="DIU9" s="186"/>
      <c r="DIV9" s="186"/>
      <c r="DIW9" s="186"/>
      <c r="DIX9" s="186"/>
      <c r="DIY9" s="186"/>
      <c r="DIZ9" s="186"/>
      <c r="DJA9" s="186"/>
      <c r="DJB9" s="186"/>
      <c r="DJC9" s="186"/>
      <c r="DJD9" s="186"/>
      <c r="DJE9" s="186"/>
      <c r="DJF9" s="186"/>
      <c r="DJG9" s="186"/>
      <c r="DJH9" s="186"/>
      <c r="DJI9" s="186"/>
      <c r="DJJ9" s="186"/>
      <c r="DJK9" s="186"/>
      <c r="DJL9" s="186"/>
      <c r="DJM9" s="186"/>
      <c r="DJN9" s="186"/>
      <c r="DJO9" s="186"/>
      <c r="DJP9" s="186"/>
      <c r="DJQ9" s="186"/>
      <c r="DJR9" s="186"/>
      <c r="DJS9" s="186"/>
      <c r="DJT9" s="186"/>
      <c r="DJU9" s="186"/>
      <c r="DJV9" s="186"/>
      <c r="DJW9" s="186"/>
      <c r="DJX9" s="186"/>
      <c r="DJY9" s="186"/>
      <c r="DJZ9" s="186"/>
      <c r="DKA9" s="186"/>
      <c r="DKB9" s="186"/>
      <c r="DKC9" s="186"/>
      <c r="DKD9" s="186"/>
      <c r="DKE9" s="186"/>
      <c r="DKF9" s="186"/>
      <c r="DKG9" s="186"/>
      <c r="DKH9" s="186"/>
      <c r="DKI9" s="186"/>
      <c r="DKJ9" s="186"/>
      <c r="DKK9" s="186"/>
      <c r="DKL9" s="186"/>
      <c r="DKM9" s="186"/>
      <c r="DKN9" s="186"/>
      <c r="DKO9" s="186"/>
      <c r="DKP9" s="186"/>
      <c r="DKQ9" s="186"/>
      <c r="DKR9" s="186"/>
      <c r="DKS9" s="186"/>
      <c r="DKT9" s="186"/>
      <c r="DKU9" s="186"/>
      <c r="DKV9" s="186"/>
      <c r="DKW9" s="186"/>
      <c r="DKX9" s="186"/>
      <c r="DKY9" s="186"/>
      <c r="DKZ9" s="186"/>
      <c r="DLA9" s="186"/>
      <c r="DLB9" s="186"/>
      <c r="DLC9" s="186"/>
      <c r="DLD9" s="186"/>
      <c r="DLE9" s="186"/>
      <c r="DLF9" s="186"/>
      <c r="DLG9" s="186"/>
      <c r="DLH9" s="186"/>
      <c r="DLI9" s="186"/>
      <c r="DLJ9" s="186"/>
      <c r="DLK9" s="186"/>
      <c r="DLL9" s="186"/>
      <c r="DLM9" s="186"/>
      <c r="DLN9" s="186"/>
      <c r="DLO9" s="186"/>
      <c r="DLP9" s="186"/>
      <c r="DLQ9" s="186"/>
      <c r="DLR9" s="186"/>
      <c r="DLS9" s="186"/>
      <c r="DLT9" s="186"/>
      <c r="DLU9" s="186"/>
      <c r="DLV9" s="186"/>
      <c r="DLW9" s="186"/>
      <c r="DLX9" s="186"/>
      <c r="DLY9" s="186"/>
      <c r="DLZ9" s="186"/>
      <c r="DMA9" s="186"/>
      <c r="DMB9" s="186"/>
      <c r="DMC9" s="186"/>
      <c r="DMD9" s="186"/>
      <c r="DME9" s="186"/>
      <c r="DMF9" s="186"/>
      <c r="DMG9" s="186"/>
      <c r="DMH9" s="186"/>
      <c r="DMI9" s="186"/>
      <c r="DMJ9" s="186"/>
      <c r="DMK9" s="186"/>
      <c r="DML9" s="186"/>
      <c r="DMM9" s="186"/>
      <c r="DMN9" s="186"/>
      <c r="DMO9" s="186"/>
      <c r="DMP9" s="186"/>
      <c r="DMQ9" s="186"/>
      <c r="DMR9" s="186"/>
      <c r="DMS9" s="186"/>
      <c r="DMT9" s="186"/>
      <c r="DMU9" s="186"/>
      <c r="DMV9" s="186"/>
      <c r="DMW9" s="186"/>
      <c r="DMX9" s="186"/>
      <c r="DMY9" s="186"/>
      <c r="DMZ9" s="186"/>
      <c r="DNA9" s="186"/>
      <c r="DNB9" s="186"/>
      <c r="DNC9" s="186"/>
      <c r="DND9" s="186"/>
      <c r="DNE9" s="186"/>
      <c r="DNF9" s="186"/>
      <c r="DNG9" s="186"/>
      <c r="DNH9" s="186"/>
      <c r="DNI9" s="186"/>
      <c r="DNJ9" s="186"/>
      <c r="DNK9" s="186"/>
      <c r="DNL9" s="186"/>
      <c r="DNM9" s="186"/>
      <c r="DNN9" s="186"/>
      <c r="DNO9" s="186"/>
      <c r="DNP9" s="186"/>
      <c r="DNQ9" s="186"/>
      <c r="DNR9" s="186"/>
      <c r="DNS9" s="186"/>
      <c r="DNT9" s="186"/>
      <c r="DNU9" s="186"/>
      <c r="DNV9" s="186"/>
      <c r="DNW9" s="186"/>
      <c r="DNX9" s="186"/>
      <c r="DNY9" s="186"/>
      <c r="DNZ9" s="186"/>
      <c r="DOA9" s="186"/>
      <c r="DOB9" s="186"/>
      <c r="DOC9" s="186"/>
      <c r="DOD9" s="186"/>
      <c r="DOE9" s="186"/>
      <c r="DOF9" s="186"/>
      <c r="DOG9" s="186"/>
      <c r="DOH9" s="186"/>
      <c r="DOI9" s="186"/>
      <c r="DOJ9" s="186"/>
      <c r="DOK9" s="186"/>
      <c r="DOL9" s="186"/>
      <c r="DOM9" s="186"/>
      <c r="DON9" s="186"/>
      <c r="DOO9" s="186"/>
      <c r="DOP9" s="186"/>
      <c r="DOQ9" s="186"/>
      <c r="DOR9" s="186"/>
      <c r="DOS9" s="186"/>
      <c r="DOT9" s="186"/>
      <c r="DOU9" s="186"/>
      <c r="DOV9" s="186"/>
      <c r="DOW9" s="186"/>
      <c r="DOX9" s="186"/>
      <c r="DOY9" s="186"/>
      <c r="DOZ9" s="186"/>
      <c r="DPA9" s="186"/>
      <c r="DPB9" s="186"/>
      <c r="DPC9" s="186"/>
      <c r="DPD9" s="186"/>
      <c r="DPE9" s="186"/>
      <c r="DPF9" s="186"/>
      <c r="DPG9" s="186"/>
      <c r="DPH9" s="186"/>
      <c r="DPI9" s="186"/>
      <c r="DPJ9" s="186"/>
      <c r="DPK9" s="186"/>
      <c r="DPL9" s="186"/>
      <c r="DPM9" s="186"/>
      <c r="DPN9" s="186"/>
      <c r="DPO9" s="186"/>
      <c r="DPP9" s="186"/>
      <c r="DPQ9" s="186"/>
      <c r="DPR9" s="186"/>
      <c r="DPS9" s="186"/>
      <c r="DPT9" s="186"/>
      <c r="DPU9" s="186"/>
      <c r="DPV9" s="186"/>
      <c r="DPW9" s="186"/>
      <c r="DPX9" s="186"/>
      <c r="DPY9" s="186"/>
      <c r="DPZ9" s="186"/>
      <c r="DQA9" s="186"/>
      <c r="DQB9" s="186"/>
      <c r="DQC9" s="186"/>
      <c r="DQD9" s="186"/>
      <c r="DQE9" s="186"/>
      <c r="DQF9" s="186"/>
      <c r="DQG9" s="186"/>
      <c r="DQH9" s="186"/>
      <c r="DQI9" s="186"/>
      <c r="DQJ9" s="186"/>
      <c r="DQK9" s="186"/>
      <c r="DQL9" s="186"/>
      <c r="DQM9" s="186"/>
      <c r="DQN9" s="186"/>
      <c r="DQO9" s="186"/>
      <c r="DQP9" s="186"/>
      <c r="DQQ9" s="186"/>
      <c r="DQR9" s="186"/>
      <c r="DQS9" s="186"/>
      <c r="DQT9" s="186"/>
      <c r="DQU9" s="186"/>
      <c r="DQV9" s="186"/>
      <c r="DQW9" s="186"/>
      <c r="DQX9" s="186"/>
      <c r="DQY9" s="186"/>
      <c r="DQZ9" s="186"/>
      <c r="DRA9" s="186"/>
      <c r="DRB9" s="186"/>
      <c r="DRC9" s="186"/>
      <c r="DRD9" s="186"/>
      <c r="DRE9" s="186"/>
      <c r="DRF9" s="186"/>
      <c r="DRG9" s="186"/>
      <c r="DRH9" s="186"/>
      <c r="DRI9" s="186"/>
      <c r="DRJ9" s="186"/>
      <c r="DRK9" s="186"/>
      <c r="DRL9" s="186"/>
      <c r="DRM9" s="186"/>
      <c r="DRN9" s="186"/>
      <c r="DRO9" s="186"/>
      <c r="DRP9" s="186"/>
      <c r="DRQ9" s="186"/>
      <c r="DRR9" s="186"/>
      <c r="DRS9" s="186"/>
      <c r="DRT9" s="186"/>
      <c r="DRU9" s="186"/>
      <c r="DRV9" s="186"/>
      <c r="DRW9" s="186"/>
      <c r="DRX9" s="186"/>
      <c r="DRY9" s="186"/>
      <c r="DRZ9" s="186"/>
      <c r="DSA9" s="186"/>
      <c r="DSB9" s="186"/>
      <c r="DSC9" s="186"/>
      <c r="DSD9" s="186"/>
      <c r="DSE9" s="186"/>
      <c r="DSF9" s="186"/>
      <c r="DSG9" s="186"/>
      <c r="DSH9" s="186"/>
      <c r="DSI9" s="186"/>
      <c r="DSJ9" s="186"/>
      <c r="DSK9" s="186"/>
      <c r="DSL9" s="186"/>
      <c r="DSM9" s="186"/>
      <c r="DSN9" s="186"/>
      <c r="DSO9" s="186"/>
      <c r="DSP9" s="186"/>
      <c r="DSQ9" s="186"/>
      <c r="DSR9" s="186"/>
      <c r="DSS9" s="186"/>
      <c r="DST9" s="186"/>
      <c r="DSU9" s="186"/>
      <c r="DSV9" s="186"/>
      <c r="DSW9" s="186"/>
      <c r="DSX9" s="186"/>
      <c r="DSY9" s="186"/>
      <c r="DSZ9" s="186"/>
      <c r="DTA9" s="186"/>
      <c r="DTB9" s="186"/>
      <c r="DTC9" s="186"/>
      <c r="DTD9" s="186"/>
      <c r="DTE9" s="186"/>
      <c r="DTF9" s="186"/>
      <c r="DTG9" s="186"/>
      <c r="DTH9" s="186"/>
      <c r="DTI9" s="186"/>
      <c r="DTJ9" s="186"/>
      <c r="DTK9" s="186"/>
      <c r="DTL9" s="186"/>
      <c r="DTM9" s="186"/>
      <c r="DTN9" s="186"/>
      <c r="DTO9" s="186"/>
      <c r="DTP9" s="186"/>
      <c r="DTQ9" s="186"/>
      <c r="DTR9" s="186"/>
      <c r="DTS9" s="186"/>
      <c r="DTT9" s="186"/>
      <c r="DTU9" s="186"/>
      <c r="DTV9" s="186"/>
      <c r="DTW9" s="186"/>
      <c r="DTX9" s="186"/>
      <c r="DTY9" s="186"/>
      <c r="DTZ9" s="186"/>
      <c r="DUA9" s="186"/>
      <c r="DUB9" s="186"/>
      <c r="DUC9" s="186"/>
      <c r="DUD9" s="186"/>
      <c r="DUE9" s="186"/>
      <c r="DUF9" s="186"/>
      <c r="DUG9" s="186"/>
      <c r="DUH9" s="186"/>
      <c r="DUI9" s="186"/>
      <c r="DUJ9" s="186"/>
      <c r="DUK9" s="186"/>
      <c r="DUL9" s="186"/>
      <c r="DUM9" s="186"/>
      <c r="DUN9" s="186"/>
      <c r="DUO9" s="186"/>
      <c r="DUP9" s="186"/>
      <c r="DUQ9" s="186"/>
      <c r="DUR9" s="186"/>
      <c r="DUS9" s="186"/>
      <c r="DUT9" s="186"/>
      <c r="DUU9" s="186"/>
      <c r="DUV9" s="186"/>
      <c r="DUW9" s="186"/>
      <c r="DUX9" s="186"/>
      <c r="DUY9" s="186"/>
      <c r="DUZ9" s="186"/>
      <c r="DVA9" s="186"/>
      <c r="DVB9" s="186"/>
      <c r="DVC9" s="186"/>
      <c r="DVD9" s="186"/>
      <c r="DVE9" s="186"/>
      <c r="DVF9" s="186"/>
      <c r="DVG9" s="186"/>
      <c r="DVH9" s="186"/>
      <c r="DVI9" s="186"/>
      <c r="DVJ9" s="186"/>
      <c r="DVK9" s="186"/>
      <c r="DVL9" s="186"/>
      <c r="DVM9" s="186"/>
      <c r="DVN9" s="186"/>
      <c r="DVO9" s="186"/>
      <c r="DVP9" s="186"/>
      <c r="DVQ9" s="186"/>
      <c r="DVR9" s="186"/>
      <c r="DVS9" s="186"/>
      <c r="DVT9" s="186"/>
      <c r="DVU9" s="186"/>
      <c r="DVV9" s="186"/>
      <c r="DVW9" s="186"/>
      <c r="DVX9" s="186"/>
      <c r="DVY9" s="186"/>
      <c r="DVZ9" s="186"/>
      <c r="DWA9" s="186"/>
      <c r="DWB9" s="186"/>
      <c r="DWC9" s="186"/>
      <c r="DWD9" s="186"/>
      <c r="DWE9" s="186"/>
      <c r="DWF9" s="186"/>
      <c r="DWG9" s="186"/>
      <c r="DWH9" s="186"/>
      <c r="DWI9" s="186"/>
      <c r="DWJ9" s="186"/>
      <c r="DWK9" s="186"/>
      <c r="DWL9" s="186"/>
      <c r="DWM9" s="186"/>
      <c r="DWN9" s="186"/>
      <c r="DWO9" s="186"/>
      <c r="DWP9" s="186"/>
      <c r="DWQ9" s="186"/>
      <c r="DWR9" s="186"/>
      <c r="DWS9" s="186"/>
      <c r="DWT9" s="186"/>
      <c r="DWU9" s="186"/>
      <c r="DWV9" s="186"/>
      <c r="DWW9" s="186"/>
      <c r="DWX9" s="186"/>
      <c r="DWY9" s="186"/>
      <c r="DWZ9" s="186"/>
      <c r="DXA9" s="186"/>
      <c r="DXB9" s="186"/>
      <c r="DXC9" s="186"/>
      <c r="DXD9" s="186"/>
      <c r="DXE9" s="186"/>
      <c r="DXF9" s="186"/>
      <c r="DXG9" s="186"/>
      <c r="DXH9" s="186"/>
      <c r="DXI9" s="186"/>
      <c r="DXJ9" s="186"/>
      <c r="DXK9" s="186"/>
      <c r="DXL9" s="186"/>
      <c r="DXM9" s="186"/>
      <c r="DXN9" s="186"/>
      <c r="DXO9" s="186"/>
      <c r="DXP9" s="186"/>
      <c r="DXQ9" s="186"/>
      <c r="DXR9" s="186"/>
      <c r="DXS9" s="186"/>
      <c r="DXT9" s="186"/>
      <c r="DXU9" s="186"/>
      <c r="DXV9" s="186"/>
      <c r="DXW9" s="186"/>
      <c r="DXX9" s="186"/>
      <c r="DXY9" s="186"/>
      <c r="DXZ9" s="186"/>
      <c r="DYA9" s="186"/>
      <c r="DYB9" s="186"/>
      <c r="DYC9" s="186"/>
      <c r="DYD9" s="186"/>
      <c r="DYE9" s="186"/>
      <c r="DYF9" s="186"/>
      <c r="DYG9" s="186"/>
      <c r="DYH9" s="186"/>
      <c r="DYI9" s="186"/>
      <c r="DYJ9" s="186"/>
      <c r="DYK9" s="186"/>
      <c r="DYL9" s="186"/>
      <c r="DYM9" s="186"/>
      <c r="DYN9" s="186"/>
      <c r="DYO9" s="186"/>
      <c r="DYP9" s="186"/>
      <c r="DYQ9" s="186"/>
      <c r="DYR9" s="186"/>
      <c r="DYS9" s="186"/>
      <c r="DYT9" s="186"/>
      <c r="DYU9" s="186"/>
      <c r="DYV9" s="186"/>
      <c r="DYW9" s="186"/>
      <c r="DYX9" s="186"/>
      <c r="DYY9" s="186"/>
      <c r="DYZ9" s="186"/>
      <c r="DZA9" s="186"/>
      <c r="DZB9" s="186"/>
      <c r="DZC9" s="186"/>
      <c r="DZD9" s="186"/>
      <c r="DZE9" s="186"/>
      <c r="DZF9" s="186"/>
      <c r="DZG9" s="186"/>
      <c r="DZH9" s="186"/>
      <c r="DZI9" s="186"/>
      <c r="DZJ9" s="186"/>
      <c r="DZK9" s="186"/>
      <c r="DZL9" s="186"/>
      <c r="DZM9" s="186"/>
      <c r="DZN9" s="186"/>
      <c r="DZO9" s="186"/>
      <c r="DZP9" s="186"/>
      <c r="DZQ9" s="186"/>
      <c r="DZR9" s="186"/>
      <c r="DZS9" s="186"/>
      <c r="DZT9" s="186"/>
      <c r="DZU9" s="186"/>
      <c r="DZV9" s="186"/>
      <c r="DZW9" s="186"/>
      <c r="DZX9" s="186"/>
      <c r="DZY9" s="186"/>
      <c r="DZZ9" s="186"/>
      <c r="EAA9" s="186"/>
      <c r="EAB9" s="186"/>
      <c r="EAC9" s="186"/>
      <c r="EAD9" s="186"/>
      <c r="EAE9" s="186"/>
      <c r="EAF9" s="186"/>
      <c r="EAG9" s="186"/>
      <c r="EAH9" s="186"/>
      <c r="EAI9" s="186"/>
      <c r="EAJ9" s="186"/>
      <c r="EAK9" s="186"/>
      <c r="EAL9" s="186"/>
      <c r="EAM9" s="186"/>
      <c r="EAN9" s="186"/>
      <c r="EAO9" s="186"/>
      <c r="EAP9" s="186"/>
      <c r="EAQ9" s="186"/>
      <c r="EAR9" s="186"/>
      <c r="EAS9" s="186"/>
      <c r="EAT9" s="186"/>
      <c r="EAU9" s="186"/>
      <c r="EAV9" s="186"/>
      <c r="EAW9" s="186"/>
      <c r="EAX9" s="186"/>
      <c r="EAY9" s="186"/>
      <c r="EAZ9" s="186"/>
      <c r="EBA9" s="186"/>
      <c r="EBB9" s="186"/>
      <c r="EBC9" s="186"/>
      <c r="EBD9" s="186"/>
      <c r="EBE9" s="186"/>
      <c r="EBF9" s="186"/>
      <c r="EBG9" s="186"/>
      <c r="EBH9" s="186"/>
      <c r="EBI9" s="186"/>
      <c r="EBJ9" s="186"/>
      <c r="EBK9" s="186"/>
      <c r="EBL9" s="186"/>
      <c r="EBM9" s="186"/>
      <c r="EBN9" s="186"/>
      <c r="EBO9" s="186"/>
      <c r="EBP9" s="186"/>
      <c r="EBQ9" s="186"/>
      <c r="EBR9" s="186"/>
      <c r="EBS9" s="186"/>
      <c r="EBT9" s="186"/>
      <c r="EBU9" s="186"/>
      <c r="EBV9" s="186"/>
      <c r="EBW9" s="186"/>
      <c r="EBX9" s="186"/>
      <c r="EBY9" s="186"/>
      <c r="EBZ9" s="186"/>
      <c r="ECA9" s="186"/>
      <c r="ECB9" s="186"/>
      <c r="ECC9" s="186"/>
      <c r="ECD9" s="186"/>
      <c r="ECE9" s="186"/>
      <c r="ECF9" s="186"/>
      <c r="ECG9" s="186"/>
      <c r="ECH9" s="186"/>
      <c r="ECI9" s="186"/>
      <c r="ECJ9" s="186"/>
      <c r="ECK9" s="186"/>
      <c r="ECL9" s="186"/>
      <c r="ECM9" s="186"/>
      <c r="ECN9" s="186"/>
      <c r="ECO9" s="186"/>
      <c r="ECP9" s="186"/>
      <c r="ECQ9" s="186"/>
      <c r="ECR9" s="186"/>
      <c r="ECS9" s="186"/>
      <c r="ECT9" s="186"/>
      <c r="ECU9" s="186"/>
      <c r="ECV9" s="186"/>
      <c r="ECW9" s="186"/>
      <c r="ECX9" s="186"/>
      <c r="ECY9" s="186"/>
      <c r="ECZ9" s="186"/>
      <c r="EDA9" s="186"/>
      <c r="EDB9" s="186"/>
      <c r="EDC9" s="186"/>
      <c r="EDD9" s="186"/>
      <c r="EDE9" s="186"/>
      <c r="EDF9" s="186"/>
      <c r="EDG9" s="186"/>
      <c r="EDH9" s="186"/>
      <c r="EDI9" s="186"/>
      <c r="EDJ9" s="186"/>
      <c r="EDK9" s="186"/>
      <c r="EDL9" s="186"/>
      <c r="EDM9" s="186"/>
      <c r="EDN9" s="186"/>
      <c r="EDO9" s="186"/>
      <c r="EDP9" s="186"/>
      <c r="EDQ9" s="186"/>
      <c r="EDR9" s="186"/>
      <c r="EDS9" s="186"/>
      <c r="EDT9" s="186"/>
      <c r="EDU9" s="186"/>
      <c r="EDV9" s="186"/>
      <c r="EDW9" s="186"/>
      <c r="EDX9" s="186"/>
      <c r="EDY9" s="186"/>
      <c r="EDZ9" s="186"/>
      <c r="EEA9" s="186"/>
      <c r="EEB9" s="186"/>
      <c r="EEC9" s="186"/>
      <c r="EED9" s="186"/>
      <c r="EEE9" s="186"/>
      <c r="EEF9" s="186"/>
      <c r="EEG9" s="186"/>
      <c r="EEH9" s="186"/>
      <c r="EEI9" s="186"/>
      <c r="EEJ9" s="186"/>
      <c r="EEK9" s="186"/>
      <c r="EEL9" s="186"/>
      <c r="EEM9" s="186"/>
      <c r="EEN9" s="186"/>
      <c r="EEO9" s="186"/>
      <c r="EEP9" s="186"/>
      <c r="EEQ9" s="186"/>
      <c r="EER9" s="186"/>
      <c r="EES9" s="186"/>
      <c r="EET9" s="186"/>
      <c r="EEU9" s="186"/>
      <c r="EEV9" s="186"/>
      <c r="EEW9" s="186"/>
      <c r="EEX9" s="186"/>
      <c r="EEY9" s="186"/>
      <c r="EEZ9" s="186"/>
      <c r="EFA9" s="186"/>
      <c r="EFB9" s="186"/>
      <c r="EFC9" s="186"/>
      <c r="EFD9" s="186"/>
      <c r="EFE9" s="186"/>
      <c r="EFF9" s="186"/>
      <c r="EFG9" s="186"/>
      <c r="EFH9" s="186"/>
      <c r="EFI9" s="186"/>
      <c r="EFJ9" s="186"/>
      <c r="EFK9" s="186"/>
      <c r="EFL9" s="186"/>
      <c r="EFM9" s="186"/>
      <c r="EFN9" s="186"/>
      <c r="EFO9" s="186"/>
      <c r="EFP9" s="186"/>
      <c r="EFQ9" s="186"/>
      <c r="EFR9" s="186"/>
      <c r="EFS9" s="186"/>
      <c r="EFT9" s="186"/>
      <c r="EFU9" s="186"/>
      <c r="EFV9" s="186"/>
      <c r="EFW9" s="186"/>
      <c r="EFX9" s="186"/>
      <c r="EFY9" s="186"/>
      <c r="EFZ9" s="186"/>
      <c r="EGA9" s="186"/>
      <c r="EGB9" s="186"/>
      <c r="EGC9" s="186"/>
      <c r="EGD9" s="186"/>
      <c r="EGE9" s="186"/>
      <c r="EGF9" s="186"/>
      <c r="EGG9" s="186"/>
      <c r="EGH9" s="186"/>
      <c r="EGI9" s="186"/>
      <c r="EGJ9" s="186"/>
      <c r="EGK9" s="186"/>
      <c r="EGL9" s="186"/>
      <c r="EGM9" s="186"/>
      <c r="EGN9" s="186"/>
      <c r="EGO9" s="186"/>
      <c r="EGP9" s="186"/>
      <c r="EGQ9" s="186"/>
      <c r="EGR9" s="186"/>
      <c r="EGS9" s="186"/>
      <c r="EGT9" s="186"/>
      <c r="EGU9" s="186"/>
      <c r="EGV9" s="186"/>
      <c r="EGW9" s="186"/>
      <c r="EGX9" s="186"/>
      <c r="EGY9" s="186"/>
      <c r="EGZ9" s="186"/>
      <c r="EHA9" s="186"/>
      <c r="EHB9" s="186"/>
      <c r="EHC9" s="186"/>
      <c r="EHD9" s="186"/>
      <c r="EHE9" s="186"/>
      <c r="EHF9" s="186"/>
      <c r="EHG9" s="186"/>
      <c r="EHH9" s="186"/>
      <c r="EHI9" s="186"/>
      <c r="EHJ9" s="186"/>
      <c r="EHK9" s="186"/>
      <c r="EHL9" s="186"/>
      <c r="EHM9" s="186"/>
      <c r="EHN9" s="186"/>
      <c r="EHO9" s="186"/>
      <c r="EHP9" s="186"/>
      <c r="EHQ9" s="186"/>
      <c r="EHR9" s="186"/>
      <c r="EHS9" s="186"/>
      <c r="EHT9" s="186"/>
      <c r="EHU9" s="186"/>
      <c r="EHV9" s="186"/>
      <c r="EHW9" s="186"/>
      <c r="EHX9" s="186"/>
      <c r="EHY9" s="186"/>
      <c r="EHZ9" s="186"/>
      <c r="EIA9" s="186"/>
      <c r="EIB9" s="186"/>
      <c r="EIC9" s="186"/>
      <c r="EID9" s="186"/>
      <c r="EIE9" s="186"/>
      <c r="EIF9" s="186"/>
      <c r="EIG9" s="186"/>
      <c r="EIH9" s="186"/>
      <c r="EII9" s="186"/>
      <c r="EIJ9" s="186"/>
      <c r="EIK9" s="186"/>
      <c r="EIL9" s="186"/>
      <c r="EIM9" s="186"/>
      <c r="EIN9" s="186"/>
      <c r="EIO9" s="186"/>
      <c r="EIP9" s="186"/>
      <c r="EIQ9" s="186"/>
      <c r="EIR9" s="186"/>
      <c r="EIS9" s="186"/>
      <c r="EIT9" s="186"/>
      <c r="EIU9" s="186"/>
      <c r="EIV9" s="186"/>
      <c r="EIW9" s="186"/>
      <c r="EIX9" s="186"/>
      <c r="EIY9" s="186"/>
      <c r="EIZ9" s="186"/>
      <c r="EJA9" s="186"/>
      <c r="EJB9" s="186"/>
      <c r="EJC9" s="186"/>
      <c r="EJD9" s="186"/>
      <c r="EJE9" s="186"/>
      <c r="EJF9" s="186"/>
      <c r="EJG9" s="186"/>
      <c r="EJH9" s="186"/>
      <c r="EJI9" s="186"/>
      <c r="EJJ9" s="186"/>
      <c r="EJK9" s="186"/>
      <c r="EJL9" s="186"/>
      <c r="EJM9" s="186"/>
      <c r="EJN9" s="186"/>
      <c r="EJO9" s="186"/>
      <c r="EJP9" s="186"/>
      <c r="EJQ9" s="186"/>
      <c r="EJR9" s="186"/>
      <c r="EJS9" s="186"/>
      <c r="EJT9" s="186"/>
      <c r="EJU9" s="186"/>
      <c r="EJV9" s="186"/>
      <c r="EJW9" s="186"/>
      <c r="EJX9" s="186"/>
      <c r="EJY9" s="186"/>
      <c r="EJZ9" s="186"/>
      <c r="EKA9" s="186"/>
      <c r="EKB9" s="186"/>
      <c r="EKC9" s="186"/>
      <c r="EKD9" s="186"/>
      <c r="EKE9" s="186"/>
      <c r="EKF9" s="186"/>
      <c r="EKG9" s="186"/>
      <c r="EKH9" s="186"/>
      <c r="EKI9" s="186"/>
      <c r="EKJ9" s="186"/>
      <c r="EKK9" s="186"/>
      <c r="EKL9" s="186"/>
      <c r="EKM9" s="186"/>
      <c r="EKN9" s="186"/>
      <c r="EKO9" s="186"/>
      <c r="EKP9" s="186"/>
      <c r="EKQ9" s="186"/>
      <c r="EKR9" s="186"/>
      <c r="EKS9" s="186"/>
      <c r="EKT9" s="186"/>
      <c r="EKU9" s="186"/>
      <c r="EKV9" s="186"/>
      <c r="EKW9" s="186"/>
      <c r="EKX9" s="186"/>
      <c r="EKY9" s="186"/>
      <c r="EKZ9" s="186"/>
      <c r="ELA9" s="186"/>
      <c r="ELB9" s="186"/>
      <c r="ELC9" s="186"/>
      <c r="ELD9" s="186"/>
      <c r="ELE9" s="186"/>
      <c r="ELF9" s="186"/>
      <c r="ELG9" s="186"/>
      <c r="ELH9" s="186"/>
      <c r="ELI9" s="186"/>
      <c r="ELJ9" s="186"/>
      <c r="ELK9" s="186"/>
      <c r="ELL9" s="186"/>
      <c r="ELM9" s="186"/>
      <c r="ELN9" s="186"/>
      <c r="ELO9" s="186"/>
      <c r="ELP9" s="186"/>
      <c r="ELQ9" s="186"/>
      <c r="ELR9" s="186"/>
      <c r="ELS9" s="186"/>
      <c r="ELT9" s="186"/>
      <c r="ELU9" s="186"/>
      <c r="ELV9" s="186"/>
      <c r="ELW9" s="186"/>
      <c r="ELX9" s="186"/>
      <c r="ELY9" s="186"/>
      <c r="ELZ9" s="186"/>
      <c r="EMA9" s="186"/>
      <c r="EMB9" s="186"/>
      <c r="EMC9" s="186"/>
      <c r="EMD9" s="186"/>
      <c r="EME9" s="186"/>
      <c r="EMF9" s="186"/>
      <c r="EMG9" s="186"/>
      <c r="EMH9" s="186"/>
      <c r="EMI9" s="186"/>
      <c r="EMJ9" s="186"/>
      <c r="EMK9" s="186"/>
      <c r="EML9" s="186"/>
      <c r="EMM9" s="186"/>
      <c r="EMN9" s="186"/>
      <c r="EMO9" s="186"/>
      <c r="EMP9" s="186"/>
      <c r="EMQ9" s="186"/>
      <c r="EMR9" s="186"/>
      <c r="EMS9" s="186"/>
      <c r="EMT9" s="186"/>
      <c r="EMU9" s="186"/>
      <c r="EMV9" s="186"/>
      <c r="EMW9" s="186"/>
      <c r="EMX9" s="186"/>
      <c r="EMY9" s="186"/>
      <c r="EMZ9" s="186"/>
      <c r="ENA9" s="186"/>
      <c r="ENB9" s="186"/>
      <c r="ENC9" s="186"/>
      <c r="END9" s="186"/>
      <c r="ENE9" s="186"/>
      <c r="ENF9" s="186"/>
      <c r="ENG9" s="186"/>
      <c r="ENH9" s="186"/>
      <c r="ENI9" s="186"/>
      <c r="ENJ9" s="186"/>
      <c r="ENK9" s="186"/>
      <c r="ENL9" s="186"/>
      <c r="ENM9" s="186"/>
      <c r="ENN9" s="186"/>
      <c r="ENO9" s="186"/>
      <c r="ENP9" s="186"/>
      <c r="ENQ9" s="186"/>
      <c r="ENR9" s="186"/>
      <c r="ENS9" s="186"/>
      <c r="ENT9" s="186"/>
      <c r="ENU9" s="186"/>
      <c r="ENV9" s="186"/>
      <c r="ENW9" s="186"/>
      <c r="ENX9" s="186"/>
      <c r="ENY9" s="186"/>
      <c r="ENZ9" s="186"/>
      <c r="EOA9" s="186"/>
      <c r="EOB9" s="186"/>
      <c r="EOC9" s="186"/>
      <c r="EOD9" s="186"/>
      <c r="EOE9" s="186"/>
      <c r="EOF9" s="186"/>
      <c r="EOG9" s="186"/>
      <c r="EOH9" s="186"/>
      <c r="EOI9" s="186"/>
      <c r="EOJ9" s="186"/>
      <c r="EOK9" s="186"/>
      <c r="EOL9" s="186"/>
      <c r="EOM9" s="186"/>
      <c r="EON9" s="186"/>
      <c r="EOO9" s="186"/>
      <c r="EOP9" s="186"/>
      <c r="EOQ9" s="186"/>
      <c r="EOR9" s="186"/>
      <c r="EOS9" s="186"/>
      <c r="EOT9" s="186"/>
      <c r="EOU9" s="186"/>
      <c r="EOV9" s="186"/>
      <c r="EOW9" s="186"/>
      <c r="EOX9" s="186"/>
      <c r="EOY9" s="186"/>
      <c r="EOZ9" s="186"/>
      <c r="EPA9" s="186"/>
      <c r="EPB9" s="186"/>
      <c r="EPC9" s="186"/>
      <c r="EPD9" s="186"/>
      <c r="EPE9" s="186"/>
      <c r="EPF9" s="186"/>
      <c r="EPG9" s="186"/>
      <c r="EPH9" s="186"/>
      <c r="EPI9" s="186"/>
      <c r="EPJ9" s="186"/>
      <c r="EPK9" s="186"/>
      <c r="EPL9" s="186"/>
      <c r="EPM9" s="186"/>
      <c r="EPN9" s="186"/>
      <c r="EPO9" s="186"/>
      <c r="EPP9" s="186"/>
      <c r="EPQ9" s="186"/>
      <c r="EPR9" s="186"/>
      <c r="EPS9" s="186"/>
      <c r="EPT9" s="186"/>
      <c r="EPU9" s="186"/>
      <c r="EPV9" s="186"/>
      <c r="EPW9" s="186"/>
      <c r="EPX9" s="186"/>
      <c r="EPY9" s="186"/>
      <c r="EPZ9" s="186"/>
      <c r="EQA9" s="186"/>
      <c r="EQB9" s="186"/>
      <c r="EQC9" s="186"/>
      <c r="EQD9" s="186"/>
      <c r="EQE9" s="186"/>
      <c r="EQF9" s="186"/>
      <c r="EQG9" s="186"/>
      <c r="EQH9" s="186"/>
      <c r="EQI9" s="186"/>
      <c r="EQJ9" s="186"/>
      <c r="EQK9" s="186"/>
      <c r="EQL9" s="186"/>
      <c r="EQM9" s="186"/>
      <c r="EQN9" s="186"/>
      <c r="EQO9" s="186"/>
      <c r="EQP9" s="186"/>
      <c r="EQQ9" s="186"/>
      <c r="EQR9" s="186"/>
      <c r="EQS9" s="186"/>
      <c r="EQT9" s="186"/>
      <c r="EQU9" s="186"/>
      <c r="EQV9" s="186"/>
      <c r="EQW9" s="186"/>
      <c r="EQX9" s="186"/>
      <c r="EQY9" s="186"/>
      <c r="EQZ9" s="186"/>
      <c r="ERA9" s="186"/>
      <c r="ERB9" s="186"/>
      <c r="ERC9" s="186"/>
      <c r="ERD9" s="186"/>
      <c r="ERE9" s="186"/>
      <c r="ERF9" s="186"/>
      <c r="ERG9" s="186"/>
      <c r="ERH9" s="186"/>
      <c r="ERI9" s="186"/>
      <c r="ERJ9" s="186"/>
      <c r="ERK9" s="186"/>
      <c r="ERL9" s="186"/>
      <c r="ERM9" s="186"/>
      <c r="ERN9" s="186"/>
      <c r="ERO9" s="186"/>
      <c r="ERP9" s="186"/>
      <c r="ERQ9" s="186"/>
      <c r="ERR9" s="186"/>
      <c r="ERS9" s="186"/>
      <c r="ERT9" s="186"/>
      <c r="ERU9" s="186"/>
      <c r="ERV9" s="186"/>
      <c r="ERW9" s="186"/>
      <c r="ERX9" s="186"/>
      <c r="ERY9" s="186"/>
      <c r="ERZ9" s="186"/>
      <c r="ESA9" s="186"/>
      <c r="ESB9" s="186"/>
      <c r="ESC9" s="186"/>
      <c r="ESD9" s="186"/>
      <c r="ESE9" s="186"/>
      <c r="ESF9" s="186"/>
      <c r="ESG9" s="186"/>
      <c r="ESH9" s="186"/>
      <c r="ESI9" s="186"/>
      <c r="ESJ9" s="186"/>
      <c r="ESK9" s="186"/>
      <c r="ESL9" s="186"/>
      <c r="ESM9" s="186"/>
      <c r="ESN9" s="186"/>
      <c r="ESO9" s="186"/>
      <c r="ESP9" s="186"/>
      <c r="ESQ9" s="186"/>
      <c r="ESR9" s="186"/>
      <c r="ESS9" s="186"/>
      <c r="EST9" s="186"/>
      <c r="ESU9" s="186"/>
      <c r="ESV9" s="186"/>
      <c r="ESW9" s="186"/>
      <c r="ESX9" s="186"/>
      <c r="ESY9" s="186"/>
      <c r="ESZ9" s="186"/>
      <c r="ETA9" s="186"/>
      <c r="ETB9" s="186"/>
      <c r="ETC9" s="186"/>
      <c r="ETD9" s="186"/>
      <c r="ETE9" s="186"/>
      <c r="ETF9" s="186"/>
      <c r="ETG9" s="186"/>
      <c r="ETH9" s="186"/>
      <c r="ETI9" s="186"/>
      <c r="ETJ9" s="186"/>
      <c r="ETK9" s="186"/>
      <c r="ETL9" s="186"/>
      <c r="ETM9" s="186"/>
      <c r="ETN9" s="186"/>
      <c r="ETO9" s="186"/>
      <c r="ETP9" s="186"/>
      <c r="ETQ9" s="186"/>
      <c r="ETR9" s="186"/>
      <c r="ETS9" s="186"/>
      <c r="ETT9" s="186"/>
      <c r="ETU9" s="186"/>
      <c r="ETV9" s="186"/>
      <c r="ETW9" s="186"/>
      <c r="ETX9" s="186"/>
      <c r="ETY9" s="186"/>
      <c r="ETZ9" s="186"/>
      <c r="EUA9" s="186"/>
      <c r="EUB9" s="186"/>
      <c r="EUC9" s="186"/>
      <c r="EUD9" s="186"/>
      <c r="EUE9" s="186"/>
      <c r="EUF9" s="186"/>
      <c r="EUG9" s="186"/>
      <c r="EUH9" s="186"/>
      <c r="EUI9" s="186"/>
      <c r="EUJ9" s="186"/>
      <c r="EUK9" s="186"/>
      <c r="EUL9" s="186"/>
      <c r="EUM9" s="186"/>
      <c r="EUN9" s="186"/>
      <c r="EUO9" s="186"/>
      <c r="EUP9" s="186"/>
      <c r="EUQ9" s="186"/>
      <c r="EUR9" s="186"/>
      <c r="EUS9" s="186"/>
      <c r="EUT9" s="186"/>
      <c r="EUU9" s="186"/>
      <c r="EUV9" s="186"/>
      <c r="EUW9" s="186"/>
      <c r="EUX9" s="186"/>
      <c r="EUY9" s="186"/>
      <c r="EUZ9" s="186"/>
      <c r="EVA9" s="186"/>
      <c r="EVB9" s="186"/>
      <c r="EVC9" s="186"/>
      <c r="EVD9" s="186"/>
      <c r="EVE9" s="186"/>
      <c r="EVF9" s="186"/>
      <c r="EVG9" s="186"/>
      <c r="EVH9" s="186"/>
      <c r="EVI9" s="186"/>
      <c r="EVJ9" s="186"/>
      <c r="EVK9" s="186"/>
      <c r="EVL9" s="186"/>
      <c r="EVM9" s="186"/>
      <c r="EVN9" s="186"/>
      <c r="EVO9" s="186"/>
      <c r="EVP9" s="186"/>
      <c r="EVQ9" s="186"/>
      <c r="EVR9" s="186"/>
      <c r="EVS9" s="186"/>
      <c r="EVT9" s="186"/>
      <c r="EVU9" s="186"/>
      <c r="EVV9" s="186"/>
      <c r="EVW9" s="186"/>
      <c r="EVX9" s="186"/>
      <c r="EVY9" s="186"/>
      <c r="EVZ9" s="186"/>
      <c r="EWA9" s="186"/>
      <c r="EWB9" s="186"/>
      <c r="EWC9" s="186"/>
      <c r="EWD9" s="186"/>
      <c r="EWE9" s="186"/>
      <c r="EWF9" s="186"/>
      <c r="EWG9" s="186"/>
      <c r="EWH9" s="186"/>
      <c r="EWI9" s="186"/>
      <c r="EWJ9" s="186"/>
      <c r="EWK9" s="186"/>
      <c r="EWL9" s="186"/>
      <c r="EWM9" s="186"/>
      <c r="EWN9" s="186"/>
      <c r="EWO9" s="186"/>
      <c r="EWP9" s="186"/>
      <c r="EWQ9" s="186"/>
      <c r="EWR9" s="186"/>
      <c r="EWS9" s="186"/>
      <c r="EWT9" s="186"/>
      <c r="EWU9" s="186"/>
      <c r="EWV9" s="186"/>
      <c r="EWW9" s="186"/>
      <c r="EWX9" s="186"/>
      <c r="EWY9" s="186"/>
      <c r="EWZ9" s="186"/>
      <c r="EXA9" s="186"/>
      <c r="EXB9" s="186"/>
      <c r="EXC9" s="186"/>
      <c r="EXD9" s="186"/>
      <c r="EXE9" s="186"/>
      <c r="EXF9" s="186"/>
      <c r="EXG9" s="186"/>
      <c r="EXH9" s="186"/>
      <c r="EXI9" s="186"/>
      <c r="EXJ9" s="186"/>
      <c r="EXK9" s="186"/>
      <c r="EXL9" s="186"/>
      <c r="EXM9" s="186"/>
      <c r="EXN9" s="186"/>
      <c r="EXO9" s="186"/>
      <c r="EXP9" s="186"/>
      <c r="EXQ9" s="186"/>
      <c r="EXR9" s="186"/>
      <c r="EXS9" s="186"/>
      <c r="EXT9" s="186"/>
      <c r="EXU9" s="186"/>
      <c r="EXV9" s="186"/>
      <c r="EXW9" s="186"/>
      <c r="EXX9" s="186"/>
      <c r="EXY9" s="186"/>
      <c r="EXZ9" s="186"/>
      <c r="EYA9" s="186"/>
      <c r="EYB9" s="186"/>
      <c r="EYC9" s="186"/>
      <c r="EYD9" s="186"/>
      <c r="EYE9" s="186"/>
      <c r="EYF9" s="186"/>
      <c r="EYG9" s="186"/>
      <c r="EYH9" s="186"/>
      <c r="EYI9" s="186"/>
      <c r="EYJ9" s="186"/>
      <c r="EYK9" s="186"/>
      <c r="EYL9" s="186"/>
      <c r="EYM9" s="186"/>
      <c r="EYN9" s="186"/>
      <c r="EYO9" s="186"/>
      <c r="EYP9" s="186"/>
      <c r="EYQ9" s="186"/>
      <c r="EYR9" s="186"/>
      <c r="EYS9" s="186"/>
      <c r="EYT9" s="186"/>
      <c r="EYU9" s="186"/>
      <c r="EYV9" s="186"/>
      <c r="EYW9" s="186"/>
      <c r="EYX9" s="186"/>
      <c r="EYY9" s="186"/>
      <c r="EYZ9" s="186"/>
      <c r="EZA9" s="186"/>
      <c r="EZB9" s="186"/>
      <c r="EZC9" s="186"/>
      <c r="EZD9" s="186"/>
      <c r="EZE9" s="186"/>
      <c r="EZF9" s="186"/>
      <c r="EZG9" s="186"/>
      <c r="EZH9" s="186"/>
      <c r="EZI9" s="186"/>
      <c r="EZJ9" s="186"/>
      <c r="EZK9" s="186"/>
      <c r="EZL9" s="186"/>
      <c r="EZM9" s="186"/>
      <c r="EZN9" s="186"/>
      <c r="EZO9" s="186"/>
      <c r="EZP9" s="186"/>
      <c r="EZQ9" s="186"/>
      <c r="EZR9" s="186"/>
      <c r="EZS9" s="186"/>
      <c r="EZT9" s="186"/>
      <c r="EZU9" s="186"/>
      <c r="EZV9" s="186"/>
      <c r="EZW9" s="186"/>
      <c r="EZX9" s="186"/>
      <c r="EZY9" s="186"/>
      <c r="EZZ9" s="186"/>
      <c r="FAA9" s="186"/>
      <c r="FAB9" s="186"/>
      <c r="FAC9" s="186"/>
      <c r="FAD9" s="186"/>
      <c r="FAE9" s="186"/>
      <c r="FAF9" s="186"/>
      <c r="FAG9" s="186"/>
      <c r="FAH9" s="186"/>
      <c r="FAI9" s="186"/>
      <c r="FAJ9" s="186"/>
      <c r="FAK9" s="186"/>
      <c r="FAL9" s="186"/>
      <c r="FAM9" s="186"/>
      <c r="FAN9" s="186"/>
      <c r="FAO9" s="186"/>
      <c r="FAP9" s="186"/>
      <c r="FAQ9" s="186"/>
      <c r="FAR9" s="186"/>
      <c r="FAS9" s="186"/>
      <c r="FAT9" s="186"/>
      <c r="FAU9" s="186"/>
      <c r="FAV9" s="186"/>
      <c r="FAW9" s="186"/>
      <c r="FAX9" s="186"/>
      <c r="FAY9" s="186"/>
      <c r="FAZ9" s="186"/>
      <c r="FBA9" s="186"/>
      <c r="FBB9" s="186"/>
      <c r="FBC9" s="186"/>
      <c r="FBD9" s="186"/>
      <c r="FBE9" s="186"/>
      <c r="FBF9" s="186"/>
      <c r="FBG9" s="186"/>
      <c r="FBH9" s="186"/>
      <c r="FBI9" s="186"/>
      <c r="FBJ9" s="186"/>
      <c r="FBK9" s="186"/>
      <c r="FBL9" s="186"/>
      <c r="FBM9" s="186"/>
      <c r="FBN9" s="186"/>
      <c r="FBO9" s="186"/>
      <c r="FBP9" s="186"/>
      <c r="FBQ9" s="186"/>
      <c r="FBR9" s="186"/>
      <c r="FBS9" s="186"/>
      <c r="FBT9" s="186"/>
      <c r="FBU9" s="186"/>
      <c r="FBV9" s="186"/>
      <c r="FBW9" s="186"/>
      <c r="FBX9" s="186"/>
      <c r="FBY9" s="186"/>
      <c r="FBZ9" s="186"/>
      <c r="FCA9" s="186"/>
      <c r="FCB9" s="186"/>
      <c r="FCC9" s="186"/>
      <c r="FCD9" s="186"/>
      <c r="FCE9" s="186"/>
      <c r="FCF9" s="186"/>
      <c r="FCG9" s="186"/>
      <c r="FCH9" s="186"/>
      <c r="FCI9" s="186"/>
      <c r="FCJ9" s="186"/>
      <c r="FCK9" s="186"/>
      <c r="FCL9" s="186"/>
      <c r="FCM9" s="186"/>
      <c r="FCN9" s="186"/>
      <c r="FCO9" s="186"/>
      <c r="FCP9" s="186"/>
      <c r="FCQ9" s="186"/>
      <c r="FCR9" s="186"/>
      <c r="FCS9" s="186"/>
      <c r="FCT9" s="186"/>
      <c r="FCU9" s="186"/>
      <c r="FCV9" s="186"/>
      <c r="FCW9" s="186"/>
      <c r="FCX9" s="186"/>
      <c r="FCY9" s="186"/>
      <c r="FCZ9" s="186"/>
      <c r="FDA9" s="186"/>
      <c r="FDB9" s="186"/>
      <c r="FDC9" s="186"/>
      <c r="FDD9" s="186"/>
      <c r="FDE9" s="186"/>
      <c r="FDF9" s="186"/>
      <c r="FDG9" s="186"/>
      <c r="FDH9" s="186"/>
      <c r="FDI9" s="186"/>
      <c r="FDJ9" s="186"/>
      <c r="FDK9" s="186"/>
      <c r="FDL9" s="186"/>
      <c r="FDM9" s="186"/>
      <c r="FDN9" s="186"/>
      <c r="FDO9" s="186"/>
      <c r="FDP9" s="186"/>
      <c r="FDQ9" s="186"/>
      <c r="FDR9" s="186"/>
      <c r="FDS9" s="186"/>
      <c r="FDT9" s="186"/>
      <c r="FDU9" s="186"/>
      <c r="FDV9" s="186"/>
      <c r="FDW9" s="186"/>
      <c r="FDX9" s="186"/>
      <c r="FDY9" s="186"/>
      <c r="FDZ9" s="186"/>
      <c r="FEA9" s="186"/>
      <c r="FEB9" s="186"/>
      <c r="FEC9" s="186"/>
      <c r="FED9" s="186"/>
      <c r="FEE9" s="186"/>
      <c r="FEF9" s="186"/>
      <c r="FEG9" s="186"/>
      <c r="FEH9" s="186"/>
      <c r="FEI9" s="186"/>
      <c r="FEJ9" s="186"/>
      <c r="FEK9" s="186"/>
      <c r="FEL9" s="186"/>
      <c r="FEM9" s="186"/>
      <c r="FEN9" s="186"/>
      <c r="FEO9" s="186"/>
      <c r="FEP9" s="186"/>
      <c r="FEQ9" s="186"/>
      <c r="FER9" s="186"/>
      <c r="FES9" s="186"/>
      <c r="FET9" s="186"/>
      <c r="FEU9" s="186"/>
      <c r="FEV9" s="186"/>
      <c r="FEW9" s="186"/>
      <c r="FEX9" s="186"/>
      <c r="FEY9" s="186"/>
      <c r="FEZ9" s="186"/>
      <c r="FFA9" s="186"/>
      <c r="FFB9" s="186"/>
      <c r="FFC9" s="186"/>
      <c r="FFD9" s="186"/>
      <c r="FFE9" s="186"/>
      <c r="FFF9" s="186"/>
      <c r="FFG9" s="186"/>
      <c r="FFH9" s="186"/>
      <c r="FFI9" s="186"/>
      <c r="FFJ9" s="186"/>
      <c r="FFK9" s="186"/>
      <c r="FFL9" s="186"/>
      <c r="FFM9" s="186"/>
      <c r="FFN9" s="186"/>
      <c r="FFO9" s="186"/>
      <c r="FFP9" s="186"/>
      <c r="FFQ9" s="186"/>
      <c r="FFR9" s="186"/>
      <c r="FFS9" s="186"/>
      <c r="FFT9" s="186"/>
      <c r="FFU9" s="186"/>
      <c r="FFV9" s="186"/>
      <c r="FFW9" s="186"/>
      <c r="FFX9" s="186"/>
      <c r="FFY9" s="186"/>
      <c r="FFZ9" s="186"/>
      <c r="FGA9" s="186"/>
      <c r="FGB9" s="186"/>
      <c r="FGC9" s="186"/>
      <c r="FGD9" s="186"/>
      <c r="FGE9" s="186"/>
      <c r="FGF9" s="186"/>
      <c r="FGG9" s="186"/>
      <c r="FGH9" s="186"/>
      <c r="FGI9" s="186"/>
      <c r="FGJ9" s="186"/>
      <c r="FGK9" s="186"/>
      <c r="FGL9" s="186"/>
      <c r="FGM9" s="186"/>
      <c r="FGN9" s="186"/>
      <c r="FGO9" s="186"/>
      <c r="FGP9" s="186"/>
      <c r="FGQ9" s="186"/>
      <c r="FGR9" s="186"/>
      <c r="FGS9" s="186"/>
      <c r="FGT9" s="186"/>
      <c r="FGU9" s="186"/>
      <c r="FGV9" s="186"/>
      <c r="FGW9" s="186"/>
      <c r="FGX9" s="186"/>
      <c r="FGY9" s="186"/>
      <c r="FGZ9" s="186"/>
      <c r="FHA9" s="186"/>
      <c r="FHB9" s="186"/>
      <c r="FHC9" s="186"/>
      <c r="FHD9" s="186"/>
      <c r="FHE9" s="186"/>
      <c r="FHF9" s="186"/>
      <c r="FHG9" s="186"/>
      <c r="FHH9" s="186"/>
      <c r="FHI9" s="186"/>
      <c r="FHJ9" s="186"/>
      <c r="FHK9" s="186"/>
      <c r="FHL9" s="186"/>
      <c r="FHM9" s="186"/>
      <c r="FHN9" s="186"/>
      <c r="FHO9" s="186"/>
      <c r="FHP9" s="186"/>
      <c r="FHQ9" s="186"/>
      <c r="FHR9" s="186"/>
      <c r="FHS9" s="186"/>
      <c r="FHT9" s="186"/>
      <c r="FHU9" s="186"/>
      <c r="FHV9" s="186"/>
      <c r="FHW9" s="186"/>
      <c r="FHX9" s="186"/>
      <c r="FHY9" s="186"/>
      <c r="FHZ9" s="186"/>
      <c r="FIA9" s="186"/>
      <c r="FIB9" s="186"/>
      <c r="FIC9" s="186"/>
      <c r="FID9" s="186"/>
      <c r="FIE9" s="186"/>
      <c r="FIF9" s="186"/>
      <c r="FIG9" s="186"/>
      <c r="FIH9" s="186"/>
      <c r="FII9" s="186"/>
      <c r="FIJ9" s="186"/>
      <c r="FIK9" s="186"/>
      <c r="FIL9" s="186"/>
      <c r="FIM9" s="186"/>
      <c r="FIN9" s="186"/>
      <c r="FIO9" s="186"/>
      <c r="FIP9" s="186"/>
      <c r="FIQ9" s="186"/>
      <c r="FIR9" s="186"/>
      <c r="FIS9" s="186"/>
      <c r="FIT9" s="186"/>
      <c r="FIU9" s="186"/>
      <c r="FIV9" s="186"/>
      <c r="FIW9" s="186"/>
      <c r="FIX9" s="186"/>
      <c r="FIY9" s="186"/>
      <c r="FIZ9" s="186"/>
      <c r="FJA9" s="186"/>
      <c r="FJB9" s="186"/>
      <c r="FJC9" s="186"/>
      <c r="FJD9" s="186"/>
      <c r="FJE9" s="186"/>
      <c r="FJF9" s="186"/>
      <c r="FJG9" s="186"/>
      <c r="FJH9" s="186"/>
      <c r="FJI9" s="186"/>
      <c r="FJJ9" s="186"/>
      <c r="FJK9" s="186"/>
      <c r="FJL9" s="186"/>
      <c r="FJM9" s="186"/>
      <c r="FJN9" s="186"/>
      <c r="FJO9" s="186"/>
      <c r="FJP9" s="186"/>
      <c r="FJQ9" s="186"/>
      <c r="FJR9" s="186"/>
      <c r="FJS9" s="186"/>
      <c r="FJT9" s="186"/>
      <c r="FJU9" s="186"/>
      <c r="FJV9" s="186"/>
      <c r="FJW9" s="186"/>
      <c r="FJX9" s="186"/>
      <c r="FJY9" s="186"/>
      <c r="FJZ9" s="186"/>
      <c r="FKA9" s="186"/>
      <c r="FKB9" s="186"/>
      <c r="FKC9" s="186"/>
      <c r="FKD9" s="186"/>
      <c r="FKE9" s="186"/>
      <c r="FKF9" s="186"/>
      <c r="FKG9" s="186"/>
      <c r="FKH9" s="186"/>
      <c r="FKI9" s="186"/>
      <c r="FKJ9" s="186"/>
      <c r="FKK9" s="186"/>
      <c r="FKL9" s="186"/>
      <c r="FKM9" s="186"/>
      <c r="FKN9" s="186"/>
      <c r="FKO9" s="186"/>
      <c r="FKP9" s="186"/>
      <c r="FKQ9" s="186"/>
      <c r="FKR9" s="186"/>
      <c r="FKS9" s="186"/>
      <c r="FKT9" s="186"/>
      <c r="FKU9" s="186"/>
      <c r="FKV9" s="186"/>
      <c r="FKW9" s="186"/>
      <c r="FKX9" s="186"/>
      <c r="FKY9" s="186"/>
      <c r="FKZ9" s="186"/>
      <c r="FLA9" s="186"/>
      <c r="FLB9" s="186"/>
      <c r="FLC9" s="186"/>
      <c r="FLD9" s="186"/>
      <c r="FLE9" s="186"/>
      <c r="FLF9" s="186"/>
      <c r="FLG9" s="186"/>
      <c r="FLH9" s="186"/>
      <c r="FLI9" s="186"/>
      <c r="FLJ9" s="186"/>
      <c r="FLK9" s="186"/>
      <c r="FLL9" s="186"/>
      <c r="FLM9" s="186"/>
      <c r="FLN9" s="186"/>
      <c r="FLO9" s="186"/>
      <c r="FLP9" s="186"/>
      <c r="FLQ9" s="186"/>
      <c r="FLR9" s="186"/>
      <c r="FLS9" s="186"/>
      <c r="FLT9" s="186"/>
      <c r="FLU9" s="186"/>
      <c r="FLV9" s="186"/>
      <c r="FLW9" s="186"/>
      <c r="FLX9" s="186"/>
      <c r="FLY9" s="186"/>
      <c r="FLZ9" s="186"/>
      <c r="FMA9" s="186"/>
      <c r="FMB9" s="186"/>
      <c r="FMC9" s="186"/>
      <c r="FMD9" s="186"/>
      <c r="FME9" s="186"/>
      <c r="FMF9" s="186"/>
      <c r="FMG9" s="186"/>
      <c r="FMH9" s="186"/>
      <c r="FMI9" s="186"/>
      <c r="FMJ9" s="186"/>
      <c r="FMK9" s="186"/>
      <c r="FML9" s="186"/>
      <c r="FMM9" s="186"/>
      <c r="FMN9" s="186"/>
      <c r="FMO9" s="186"/>
      <c r="FMP9" s="186"/>
      <c r="FMQ9" s="186"/>
      <c r="FMR9" s="186"/>
      <c r="FMS9" s="186"/>
      <c r="FMT9" s="186"/>
      <c r="FMU9" s="186"/>
      <c r="FMV9" s="186"/>
      <c r="FMW9" s="186"/>
      <c r="FMX9" s="186"/>
      <c r="FMY9" s="186"/>
      <c r="FMZ9" s="186"/>
      <c r="FNA9" s="186"/>
      <c r="FNB9" s="186"/>
      <c r="FNC9" s="186"/>
      <c r="FND9" s="186"/>
      <c r="FNE9" s="186"/>
      <c r="FNF9" s="186"/>
      <c r="FNG9" s="186"/>
      <c r="FNH9" s="186"/>
      <c r="FNI9" s="186"/>
      <c r="FNJ9" s="186"/>
      <c r="FNK9" s="186"/>
      <c r="FNL9" s="186"/>
      <c r="FNM9" s="186"/>
      <c r="FNN9" s="186"/>
      <c r="FNO9" s="186"/>
      <c r="FNP9" s="186"/>
      <c r="FNQ9" s="186"/>
      <c r="FNR9" s="186"/>
      <c r="FNS9" s="186"/>
      <c r="FNT9" s="186"/>
      <c r="FNU9" s="186"/>
      <c r="FNV9" s="186"/>
      <c r="FNW9" s="186"/>
      <c r="FNX9" s="186"/>
      <c r="FNY9" s="186"/>
      <c r="FNZ9" s="186"/>
      <c r="FOA9" s="186"/>
      <c r="FOB9" s="186"/>
      <c r="FOC9" s="186"/>
      <c r="FOD9" s="186"/>
      <c r="FOE9" s="186"/>
      <c r="FOF9" s="186"/>
      <c r="FOG9" s="186"/>
      <c r="FOH9" s="186"/>
      <c r="FOI9" s="186"/>
      <c r="FOJ9" s="186"/>
      <c r="FOK9" s="186"/>
      <c r="FOL9" s="186"/>
      <c r="FOM9" s="186"/>
      <c r="FON9" s="186"/>
      <c r="FOO9" s="186"/>
      <c r="FOP9" s="186"/>
      <c r="FOQ9" s="186"/>
      <c r="FOR9" s="186"/>
      <c r="FOS9" s="186"/>
      <c r="FOT9" s="186"/>
      <c r="FOU9" s="186"/>
      <c r="FOV9" s="186"/>
      <c r="FOW9" s="186"/>
      <c r="FOX9" s="186"/>
      <c r="FOY9" s="186"/>
      <c r="FOZ9" s="186"/>
      <c r="FPA9" s="186"/>
      <c r="FPB9" s="186"/>
      <c r="FPC9" s="186"/>
      <c r="FPD9" s="186"/>
      <c r="FPE9" s="186"/>
      <c r="FPF9" s="186"/>
      <c r="FPG9" s="186"/>
      <c r="FPH9" s="186"/>
      <c r="FPI9" s="186"/>
      <c r="FPJ9" s="186"/>
      <c r="FPK9" s="186"/>
      <c r="FPL9" s="186"/>
      <c r="FPM9" s="186"/>
      <c r="FPN9" s="186"/>
      <c r="FPO9" s="186"/>
      <c r="FPP9" s="186"/>
      <c r="FPQ9" s="186"/>
      <c r="FPR9" s="186"/>
      <c r="FPS9" s="186"/>
      <c r="FPT9" s="186"/>
      <c r="FPU9" s="186"/>
      <c r="FPV9" s="186"/>
      <c r="FPW9" s="186"/>
      <c r="FPX9" s="186"/>
      <c r="FPY9" s="186"/>
      <c r="FPZ9" s="186"/>
      <c r="FQA9" s="186"/>
      <c r="FQB9" s="186"/>
      <c r="FQC9" s="186"/>
      <c r="FQD9" s="186"/>
      <c r="FQE9" s="186"/>
      <c r="FQF9" s="186"/>
      <c r="FQG9" s="186"/>
      <c r="FQH9" s="186"/>
      <c r="FQI9" s="186"/>
      <c r="FQJ9" s="186"/>
      <c r="FQK9" s="186"/>
      <c r="FQL9" s="186"/>
      <c r="FQM9" s="186"/>
      <c r="FQN9" s="186"/>
      <c r="FQO9" s="186"/>
      <c r="FQP9" s="186"/>
      <c r="FQQ9" s="186"/>
      <c r="FQR9" s="186"/>
      <c r="FQS9" s="186"/>
      <c r="FQT9" s="186"/>
      <c r="FQU9" s="186"/>
      <c r="FQV9" s="186"/>
      <c r="FQW9" s="186"/>
      <c r="FQX9" s="186"/>
      <c r="FQY9" s="186"/>
      <c r="FQZ9" s="186"/>
      <c r="FRA9" s="186"/>
      <c r="FRB9" s="186"/>
      <c r="FRC9" s="186"/>
      <c r="FRD9" s="186"/>
      <c r="FRE9" s="186"/>
      <c r="FRF9" s="186"/>
      <c r="FRG9" s="186"/>
      <c r="FRH9" s="186"/>
      <c r="FRI9" s="186"/>
      <c r="FRJ9" s="186"/>
      <c r="FRK9" s="186"/>
      <c r="FRL9" s="186"/>
      <c r="FRM9" s="186"/>
      <c r="FRN9" s="186"/>
      <c r="FRO9" s="186"/>
      <c r="FRP9" s="186"/>
      <c r="FRQ9" s="186"/>
      <c r="FRR9" s="186"/>
      <c r="FRS9" s="186"/>
      <c r="FRT9" s="186"/>
      <c r="FRU9" s="186"/>
      <c r="FRV9" s="186"/>
      <c r="FRW9" s="186"/>
      <c r="FRX9" s="186"/>
      <c r="FRY9" s="186"/>
      <c r="FRZ9" s="186"/>
      <c r="FSA9" s="186"/>
      <c r="FSB9" s="186"/>
      <c r="FSC9" s="186"/>
      <c r="FSD9" s="186"/>
      <c r="FSE9" s="186"/>
      <c r="FSF9" s="186"/>
      <c r="FSG9" s="186"/>
      <c r="FSH9" s="186"/>
      <c r="FSI9" s="186"/>
      <c r="FSJ9" s="186"/>
      <c r="FSK9" s="186"/>
      <c r="FSL9" s="186"/>
      <c r="FSM9" s="186"/>
      <c r="FSN9" s="186"/>
      <c r="FSO9" s="186"/>
      <c r="FSP9" s="186"/>
      <c r="FSQ9" s="186"/>
      <c r="FSR9" s="186"/>
      <c r="FSS9" s="186"/>
      <c r="FST9" s="186"/>
      <c r="FSU9" s="186"/>
      <c r="FSV9" s="186"/>
      <c r="FSW9" s="186"/>
      <c r="FSX9" s="186"/>
      <c r="FSY9" s="186"/>
      <c r="FSZ9" s="186"/>
      <c r="FTA9" s="186"/>
      <c r="FTB9" s="186"/>
      <c r="FTC9" s="186"/>
      <c r="FTD9" s="186"/>
      <c r="FTE9" s="186"/>
      <c r="FTF9" s="186"/>
      <c r="FTG9" s="186"/>
      <c r="FTH9" s="186"/>
      <c r="FTI9" s="186"/>
      <c r="FTJ9" s="186"/>
      <c r="FTK9" s="186"/>
      <c r="FTL9" s="186"/>
      <c r="FTM9" s="186"/>
      <c r="FTN9" s="186"/>
      <c r="FTO9" s="186"/>
      <c r="FTP9" s="186"/>
      <c r="FTQ9" s="186"/>
      <c r="FTR9" s="186"/>
      <c r="FTS9" s="186"/>
      <c r="FTT9" s="186"/>
      <c r="FTU9" s="186"/>
      <c r="FTV9" s="186"/>
      <c r="FTW9" s="186"/>
      <c r="FTX9" s="186"/>
      <c r="FTY9" s="186"/>
      <c r="FTZ9" s="186"/>
      <c r="FUA9" s="186"/>
      <c r="FUB9" s="186"/>
      <c r="FUC9" s="186"/>
      <c r="FUD9" s="186"/>
      <c r="FUE9" s="186"/>
      <c r="FUF9" s="186"/>
      <c r="FUG9" s="186"/>
      <c r="FUH9" s="186"/>
      <c r="FUI9" s="186"/>
      <c r="FUJ9" s="186"/>
      <c r="FUK9" s="186"/>
      <c r="FUL9" s="186"/>
      <c r="FUM9" s="186"/>
      <c r="FUN9" s="186"/>
      <c r="FUO9" s="186"/>
      <c r="FUP9" s="186"/>
      <c r="FUQ9" s="186"/>
      <c r="FUR9" s="186"/>
      <c r="FUS9" s="186"/>
      <c r="FUT9" s="186"/>
      <c r="FUU9" s="186"/>
      <c r="FUV9" s="186"/>
      <c r="FUW9" s="186"/>
      <c r="FUX9" s="186"/>
      <c r="FUY9" s="186"/>
      <c r="FUZ9" s="186"/>
      <c r="FVA9" s="186"/>
      <c r="FVB9" s="186"/>
      <c r="FVC9" s="186"/>
      <c r="FVD9" s="186"/>
      <c r="FVE9" s="186"/>
      <c r="FVF9" s="186"/>
      <c r="FVG9" s="186"/>
      <c r="FVH9" s="186"/>
      <c r="FVI9" s="186"/>
      <c r="FVJ9" s="186"/>
      <c r="FVK9" s="186"/>
      <c r="FVL9" s="186"/>
      <c r="FVM9" s="186"/>
      <c r="FVN9" s="186"/>
      <c r="FVO9" s="186"/>
      <c r="FVP9" s="186"/>
      <c r="FVQ9" s="186"/>
      <c r="FVR9" s="186"/>
      <c r="FVS9" s="186"/>
      <c r="FVT9" s="186"/>
      <c r="FVU9" s="186"/>
      <c r="FVV9" s="186"/>
      <c r="FVW9" s="186"/>
      <c r="FVX9" s="186"/>
      <c r="FVY9" s="186"/>
      <c r="FVZ9" s="186"/>
      <c r="FWA9" s="186"/>
      <c r="FWB9" s="186"/>
      <c r="FWC9" s="186"/>
      <c r="FWD9" s="186"/>
      <c r="FWE9" s="186"/>
      <c r="FWF9" s="186"/>
      <c r="FWG9" s="186"/>
      <c r="FWH9" s="186"/>
      <c r="FWI9" s="186"/>
      <c r="FWJ9" s="186"/>
      <c r="FWK9" s="186"/>
      <c r="FWL9" s="186"/>
      <c r="FWM9" s="186"/>
      <c r="FWN9" s="186"/>
      <c r="FWO9" s="186"/>
      <c r="FWP9" s="186"/>
      <c r="FWQ9" s="186"/>
      <c r="FWR9" s="186"/>
      <c r="FWS9" s="186"/>
      <c r="FWT9" s="186"/>
      <c r="FWU9" s="186"/>
      <c r="FWV9" s="186"/>
      <c r="FWW9" s="186"/>
      <c r="FWX9" s="186"/>
      <c r="FWY9" s="186"/>
      <c r="FWZ9" s="186"/>
      <c r="FXA9" s="186"/>
      <c r="FXB9" s="186"/>
      <c r="FXC9" s="186"/>
      <c r="FXD9" s="186"/>
      <c r="FXE9" s="186"/>
      <c r="FXF9" s="186"/>
      <c r="FXG9" s="186"/>
      <c r="FXH9" s="186"/>
      <c r="FXI9" s="186"/>
      <c r="FXJ9" s="186"/>
      <c r="FXK9" s="186"/>
      <c r="FXL9" s="186"/>
      <c r="FXM9" s="186"/>
      <c r="FXN9" s="186"/>
      <c r="FXO9" s="186"/>
      <c r="FXP9" s="186"/>
      <c r="FXQ9" s="186"/>
      <c r="FXR9" s="186"/>
      <c r="FXS9" s="186"/>
      <c r="FXT9" s="186"/>
      <c r="FXU9" s="186"/>
      <c r="FXV9" s="186"/>
      <c r="FXW9" s="186"/>
      <c r="FXX9" s="186"/>
      <c r="FXY9" s="186"/>
      <c r="FXZ9" s="186"/>
      <c r="FYA9" s="186"/>
      <c r="FYB9" s="186"/>
      <c r="FYC9" s="186"/>
      <c r="FYD9" s="186"/>
      <c r="FYE9" s="186"/>
      <c r="FYF9" s="186"/>
      <c r="FYG9" s="186"/>
      <c r="FYH9" s="186"/>
      <c r="FYI9" s="186"/>
      <c r="FYJ9" s="186"/>
      <c r="FYK9" s="186"/>
      <c r="FYL9" s="186"/>
      <c r="FYM9" s="186"/>
      <c r="FYN9" s="186"/>
      <c r="FYO9" s="186"/>
      <c r="FYP9" s="186"/>
      <c r="FYQ9" s="186"/>
      <c r="FYR9" s="186"/>
      <c r="FYS9" s="186"/>
      <c r="FYT9" s="186"/>
      <c r="FYU9" s="186"/>
      <c r="FYV9" s="186"/>
      <c r="FYW9" s="186"/>
      <c r="FYX9" s="186"/>
      <c r="FYY9" s="186"/>
      <c r="FYZ9" s="186"/>
      <c r="FZA9" s="186"/>
      <c r="FZB9" s="186"/>
      <c r="FZC9" s="186"/>
      <c r="FZD9" s="186"/>
      <c r="FZE9" s="186"/>
      <c r="FZF9" s="186"/>
      <c r="FZG9" s="186"/>
      <c r="FZH9" s="186"/>
      <c r="FZI9" s="186"/>
      <c r="FZJ9" s="186"/>
      <c r="FZK9" s="186"/>
      <c r="FZL9" s="186"/>
      <c r="FZM9" s="186"/>
      <c r="FZN9" s="186"/>
      <c r="FZO9" s="186"/>
      <c r="FZP9" s="186"/>
      <c r="FZQ9" s="186"/>
      <c r="FZR9" s="186"/>
      <c r="FZS9" s="186"/>
      <c r="FZT9" s="186"/>
      <c r="FZU9" s="186"/>
      <c r="FZV9" s="186"/>
      <c r="FZW9" s="186"/>
      <c r="FZX9" s="186"/>
      <c r="FZY9" s="186"/>
      <c r="FZZ9" s="186"/>
      <c r="GAA9" s="186"/>
      <c r="GAB9" s="186"/>
      <c r="GAC9" s="186"/>
      <c r="GAD9" s="186"/>
      <c r="GAE9" s="186"/>
      <c r="GAF9" s="186"/>
      <c r="GAG9" s="186"/>
      <c r="GAH9" s="186"/>
      <c r="GAI9" s="186"/>
      <c r="GAJ9" s="186"/>
      <c r="GAK9" s="186"/>
      <c r="GAL9" s="186"/>
      <c r="GAM9" s="186"/>
      <c r="GAN9" s="186"/>
      <c r="GAO9" s="186"/>
      <c r="GAP9" s="186"/>
      <c r="GAQ9" s="186"/>
      <c r="GAR9" s="186"/>
      <c r="GAS9" s="186"/>
      <c r="GAT9" s="186"/>
      <c r="GAU9" s="186"/>
      <c r="GAV9" s="186"/>
      <c r="GAW9" s="186"/>
      <c r="GAX9" s="186"/>
      <c r="GAY9" s="186"/>
      <c r="GAZ9" s="186"/>
      <c r="GBA9" s="186"/>
      <c r="GBB9" s="186"/>
      <c r="GBC9" s="186"/>
      <c r="GBD9" s="186"/>
      <c r="GBE9" s="186"/>
      <c r="GBF9" s="186"/>
      <c r="GBG9" s="186"/>
      <c r="GBH9" s="186"/>
      <c r="GBI9" s="186"/>
      <c r="GBJ9" s="186"/>
      <c r="GBK9" s="186"/>
      <c r="GBL9" s="186"/>
      <c r="GBM9" s="186"/>
      <c r="GBN9" s="186"/>
      <c r="GBO9" s="186"/>
      <c r="GBP9" s="186"/>
      <c r="GBQ9" s="186"/>
      <c r="GBR9" s="186"/>
      <c r="GBS9" s="186"/>
      <c r="GBT9" s="186"/>
      <c r="GBU9" s="186"/>
      <c r="GBV9" s="186"/>
      <c r="GBW9" s="186"/>
      <c r="GBX9" s="186"/>
      <c r="GBY9" s="186"/>
      <c r="GBZ9" s="186"/>
      <c r="GCA9" s="186"/>
      <c r="GCB9" s="186"/>
      <c r="GCC9" s="186"/>
      <c r="GCD9" s="186"/>
      <c r="GCE9" s="186"/>
      <c r="GCF9" s="186"/>
      <c r="GCG9" s="186"/>
      <c r="GCH9" s="186"/>
      <c r="GCI9" s="186"/>
      <c r="GCJ9" s="186"/>
      <c r="GCK9" s="186"/>
      <c r="GCL9" s="186"/>
      <c r="GCM9" s="186"/>
      <c r="GCN9" s="186"/>
      <c r="GCO9" s="186"/>
      <c r="GCP9" s="186"/>
      <c r="GCQ9" s="186"/>
      <c r="GCR9" s="186"/>
      <c r="GCS9" s="186"/>
      <c r="GCT9" s="186"/>
      <c r="GCU9" s="186"/>
      <c r="GCV9" s="186"/>
      <c r="GCW9" s="186"/>
      <c r="GCX9" s="186"/>
      <c r="GCY9" s="186"/>
      <c r="GCZ9" s="186"/>
      <c r="GDA9" s="186"/>
      <c r="GDB9" s="186"/>
      <c r="GDC9" s="186"/>
      <c r="GDD9" s="186"/>
      <c r="GDE9" s="186"/>
      <c r="GDF9" s="186"/>
      <c r="GDG9" s="186"/>
      <c r="GDH9" s="186"/>
      <c r="GDI9" s="186"/>
      <c r="GDJ9" s="186"/>
      <c r="GDK9" s="186"/>
      <c r="GDL9" s="186"/>
      <c r="GDM9" s="186"/>
      <c r="GDN9" s="186"/>
      <c r="GDO9" s="186"/>
      <c r="GDP9" s="186"/>
      <c r="GDQ9" s="186"/>
      <c r="GDR9" s="186"/>
      <c r="GDS9" s="186"/>
      <c r="GDT9" s="186"/>
      <c r="GDU9" s="186"/>
      <c r="GDV9" s="186"/>
      <c r="GDW9" s="186"/>
      <c r="GDX9" s="186"/>
      <c r="GDY9" s="186"/>
      <c r="GDZ9" s="186"/>
      <c r="GEA9" s="186"/>
      <c r="GEB9" s="186"/>
      <c r="GEC9" s="186"/>
      <c r="GED9" s="186"/>
      <c r="GEE9" s="186"/>
      <c r="GEF9" s="186"/>
      <c r="GEG9" s="186"/>
      <c r="GEH9" s="186"/>
      <c r="GEI9" s="186"/>
      <c r="GEJ9" s="186"/>
      <c r="GEK9" s="186"/>
      <c r="GEL9" s="186"/>
      <c r="GEM9" s="186"/>
      <c r="GEN9" s="186"/>
      <c r="GEO9" s="186"/>
      <c r="GEP9" s="186"/>
      <c r="GEQ9" s="186"/>
      <c r="GER9" s="186"/>
      <c r="GES9" s="186"/>
      <c r="GET9" s="186"/>
      <c r="GEU9" s="186"/>
      <c r="GEV9" s="186"/>
      <c r="GEW9" s="186"/>
      <c r="GEX9" s="186"/>
      <c r="GEY9" s="186"/>
      <c r="GEZ9" s="186"/>
      <c r="GFA9" s="186"/>
      <c r="GFB9" s="186"/>
      <c r="GFC9" s="186"/>
      <c r="GFD9" s="186"/>
      <c r="GFE9" s="186"/>
      <c r="GFF9" s="186"/>
      <c r="GFG9" s="186"/>
      <c r="GFH9" s="186"/>
      <c r="GFI9" s="186"/>
      <c r="GFJ9" s="186"/>
      <c r="GFK9" s="186"/>
      <c r="GFL9" s="186"/>
      <c r="GFM9" s="186"/>
      <c r="GFN9" s="186"/>
      <c r="GFO9" s="186"/>
      <c r="GFP9" s="186"/>
      <c r="GFQ9" s="186"/>
      <c r="GFR9" s="186"/>
      <c r="GFS9" s="186"/>
      <c r="GFT9" s="186"/>
      <c r="GFU9" s="186"/>
      <c r="GFV9" s="186"/>
      <c r="GFW9" s="186"/>
      <c r="GFX9" s="186"/>
      <c r="GFY9" s="186"/>
      <c r="GFZ9" s="186"/>
      <c r="GGA9" s="186"/>
      <c r="GGB9" s="186"/>
      <c r="GGC9" s="186"/>
      <c r="GGD9" s="186"/>
      <c r="GGE9" s="186"/>
      <c r="GGF9" s="186"/>
      <c r="GGG9" s="186"/>
      <c r="GGH9" s="186"/>
      <c r="GGI9" s="186"/>
      <c r="GGJ9" s="186"/>
      <c r="GGK9" s="186"/>
      <c r="GGL9" s="186"/>
      <c r="GGM9" s="186"/>
      <c r="GGN9" s="186"/>
      <c r="GGO9" s="186"/>
      <c r="GGP9" s="186"/>
      <c r="GGQ9" s="186"/>
      <c r="GGR9" s="186"/>
      <c r="GGS9" s="186"/>
      <c r="GGT9" s="186"/>
      <c r="GGU9" s="186"/>
      <c r="GGV9" s="186"/>
      <c r="GGW9" s="186"/>
      <c r="GGX9" s="186"/>
      <c r="GGY9" s="186"/>
      <c r="GGZ9" s="186"/>
      <c r="GHA9" s="186"/>
      <c r="GHB9" s="186"/>
      <c r="GHC9" s="186"/>
      <c r="GHD9" s="186"/>
      <c r="GHE9" s="186"/>
      <c r="GHF9" s="186"/>
      <c r="GHG9" s="186"/>
      <c r="GHH9" s="186"/>
      <c r="GHI9" s="186"/>
      <c r="GHJ9" s="186"/>
      <c r="GHK9" s="186"/>
      <c r="GHL9" s="186"/>
      <c r="GHM9" s="186"/>
      <c r="GHN9" s="186"/>
      <c r="GHO9" s="186"/>
      <c r="GHP9" s="186"/>
      <c r="GHQ9" s="186"/>
      <c r="GHR9" s="186"/>
      <c r="GHS9" s="186"/>
      <c r="GHT9" s="186"/>
      <c r="GHU9" s="186"/>
      <c r="GHV9" s="186"/>
      <c r="GHW9" s="186"/>
      <c r="GHX9" s="186"/>
      <c r="GHY9" s="186"/>
      <c r="GHZ9" s="186"/>
      <c r="GIA9" s="186"/>
      <c r="GIB9" s="186"/>
      <c r="GIC9" s="186"/>
      <c r="GID9" s="186"/>
      <c r="GIE9" s="186"/>
      <c r="GIF9" s="186"/>
      <c r="GIG9" s="186"/>
      <c r="GIH9" s="186"/>
      <c r="GII9" s="186"/>
      <c r="GIJ9" s="186"/>
      <c r="GIK9" s="186"/>
      <c r="GIL9" s="186"/>
      <c r="GIM9" s="186"/>
      <c r="GIN9" s="186"/>
      <c r="GIO9" s="186"/>
      <c r="GIP9" s="186"/>
      <c r="GIQ9" s="186"/>
      <c r="GIR9" s="186"/>
      <c r="GIS9" s="186"/>
      <c r="GIT9" s="186"/>
      <c r="GIU9" s="186"/>
      <c r="GIV9" s="186"/>
      <c r="GIW9" s="186"/>
      <c r="GIX9" s="186"/>
      <c r="GIY9" s="186"/>
      <c r="GIZ9" s="186"/>
      <c r="GJA9" s="186"/>
      <c r="GJB9" s="186"/>
      <c r="GJC9" s="186"/>
      <c r="GJD9" s="186"/>
      <c r="GJE9" s="186"/>
      <c r="GJF9" s="186"/>
      <c r="GJG9" s="186"/>
      <c r="GJH9" s="186"/>
      <c r="GJI9" s="186"/>
      <c r="GJJ9" s="186"/>
      <c r="GJK9" s="186"/>
      <c r="GJL9" s="186"/>
      <c r="GJM9" s="186"/>
      <c r="GJN9" s="186"/>
      <c r="GJO9" s="186"/>
      <c r="GJP9" s="186"/>
      <c r="GJQ9" s="186"/>
      <c r="GJR9" s="186"/>
      <c r="GJS9" s="186"/>
      <c r="GJT9" s="186"/>
      <c r="GJU9" s="186"/>
      <c r="GJV9" s="186"/>
      <c r="GJW9" s="186"/>
      <c r="GJX9" s="186"/>
      <c r="GJY9" s="186"/>
      <c r="GJZ9" s="186"/>
      <c r="GKA9" s="186"/>
      <c r="GKB9" s="186"/>
      <c r="GKC9" s="186"/>
      <c r="GKD9" s="186"/>
      <c r="GKE9" s="186"/>
      <c r="GKF9" s="186"/>
      <c r="GKG9" s="186"/>
      <c r="GKH9" s="186"/>
      <c r="GKI9" s="186"/>
      <c r="GKJ9" s="186"/>
      <c r="GKK9" s="186"/>
      <c r="GKL9" s="186"/>
      <c r="GKM9" s="186"/>
      <c r="GKN9" s="186"/>
      <c r="GKO9" s="186"/>
      <c r="GKP9" s="186"/>
      <c r="GKQ9" s="186"/>
      <c r="GKR9" s="186"/>
      <c r="GKS9" s="186"/>
      <c r="GKT9" s="186"/>
      <c r="GKU9" s="186"/>
      <c r="GKV9" s="186"/>
      <c r="GKW9" s="186"/>
      <c r="GKX9" s="186"/>
      <c r="GKY9" s="186"/>
      <c r="GKZ9" s="186"/>
      <c r="GLA9" s="186"/>
      <c r="GLB9" s="186"/>
      <c r="GLC9" s="186"/>
      <c r="GLD9" s="186"/>
      <c r="GLE9" s="186"/>
      <c r="GLF9" s="186"/>
      <c r="GLG9" s="186"/>
      <c r="GLH9" s="186"/>
      <c r="GLI9" s="186"/>
      <c r="GLJ9" s="186"/>
      <c r="GLK9" s="186"/>
      <c r="GLL9" s="186"/>
      <c r="GLM9" s="186"/>
      <c r="GLN9" s="186"/>
      <c r="GLO9" s="186"/>
      <c r="GLP9" s="186"/>
      <c r="GLQ9" s="186"/>
      <c r="GLR9" s="186"/>
      <c r="GLS9" s="186"/>
      <c r="GLT9" s="186"/>
      <c r="GLU9" s="186"/>
      <c r="GLV9" s="186"/>
      <c r="GLW9" s="186"/>
      <c r="GLX9" s="186"/>
      <c r="GLY9" s="186"/>
      <c r="GLZ9" s="186"/>
      <c r="GMA9" s="186"/>
      <c r="GMB9" s="186"/>
      <c r="GMC9" s="186"/>
      <c r="GMD9" s="186"/>
      <c r="GME9" s="186"/>
      <c r="GMF9" s="186"/>
      <c r="GMG9" s="186"/>
      <c r="GMH9" s="186"/>
      <c r="GMI9" s="186"/>
      <c r="GMJ9" s="186"/>
      <c r="GMK9" s="186"/>
      <c r="GML9" s="186"/>
      <c r="GMM9" s="186"/>
      <c r="GMN9" s="186"/>
      <c r="GMO9" s="186"/>
      <c r="GMP9" s="186"/>
      <c r="GMQ9" s="186"/>
      <c r="GMR9" s="186"/>
      <c r="GMS9" s="186"/>
      <c r="GMT9" s="186"/>
      <c r="GMU9" s="186"/>
      <c r="GMV9" s="186"/>
      <c r="GMW9" s="186"/>
      <c r="GMX9" s="186"/>
      <c r="GMY9" s="186"/>
      <c r="GMZ9" s="186"/>
      <c r="GNA9" s="186"/>
      <c r="GNB9" s="186"/>
      <c r="GNC9" s="186"/>
      <c r="GND9" s="186"/>
      <c r="GNE9" s="186"/>
      <c r="GNF9" s="186"/>
      <c r="GNG9" s="186"/>
      <c r="GNH9" s="186"/>
      <c r="GNI9" s="186"/>
      <c r="GNJ9" s="186"/>
      <c r="GNK9" s="186"/>
      <c r="GNL9" s="186"/>
      <c r="GNM9" s="186"/>
      <c r="GNN9" s="186"/>
      <c r="GNO9" s="186"/>
      <c r="GNP9" s="186"/>
      <c r="GNQ9" s="186"/>
      <c r="GNR9" s="186"/>
      <c r="GNS9" s="186"/>
      <c r="GNT9" s="186"/>
      <c r="GNU9" s="186"/>
      <c r="GNV9" s="186"/>
      <c r="GNW9" s="186"/>
      <c r="GNX9" s="186"/>
      <c r="GNY9" s="186"/>
      <c r="GNZ9" s="186"/>
      <c r="GOA9" s="186"/>
      <c r="GOB9" s="186"/>
      <c r="GOC9" s="186"/>
      <c r="GOD9" s="186"/>
      <c r="GOE9" s="186"/>
      <c r="GOF9" s="186"/>
      <c r="GOG9" s="186"/>
      <c r="GOH9" s="186"/>
      <c r="GOI9" s="186"/>
      <c r="GOJ9" s="186"/>
      <c r="GOK9" s="186"/>
      <c r="GOL9" s="186"/>
      <c r="GOM9" s="186"/>
      <c r="GON9" s="186"/>
      <c r="GOO9" s="186"/>
      <c r="GOP9" s="186"/>
      <c r="GOQ9" s="186"/>
      <c r="GOR9" s="186"/>
      <c r="GOS9" s="186"/>
      <c r="GOT9" s="186"/>
      <c r="GOU9" s="186"/>
      <c r="GOV9" s="186"/>
      <c r="GOW9" s="186"/>
      <c r="GOX9" s="186"/>
      <c r="GOY9" s="186"/>
      <c r="GOZ9" s="186"/>
      <c r="GPA9" s="186"/>
      <c r="GPB9" s="186"/>
      <c r="GPC9" s="186"/>
      <c r="GPD9" s="186"/>
      <c r="GPE9" s="186"/>
      <c r="GPF9" s="186"/>
      <c r="GPG9" s="186"/>
      <c r="GPH9" s="186"/>
      <c r="GPI9" s="186"/>
      <c r="GPJ9" s="186"/>
      <c r="GPK9" s="186"/>
      <c r="GPL9" s="186"/>
      <c r="GPM9" s="186"/>
      <c r="GPN9" s="186"/>
      <c r="GPO9" s="186"/>
      <c r="GPP9" s="186"/>
      <c r="GPQ9" s="186"/>
      <c r="GPR9" s="186"/>
      <c r="GPS9" s="186"/>
      <c r="GPT9" s="186"/>
      <c r="GPU9" s="186"/>
      <c r="GPV9" s="186"/>
      <c r="GPW9" s="186"/>
      <c r="GPX9" s="186"/>
      <c r="GPY9" s="186"/>
      <c r="GPZ9" s="186"/>
      <c r="GQA9" s="186"/>
      <c r="GQB9" s="186"/>
      <c r="GQC9" s="186"/>
      <c r="GQD9" s="186"/>
      <c r="GQE9" s="186"/>
      <c r="GQF9" s="186"/>
      <c r="GQG9" s="186"/>
      <c r="GQH9" s="186"/>
      <c r="GQI9" s="186"/>
      <c r="GQJ9" s="186"/>
      <c r="GQK9" s="186"/>
      <c r="GQL9" s="186"/>
      <c r="GQM9" s="186"/>
      <c r="GQN9" s="186"/>
      <c r="GQO9" s="186"/>
      <c r="GQP9" s="186"/>
      <c r="GQQ9" s="186"/>
      <c r="GQR9" s="186"/>
      <c r="GQS9" s="186"/>
      <c r="GQT9" s="186"/>
      <c r="GQU9" s="186"/>
      <c r="GQV9" s="186"/>
      <c r="GQW9" s="186"/>
      <c r="GQX9" s="186"/>
      <c r="GQY9" s="186"/>
      <c r="GQZ9" s="186"/>
      <c r="GRA9" s="186"/>
      <c r="GRB9" s="186"/>
      <c r="GRC9" s="186"/>
      <c r="GRD9" s="186"/>
      <c r="GRE9" s="186"/>
      <c r="GRF9" s="186"/>
      <c r="GRG9" s="186"/>
      <c r="GRH9" s="186"/>
      <c r="GRI9" s="186"/>
      <c r="GRJ9" s="186"/>
      <c r="GRK9" s="186"/>
      <c r="GRL9" s="186"/>
      <c r="GRM9" s="186"/>
      <c r="GRN9" s="186"/>
      <c r="GRO9" s="186"/>
      <c r="GRP9" s="186"/>
      <c r="GRQ9" s="186"/>
      <c r="GRR9" s="186"/>
      <c r="GRS9" s="186"/>
      <c r="GRT9" s="186"/>
      <c r="GRU9" s="186"/>
      <c r="GRV9" s="186"/>
      <c r="GRW9" s="186"/>
      <c r="GRX9" s="186"/>
      <c r="GRY9" s="186"/>
      <c r="GRZ9" s="186"/>
      <c r="GSA9" s="186"/>
      <c r="GSB9" s="186"/>
      <c r="GSC9" s="186"/>
      <c r="GSD9" s="186"/>
      <c r="GSE9" s="186"/>
      <c r="GSF9" s="186"/>
      <c r="GSG9" s="186"/>
      <c r="GSH9" s="186"/>
      <c r="GSI9" s="186"/>
      <c r="GSJ9" s="186"/>
      <c r="GSK9" s="186"/>
      <c r="GSL9" s="186"/>
      <c r="GSM9" s="186"/>
      <c r="GSN9" s="186"/>
      <c r="GSO9" s="186"/>
      <c r="GSP9" s="186"/>
      <c r="GSQ9" s="186"/>
      <c r="GSR9" s="186"/>
      <c r="GSS9" s="186"/>
      <c r="GST9" s="186"/>
      <c r="GSU9" s="186"/>
      <c r="GSV9" s="186"/>
      <c r="GSW9" s="186"/>
      <c r="GSX9" s="186"/>
      <c r="GSY9" s="186"/>
      <c r="GSZ9" s="186"/>
      <c r="GTA9" s="186"/>
      <c r="GTB9" s="186"/>
      <c r="GTC9" s="186"/>
      <c r="GTD9" s="186"/>
      <c r="GTE9" s="186"/>
      <c r="GTF9" s="186"/>
      <c r="GTG9" s="186"/>
      <c r="GTH9" s="186"/>
      <c r="GTI9" s="186"/>
      <c r="GTJ9" s="186"/>
      <c r="GTK9" s="186"/>
      <c r="GTL9" s="186"/>
      <c r="GTM9" s="186"/>
      <c r="GTN9" s="186"/>
      <c r="GTO9" s="186"/>
      <c r="GTP9" s="186"/>
      <c r="GTQ9" s="186"/>
      <c r="GTR9" s="186"/>
      <c r="GTS9" s="186"/>
      <c r="GTT9" s="186"/>
      <c r="GTU9" s="186"/>
      <c r="GTV9" s="186"/>
      <c r="GTW9" s="186"/>
      <c r="GTX9" s="186"/>
      <c r="GTY9" s="186"/>
      <c r="GTZ9" s="186"/>
      <c r="GUA9" s="186"/>
      <c r="GUB9" s="186"/>
      <c r="GUC9" s="186"/>
      <c r="GUD9" s="186"/>
      <c r="GUE9" s="186"/>
      <c r="GUF9" s="186"/>
      <c r="GUG9" s="186"/>
      <c r="GUH9" s="186"/>
      <c r="GUI9" s="186"/>
      <c r="GUJ9" s="186"/>
      <c r="GUK9" s="186"/>
      <c r="GUL9" s="186"/>
      <c r="GUM9" s="186"/>
      <c r="GUN9" s="186"/>
      <c r="GUO9" s="186"/>
      <c r="GUP9" s="186"/>
      <c r="GUQ9" s="186"/>
      <c r="GUR9" s="186"/>
      <c r="GUS9" s="186"/>
      <c r="GUT9" s="186"/>
      <c r="GUU9" s="186"/>
      <c r="GUV9" s="186"/>
      <c r="GUW9" s="186"/>
      <c r="GUX9" s="186"/>
      <c r="GUY9" s="186"/>
      <c r="GUZ9" s="186"/>
      <c r="GVA9" s="186"/>
      <c r="GVB9" s="186"/>
      <c r="GVC9" s="186"/>
      <c r="GVD9" s="186"/>
      <c r="GVE9" s="186"/>
      <c r="GVF9" s="186"/>
      <c r="GVG9" s="186"/>
      <c r="GVH9" s="186"/>
      <c r="GVI9" s="186"/>
      <c r="GVJ9" s="186"/>
      <c r="GVK9" s="186"/>
      <c r="GVL9" s="186"/>
      <c r="GVM9" s="186"/>
      <c r="GVN9" s="186"/>
      <c r="GVO9" s="186"/>
      <c r="GVP9" s="186"/>
      <c r="GVQ9" s="186"/>
      <c r="GVR9" s="186"/>
      <c r="GVS9" s="186"/>
      <c r="GVT9" s="186"/>
      <c r="GVU9" s="186"/>
      <c r="GVV9" s="186"/>
      <c r="GVW9" s="186"/>
      <c r="GVX9" s="186"/>
      <c r="GVY9" s="186"/>
      <c r="GVZ9" s="186"/>
      <c r="GWA9" s="186"/>
      <c r="GWB9" s="186"/>
      <c r="GWC9" s="186"/>
      <c r="GWD9" s="186"/>
      <c r="GWE9" s="186"/>
      <c r="GWF9" s="186"/>
      <c r="GWG9" s="186"/>
      <c r="GWH9" s="186"/>
      <c r="GWI9" s="186"/>
      <c r="GWJ9" s="186"/>
      <c r="GWK9" s="186"/>
      <c r="GWL9" s="186"/>
      <c r="GWM9" s="186"/>
      <c r="GWN9" s="186"/>
      <c r="GWO9" s="186"/>
      <c r="GWP9" s="186"/>
      <c r="GWQ9" s="186"/>
      <c r="GWR9" s="186"/>
      <c r="GWS9" s="186"/>
      <c r="GWT9" s="186"/>
      <c r="GWU9" s="186"/>
      <c r="GWV9" s="186"/>
      <c r="GWW9" s="186"/>
      <c r="GWX9" s="186"/>
      <c r="GWY9" s="186"/>
      <c r="GWZ9" s="186"/>
      <c r="GXA9" s="186"/>
      <c r="GXB9" s="186"/>
      <c r="GXC9" s="186"/>
      <c r="GXD9" s="186"/>
      <c r="GXE9" s="186"/>
      <c r="GXF9" s="186"/>
      <c r="GXG9" s="186"/>
      <c r="GXH9" s="186"/>
      <c r="GXI9" s="186"/>
      <c r="GXJ9" s="186"/>
      <c r="GXK9" s="186"/>
      <c r="GXL9" s="186"/>
      <c r="GXM9" s="186"/>
      <c r="GXN9" s="186"/>
      <c r="GXO9" s="186"/>
      <c r="GXP9" s="186"/>
      <c r="GXQ9" s="186"/>
      <c r="GXR9" s="186"/>
      <c r="GXS9" s="186"/>
      <c r="GXT9" s="186"/>
      <c r="GXU9" s="186"/>
      <c r="GXV9" s="186"/>
      <c r="GXW9" s="186"/>
      <c r="GXX9" s="186"/>
      <c r="GXY9" s="186"/>
      <c r="GXZ9" s="186"/>
      <c r="GYA9" s="186"/>
      <c r="GYB9" s="186"/>
      <c r="GYC9" s="186"/>
      <c r="GYD9" s="186"/>
      <c r="GYE9" s="186"/>
      <c r="GYF9" s="186"/>
      <c r="GYG9" s="186"/>
      <c r="GYH9" s="186"/>
      <c r="GYI9" s="186"/>
      <c r="GYJ9" s="186"/>
      <c r="GYK9" s="186"/>
      <c r="GYL9" s="186"/>
      <c r="GYM9" s="186"/>
      <c r="GYN9" s="186"/>
      <c r="GYO9" s="186"/>
      <c r="GYP9" s="186"/>
      <c r="GYQ9" s="186"/>
      <c r="GYR9" s="186"/>
      <c r="GYS9" s="186"/>
      <c r="GYT9" s="186"/>
      <c r="GYU9" s="186"/>
      <c r="GYV9" s="186"/>
      <c r="GYW9" s="186"/>
      <c r="GYX9" s="186"/>
      <c r="GYY9" s="186"/>
      <c r="GYZ9" s="186"/>
      <c r="GZA9" s="186"/>
      <c r="GZB9" s="186"/>
      <c r="GZC9" s="186"/>
      <c r="GZD9" s="186"/>
      <c r="GZE9" s="186"/>
      <c r="GZF9" s="186"/>
      <c r="GZG9" s="186"/>
      <c r="GZH9" s="186"/>
      <c r="GZI9" s="186"/>
      <c r="GZJ9" s="186"/>
      <c r="GZK9" s="186"/>
      <c r="GZL9" s="186"/>
      <c r="GZM9" s="186"/>
      <c r="GZN9" s="186"/>
      <c r="GZO9" s="186"/>
      <c r="GZP9" s="186"/>
      <c r="GZQ9" s="186"/>
      <c r="GZR9" s="186"/>
      <c r="GZS9" s="186"/>
      <c r="GZT9" s="186"/>
      <c r="GZU9" s="186"/>
      <c r="GZV9" s="186"/>
      <c r="GZW9" s="186"/>
      <c r="GZX9" s="186"/>
      <c r="GZY9" s="186"/>
      <c r="GZZ9" s="186"/>
      <c r="HAA9" s="186"/>
      <c r="HAB9" s="186"/>
      <c r="HAC9" s="186"/>
      <c r="HAD9" s="186"/>
      <c r="HAE9" s="186"/>
      <c r="HAF9" s="186"/>
      <c r="HAG9" s="186"/>
      <c r="HAH9" s="186"/>
      <c r="HAI9" s="186"/>
      <c r="HAJ9" s="186"/>
      <c r="HAK9" s="186"/>
      <c r="HAL9" s="186"/>
      <c r="HAM9" s="186"/>
      <c r="HAN9" s="186"/>
      <c r="HAO9" s="186"/>
      <c r="HAP9" s="186"/>
      <c r="HAQ9" s="186"/>
      <c r="HAR9" s="186"/>
      <c r="HAS9" s="186"/>
      <c r="HAT9" s="186"/>
      <c r="HAU9" s="186"/>
      <c r="HAV9" s="186"/>
      <c r="HAW9" s="186"/>
      <c r="HAX9" s="186"/>
      <c r="HAY9" s="186"/>
      <c r="HAZ9" s="186"/>
      <c r="HBA9" s="186"/>
      <c r="HBB9" s="186"/>
      <c r="HBC9" s="186"/>
      <c r="HBD9" s="186"/>
      <c r="HBE9" s="186"/>
      <c r="HBF9" s="186"/>
      <c r="HBG9" s="186"/>
      <c r="HBH9" s="186"/>
      <c r="HBI9" s="186"/>
      <c r="HBJ9" s="186"/>
      <c r="HBK9" s="186"/>
      <c r="HBL9" s="186"/>
      <c r="HBM9" s="186"/>
      <c r="HBN9" s="186"/>
      <c r="HBO9" s="186"/>
      <c r="HBP9" s="186"/>
      <c r="HBQ9" s="186"/>
      <c r="HBR9" s="186"/>
      <c r="HBS9" s="186"/>
      <c r="HBT9" s="186"/>
      <c r="HBU9" s="186"/>
      <c r="HBV9" s="186"/>
      <c r="HBW9" s="186"/>
      <c r="HBX9" s="186"/>
      <c r="HBY9" s="186"/>
      <c r="HBZ9" s="186"/>
      <c r="HCA9" s="186"/>
      <c r="HCB9" s="186"/>
      <c r="HCC9" s="186"/>
      <c r="HCD9" s="186"/>
      <c r="HCE9" s="186"/>
      <c r="HCF9" s="186"/>
      <c r="HCG9" s="186"/>
      <c r="HCH9" s="186"/>
      <c r="HCI9" s="186"/>
      <c r="HCJ9" s="186"/>
      <c r="HCK9" s="186"/>
      <c r="HCL9" s="186"/>
      <c r="HCM9" s="186"/>
      <c r="HCN9" s="186"/>
      <c r="HCO9" s="186"/>
      <c r="HCP9" s="186"/>
      <c r="HCQ9" s="186"/>
      <c r="HCR9" s="186"/>
      <c r="HCS9" s="186"/>
      <c r="HCT9" s="186"/>
      <c r="HCU9" s="186"/>
      <c r="HCV9" s="186"/>
      <c r="HCW9" s="186"/>
      <c r="HCX9" s="186"/>
      <c r="HCY9" s="186"/>
      <c r="HCZ9" s="186"/>
      <c r="HDA9" s="186"/>
      <c r="HDB9" s="186"/>
      <c r="HDC9" s="186"/>
      <c r="HDD9" s="186"/>
      <c r="HDE9" s="186"/>
      <c r="HDF9" s="186"/>
      <c r="HDG9" s="186"/>
      <c r="HDH9" s="186"/>
      <c r="HDI9" s="186"/>
      <c r="HDJ9" s="186"/>
      <c r="HDK9" s="186"/>
      <c r="HDL9" s="186"/>
      <c r="HDM9" s="186"/>
      <c r="HDN9" s="186"/>
      <c r="HDO9" s="186"/>
      <c r="HDP9" s="186"/>
      <c r="HDQ9" s="186"/>
      <c r="HDR9" s="186"/>
      <c r="HDS9" s="186"/>
      <c r="HDT9" s="186"/>
      <c r="HDU9" s="186"/>
      <c r="HDV9" s="186"/>
      <c r="HDW9" s="186"/>
      <c r="HDX9" s="186"/>
      <c r="HDY9" s="186"/>
      <c r="HDZ9" s="186"/>
      <c r="HEA9" s="186"/>
      <c r="HEB9" s="186"/>
      <c r="HEC9" s="186"/>
      <c r="HED9" s="186"/>
      <c r="HEE9" s="186"/>
      <c r="HEF9" s="186"/>
      <c r="HEG9" s="186"/>
      <c r="HEH9" s="186"/>
      <c r="HEI9" s="186"/>
      <c r="HEJ9" s="186"/>
      <c r="HEK9" s="186"/>
      <c r="HEL9" s="186"/>
      <c r="HEM9" s="186"/>
      <c r="HEN9" s="186"/>
      <c r="HEO9" s="186"/>
      <c r="HEP9" s="186"/>
      <c r="HEQ9" s="186"/>
      <c r="HER9" s="186"/>
      <c r="HES9" s="186"/>
      <c r="HET9" s="186"/>
      <c r="HEU9" s="186"/>
      <c r="HEV9" s="186"/>
      <c r="HEW9" s="186"/>
      <c r="HEX9" s="186"/>
      <c r="HEY9" s="186"/>
      <c r="HEZ9" s="186"/>
      <c r="HFA9" s="186"/>
      <c r="HFB9" s="186"/>
      <c r="HFC9" s="186"/>
      <c r="HFD9" s="186"/>
      <c r="HFE9" s="186"/>
      <c r="HFF9" s="186"/>
      <c r="HFG9" s="186"/>
      <c r="HFH9" s="186"/>
      <c r="HFI9" s="186"/>
      <c r="HFJ9" s="186"/>
      <c r="HFK9" s="186"/>
      <c r="HFL9" s="186"/>
      <c r="HFM9" s="186"/>
      <c r="HFN9" s="186"/>
      <c r="HFO9" s="186"/>
      <c r="HFP9" s="186"/>
      <c r="HFQ9" s="186"/>
      <c r="HFR9" s="186"/>
      <c r="HFS9" s="186"/>
      <c r="HFT9" s="186"/>
      <c r="HFU9" s="186"/>
      <c r="HFV9" s="186"/>
      <c r="HFW9" s="186"/>
      <c r="HFX9" s="186"/>
      <c r="HFY9" s="186"/>
      <c r="HFZ9" s="186"/>
      <c r="HGA9" s="186"/>
      <c r="HGB9" s="186"/>
      <c r="HGC9" s="186"/>
      <c r="HGD9" s="186"/>
      <c r="HGE9" s="186"/>
      <c r="HGF9" s="186"/>
      <c r="HGG9" s="186"/>
      <c r="HGH9" s="186"/>
      <c r="HGI9" s="186"/>
      <c r="HGJ9" s="186"/>
      <c r="HGK9" s="186"/>
      <c r="HGL9" s="186"/>
      <c r="HGM9" s="186"/>
      <c r="HGN9" s="186"/>
      <c r="HGO9" s="186"/>
      <c r="HGP9" s="186"/>
      <c r="HGQ9" s="186"/>
      <c r="HGR9" s="186"/>
      <c r="HGS9" s="186"/>
      <c r="HGT9" s="186"/>
      <c r="HGU9" s="186"/>
      <c r="HGV9" s="186"/>
      <c r="HGW9" s="186"/>
      <c r="HGX9" s="186"/>
      <c r="HGY9" s="186"/>
      <c r="HGZ9" s="186"/>
      <c r="HHA9" s="186"/>
      <c r="HHB9" s="186"/>
      <c r="HHC9" s="186"/>
      <c r="HHD9" s="186"/>
      <c r="HHE9" s="186"/>
      <c r="HHF9" s="186"/>
      <c r="HHG9" s="186"/>
      <c r="HHH9" s="186"/>
      <c r="HHI9" s="186"/>
      <c r="HHJ9" s="186"/>
      <c r="HHK9" s="186"/>
      <c r="HHL9" s="186"/>
      <c r="HHM9" s="186"/>
      <c r="HHN9" s="186"/>
      <c r="HHO9" s="186"/>
      <c r="HHP9" s="186"/>
      <c r="HHQ9" s="186"/>
      <c r="HHR9" s="186"/>
      <c r="HHS9" s="186"/>
      <c r="HHT9" s="186"/>
      <c r="HHU9" s="186"/>
      <c r="HHV9" s="186"/>
      <c r="HHW9" s="186"/>
      <c r="HHX9" s="186"/>
      <c r="HHY9" s="186"/>
      <c r="HHZ9" s="186"/>
      <c r="HIA9" s="186"/>
      <c r="HIB9" s="186"/>
      <c r="HIC9" s="186"/>
      <c r="HID9" s="186"/>
      <c r="HIE9" s="186"/>
      <c r="HIF9" s="186"/>
      <c r="HIG9" s="186"/>
      <c r="HIH9" s="186"/>
      <c r="HII9" s="186"/>
      <c r="HIJ9" s="186"/>
      <c r="HIK9" s="186"/>
      <c r="HIL9" s="186"/>
      <c r="HIM9" s="186"/>
      <c r="HIN9" s="186"/>
      <c r="HIO9" s="186"/>
      <c r="HIP9" s="186"/>
      <c r="HIQ9" s="186"/>
      <c r="HIR9" s="186"/>
      <c r="HIS9" s="186"/>
      <c r="HIT9" s="186"/>
      <c r="HIU9" s="186"/>
      <c r="HIV9" s="186"/>
      <c r="HIW9" s="186"/>
      <c r="HIX9" s="186"/>
      <c r="HIY9" s="186"/>
      <c r="HIZ9" s="186"/>
      <c r="HJA9" s="186"/>
      <c r="HJB9" s="186"/>
      <c r="HJC9" s="186"/>
      <c r="HJD9" s="186"/>
      <c r="HJE9" s="186"/>
      <c r="HJF9" s="186"/>
      <c r="HJG9" s="186"/>
      <c r="HJH9" s="186"/>
      <c r="HJI9" s="186"/>
      <c r="HJJ9" s="186"/>
      <c r="HJK9" s="186"/>
      <c r="HJL9" s="186"/>
      <c r="HJM9" s="186"/>
      <c r="HJN9" s="186"/>
      <c r="HJO9" s="186"/>
      <c r="HJP9" s="186"/>
      <c r="HJQ9" s="186"/>
      <c r="HJR9" s="186"/>
      <c r="HJS9" s="186"/>
      <c r="HJT9" s="186"/>
      <c r="HJU9" s="186"/>
      <c r="HJV9" s="186"/>
      <c r="HJW9" s="186"/>
      <c r="HJX9" s="186"/>
      <c r="HJY9" s="186"/>
      <c r="HJZ9" s="186"/>
      <c r="HKA9" s="186"/>
      <c r="HKB9" s="186"/>
      <c r="HKC9" s="186"/>
      <c r="HKD9" s="186"/>
      <c r="HKE9" s="186"/>
      <c r="HKF9" s="186"/>
      <c r="HKG9" s="186"/>
      <c r="HKH9" s="186"/>
      <c r="HKI9" s="186"/>
      <c r="HKJ9" s="186"/>
      <c r="HKK9" s="186"/>
      <c r="HKL9" s="186"/>
      <c r="HKM9" s="186"/>
      <c r="HKN9" s="186"/>
      <c r="HKO9" s="186"/>
      <c r="HKP9" s="186"/>
      <c r="HKQ9" s="186"/>
      <c r="HKR9" s="186"/>
      <c r="HKS9" s="186"/>
      <c r="HKT9" s="186"/>
      <c r="HKU9" s="186"/>
      <c r="HKV9" s="186"/>
      <c r="HKW9" s="186"/>
      <c r="HKX9" s="186"/>
      <c r="HKY9" s="186"/>
      <c r="HKZ9" s="186"/>
      <c r="HLA9" s="186"/>
      <c r="HLB9" s="186"/>
      <c r="HLC9" s="186"/>
      <c r="HLD9" s="186"/>
      <c r="HLE9" s="186"/>
      <c r="HLF9" s="186"/>
      <c r="HLG9" s="186"/>
      <c r="HLH9" s="186"/>
      <c r="HLI9" s="186"/>
      <c r="HLJ9" s="186"/>
      <c r="HLK9" s="186"/>
      <c r="HLL9" s="186"/>
      <c r="HLM9" s="186"/>
      <c r="HLN9" s="186"/>
      <c r="HLO9" s="186"/>
      <c r="HLP9" s="186"/>
      <c r="HLQ9" s="186"/>
      <c r="HLR9" s="186"/>
      <c r="HLS9" s="186"/>
      <c r="HLT9" s="186"/>
      <c r="HLU9" s="186"/>
      <c r="HLV9" s="186"/>
      <c r="HLW9" s="186"/>
      <c r="HLX9" s="186"/>
      <c r="HLY9" s="186"/>
      <c r="HLZ9" s="186"/>
      <c r="HMA9" s="186"/>
      <c r="HMB9" s="186"/>
      <c r="HMC9" s="186"/>
      <c r="HMD9" s="186"/>
      <c r="HME9" s="186"/>
      <c r="HMF9" s="186"/>
      <c r="HMG9" s="186"/>
      <c r="HMH9" s="186"/>
      <c r="HMI9" s="186"/>
      <c r="HMJ9" s="186"/>
      <c r="HMK9" s="186"/>
      <c r="HML9" s="186"/>
      <c r="HMM9" s="186"/>
      <c r="HMN9" s="186"/>
      <c r="HMO9" s="186"/>
      <c r="HMP9" s="186"/>
      <c r="HMQ9" s="186"/>
      <c r="HMR9" s="186"/>
      <c r="HMS9" s="186"/>
      <c r="HMT9" s="186"/>
      <c r="HMU9" s="186"/>
      <c r="HMV9" s="186"/>
      <c r="HMW9" s="186"/>
      <c r="HMX9" s="186"/>
      <c r="HMY9" s="186"/>
      <c r="HMZ9" s="186"/>
      <c r="HNA9" s="186"/>
      <c r="HNB9" s="186"/>
      <c r="HNC9" s="186"/>
      <c r="HND9" s="186"/>
      <c r="HNE9" s="186"/>
      <c r="HNF9" s="186"/>
      <c r="HNG9" s="186"/>
      <c r="HNH9" s="186"/>
      <c r="HNI9" s="186"/>
      <c r="HNJ9" s="186"/>
      <c r="HNK9" s="186"/>
      <c r="HNL9" s="186"/>
      <c r="HNM9" s="186"/>
      <c r="HNN9" s="186"/>
      <c r="HNO9" s="186"/>
      <c r="HNP9" s="186"/>
      <c r="HNQ9" s="186"/>
      <c r="HNR9" s="186"/>
      <c r="HNS9" s="186"/>
      <c r="HNT9" s="186"/>
      <c r="HNU9" s="186"/>
      <c r="HNV9" s="186"/>
      <c r="HNW9" s="186"/>
      <c r="HNX9" s="186"/>
      <c r="HNY9" s="186"/>
      <c r="HNZ9" s="186"/>
      <c r="HOA9" s="186"/>
      <c r="HOB9" s="186"/>
      <c r="HOC9" s="186"/>
      <c r="HOD9" s="186"/>
      <c r="HOE9" s="186"/>
      <c r="HOF9" s="186"/>
      <c r="HOG9" s="186"/>
      <c r="HOH9" s="186"/>
      <c r="HOI9" s="186"/>
      <c r="HOJ9" s="186"/>
      <c r="HOK9" s="186"/>
      <c r="HOL9" s="186"/>
      <c r="HOM9" s="186"/>
      <c r="HON9" s="186"/>
      <c r="HOO9" s="186"/>
      <c r="HOP9" s="186"/>
      <c r="HOQ9" s="186"/>
      <c r="HOR9" s="186"/>
      <c r="HOS9" s="186"/>
      <c r="HOT9" s="186"/>
      <c r="HOU9" s="186"/>
      <c r="HOV9" s="186"/>
      <c r="HOW9" s="186"/>
      <c r="HOX9" s="186"/>
      <c r="HOY9" s="186"/>
      <c r="HOZ9" s="186"/>
      <c r="HPA9" s="186"/>
      <c r="HPB9" s="186"/>
      <c r="HPC9" s="186"/>
      <c r="HPD9" s="186"/>
      <c r="HPE9" s="186"/>
      <c r="HPF9" s="186"/>
      <c r="HPG9" s="186"/>
      <c r="HPH9" s="186"/>
      <c r="HPI9" s="186"/>
      <c r="HPJ9" s="186"/>
      <c r="HPK9" s="186"/>
      <c r="HPL9" s="186"/>
      <c r="HPM9" s="186"/>
      <c r="HPN9" s="186"/>
      <c r="HPO9" s="186"/>
      <c r="HPP9" s="186"/>
      <c r="HPQ9" s="186"/>
      <c r="HPR9" s="186"/>
      <c r="HPS9" s="186"/>
      <c r="HPT9" s="186"/>
      <c r="HPU9" s="186"/>
      <c r="HPV9" s="186"/>
      <c r="HPW9" s="186"/>
      <c r="HPX9" s="186"/>
      <c r="HPY9" s="186"/>
      <c r="HPZ9" s="186"/>
      <c r="HQA9" s="186"/>
      <c r="HQB9" s="186"/>
      <c r="HQC9" s="186"/>
      <c r="HQD9" s="186"/>
      <c r="HQE9" s="186"/>
      <c r="HQF9" s="186"/>
      <c r="HQG9" s="186"/>
      <c r="HQH9" s="186"/>
      <c r="HQI9" s="186"/>
      <c r="HQJ9" s="186"/>
      <c r="HQK9" s="186"/>
      <c r="HQL9" s="186"/>
      <c r="HQM9" s="186"/>
      <c r="HQN9" s="186"/>
      <c r="HQO9" s="186"/>
      <c r="HQP9" s="186"/>
      <c r="HQQ9" s="186"/>
      <c r="HQR9" s="186"/>
      <c r="HQS9" s="186"/>
      <c r="HQT9" s="186"/>
      <c r="HQU9" s="186"/>
      <c r="HQV9" s="186"/>
      <c r="HQW9" s="186"/>
      <c r="HQX9" s="186"/>
      <c r="HQY9" s="186"/>
      <c r="HQZ9" s="186"/>
      <c r="HRA9" s="186"/>
      <c r="HRB9" s="186"/>
      <c r="HRC9" s="186"/>
      <c r="HRD9" s="186"/>
      <c r="HRE9" s="186"/>
      <c r="HRF9" s="186"/>
      <c r="HRG9" s="186"/>
      <c r="HRH9" s="186"/>
      <c r="HRI9" s="186"/>
      <c r="HRJ9" s="186"/>
      <c r="HRK9" s="186"/>
      <c r="HRL9" s="186"/>
      <c r="HRM9" s="186"/>
      <c r="HRN9" s="186"/>
      <c r="HRO9" s="186"/>
      <c r="HRP9" s="186"/>
      <c r="HRQ9" s="186"/>
      <c r="HRR9" s="186"/>
      <c r="HRS9" s="186"/>
      <c r="HRT9" s="186"/>
      <c r="HRU9" s="186"/>
      <c r="HRV9" s="186"/>
      <c r="HRW9" s="186"/>
      <c r="HRX9" s="186"/>
      <c r="HRY9" s="186"/>
      <c r="HRZ9" s="186"/>
      <c r="HSA9" s="186"/>
      <c r="HSB9" s="186"/>
      <c r="HSC9" s="186"/>
      <c r="HSD9" s="186"/>
      <c r="HSE9" s="186"/>
      <c r="HSF9" s="186"/>
      <c r="HSG9" s="186"/>
      <c r="HSH9" s="186"/>
      <c r="HSI9" s="186"/>
      <c r="HSJ9" s="186"/>
      <c r="HSK9" s="186"/>
      <c r="HSL9" s="186"/>
      <c r="HSM9" s="186"/>
      <c r="HSN9" s="186"/>
      <c r="HSO9" s="186"/>
      <c r="HSP9" s="186"/>
      <c r="HSQ9" s="186"/>
      <c r="HSR9" s="186"/>
      <c r="HSS9" s="186"/>
      <c r="HST9" s="186"/>
      <c r="HSU9" s="186"/>
      <c r="HSV9" s="186"/>
      <c r="HSW9" s="186"/>
      <c r="HSX9" s="186"/>
      <c r="HSY9" s="186"/>
      <c r="HSZ9" s="186"/>
      <c r="HTA9" s="186"/>
      <c r="HTB9" s="186"/>
      <c r="HTC9" s="186"/>
      <c r="HTD9" s="186"/>
      <c r="HTE9" s="186"/>
      <c r="HTF9" s="186"/>
      <c r="HTG9" s="186"/>
      <c r="HTH9" s="186"/>
      <c r="HTI9" s="186"/>
      <c r="HTJ9" s="186"/>
      <c r="HTK9" s="186"/>
      <c r="HTL9" s="186"/>
      <c r="HTM9" s="186"/>
      <c r="HTN9" s="186"/>
      <c r="HTO9" s="186"/>
      <c r="HTP9" s="186"/>
      <c r="HTQ9" s="186"/>
      <c r="HTR9" s="186"/>
      <c r="HTS9" s="186"/>
      <c r="HTT9" s="186"/>
      <c r="HTU9" s="186"/>
      <c r="HTV9" s="186"/>
      <c r="HTW9" s="186"/>
      <c r="HTX9" s="186"/>
      <c r="HTY9" s="186"/>
      <c r="HTZ9" s="186"/>
      <c r="HUA9" s="186"/>
      <c r="HUB9" s="186"/>
      <c r="HUC9" s="186"/>
      <c r="HUD9" s="186"/>
      <c r="HUE9" s="186"/>
      <c r="HUF9" s="186"/>
      <c r="HUG9" s="186"/>
      <c r="HUH9" s="186"/>
      <c r="HUI9" s="186"/>
      <c r="HUJ9" s="186"/>
      <c r="HUK9" s="186"/>
      <c r="HUL9" s="186"/>
      <c r="HUM9" s="186"/>
      <c r="HUN9" s="186"/>
      <c r="HUO9" s="186"/>
      <c r="HUP9" s="186"/>
      <c r="HUQ9" s="186"/>
      <c r="HUR9" s="186"/>
      <c r="HUS9" s="186"/>
      <c r="HUT9" s="186"/>
      <c r="HUU9" s="186"/>
      <c r="HUV9" s="186"/>
      <c r="HUW9" s="186"/>
      <c r="HUX9" s="186"/>
      <c r="HUY9" s="186"/>
      <c r="HUZ9" s="186"/>
      <c r="HVA9" s="186"/>
      <c r="HVB9" s="186"/>
      <c r="HVC9" s="186"/>
      <c r="HVD9" s="186"/>
      <c r="HVE9" s="186"/>
      <c r="HVF9" s="186"/>
      <c r="HVG9" s="186"/>
      <c r="HVH9" s="186"/>
      <c r="HVI9" s="186"/>
      <c r="HVJ9" s="186"/>
      <c r="HVK9" s="186"/>
      <c r="HVL9" s="186"/>
      <c r="HVM9" s="186"/>
      <c r="HVN9" s="186"/>
      <c r="HVO9" s="186"/>
      <c r="HVP9" s="186"/>
      <c r="HVQ9" s="186"/>
      <c r="HVR9" s="186"/>
      <c r="HVS9" s="186"/>
      <c r="HVT9" s="186"/>
      <c r="HVU9" s="186"/>
      <c r="HVV9" s="186"/>
      <c r="HVW9" s="186"/>
      <c r="HVX9" s="186"/>
      <c r="HVY9" s="186"/>
      <c r="HVZ9" s="186"/>
      <c r="HWA9" s="186"/>
      <c r="HWB9" s="186"/>
      <c r="HWC9" s="186"/>
      <c r="HWD9" s="186"/>
      <c r="HWE9" s="186"/>
      <c r="HWF9" s="186"/>
      <c r="HWG9" s="186"/>
      <c r="HWH9" s="186"/>
      <c r="HWI9" s="186"/>
      <c r="HWJ9" s="186"/>
      <c r="HWK9" s="186"/>
      <c r="HWL9" s="186"/>
      <c r="HWM9" s="186"/>
      <c r="HWN9" s="186"/>
      <c r="HWO9" s="186"/>
      <c r="HWP9" s="186"/>
      <c r="HWQ9" s="186"/>
      <c r="HWR9" s="186"/>
      <c r="HWS9" s="186"/>
      <c r="HWT9" s="186"/>
      <c r="HWU9" s="186"/>
      <c r="HWV9" s="186"/>
      <c r="HWW9" s="186"/>
      <c r="HWX9" s="186"/>
      <c r="HWY9" s="186"/>
      <c r="HWZ9" s="186"/>
      <c r="HXA9" s="186"/>
      <c r="HXB9" s="186"/>
      <c r="HXC9" s="186"/>
      <c r="HXD9" s="186"/>
      <c r="HXE9" s="186"/>
      <c r="HXF9" s="186"/>
      <c r="HXG9" s="186"/>
      <c r="HXH9" s="186"/>
      <c r="HXI9" s="186"/>
      <c r="HXJ9" s="186"/>
      <c r="HXK9" s="186"/>
      <c r="HXL9" s="186"/>
      <c r="HXM9" s="186"/>
      <c r="HXN9" s="186"/>
      <c r="HXO9" s="186"/>
      <c r="HXP9" s="186"/>
      <c r="HXQ9" s="186"/>
      <c r="HXR9" s="186"/>
      <c r="HXS9" s="186"/>
      <c r="HXT9" s="186"/>
      <c r="HXU9" s="186"/>
      <c r="HXV9" s="186"/>
      <c r="HXW9" s="186"/>
      <c r="HXX9" s="186"/>
      <c r="HXY9" s="186"/>
      <c r="HXZ9" s="186"/>
      <c r="HYA9" s="186"/>
      <c r="HYB9" s="186"/>
      <c r="HYC9" s="186"/>
      <c r="HYD9" s="186"/>
      <c r="HYE9" s="186"/>
      <c r="HYF9" s="186"/>
      <c r="HYG9" s="186"/>
      <c r="HYH9" s="186"/>
      <c r="HYI9" s="186"/>
      <c r="HYJ9" s="186"/>
      <c r="HYK9" s="186"/>
      <c r="HYL9" s="186"/>
      <c r="HYM9" s="186"/>
      <c r="HYN9" s="186"/>
      <c r="HYO9" s="186"/>
      <c r="HYP9" s="186"/>
      <c r="HYQ9" s="186"/>
      <c r="HYR9" s="186"/>
      <c r="HYS9" s="186"/>
      <c r="HYT9" s="186"/>
      <c r="HYU9" s="186"/>
      <c r="HYV9" s="186"/>
      <c r="HYW9" s="186"/>
      <c r="HYX9" s="186"/>
      <c r="HYY9" s="186"/>
      <c r="HYZ9" s="186"/>
      <c r="HZA9" s="186"/>
      <c r="HZB9" s="186"/>
      <c r="HZC9" s="186"/>
      <c r="HZD9" s="186"/>
      <c r="HZE9" s="186"/>
      <c r="HZF9" s="186"/>
      <c r="HZG9" s="186"/>
      <c r="HZH9" s="186"/>
      <c r="HZI9" s="186"/>
      <c r="HZJ9" s="186"/>
      <c r="HZK9" s="186"/>
      <c r="HZL9" s="186"/>
      <c r="HZM9" s="186"/>
      <c r="HZN9" s="186"/>
      <c r="HZO9" s="186"/>
      <c r="HZP9" s="186"/>
      <c r="HZQ9" s="186"/>
      <c r="HZR9" s="186"/>
      <c r="HZS9" s="186"/>
      <c r="HZT9" s="186"/>
      <c r="HZU9" s="186"/>
      <c r="HZV9" s="186"/>
      <c r="HZW9" s="186"/>
      <c r="HZX9" s="186"/>
      <c r="HZY9" s="186"/>
      <c r="HZZ9" s="186"/>
      <c r="IAA9" s="186"/>
      <c r="IAB9" s="186"/>
      <c r="IAC9" s="186"/>
      <c r="IAD9" s="186"/>
      <c r="IAE9" s="186"/>
      <c r="IAF9" s="186"/>
      <c r="IAG9" s="186"/>
      <c r="IAH9" s="186"/>
      <c r="IAI9" s="186"/>
      <c r="IAJ9" s="186"/>
      <c r="IAK9" s="186"/>
      <c r="IAL9" s="186"/>
      <c r="IAM9" s="186"/>
      <c r="IAN9" s="186"/>
      <c r="IAO9" s="186"/>
      <c r="IAP9" s="186"/>
      <c r="IAQ9" s="186"/>
      <c r="IAR9" s="186"/>
      <c r="IAS9" s="186"/>
      <c r="IAT9" s="186"/>
      <c r="IAU9" s="186"/>
      <c r="IAV9" s="186"/>
      <c r="IAW9" s="186"/>
      <c r="IAX9" s="186"/>
      <c r="IAY9" s="186"/>
      <c r="IAZ9" s="186"/>
      <c r="IBA9" s="186"/>
      <c r="IBB9" s="186"/>
      <c r="IBC9" s="186"/>
      <c r="IBD9" s="186"/>
      <c r="IBE9" s="186"/>
      <c r="IBF9" s="186"/>
      <c r="IBG9" s="186"/>
      <c r="IBH9" s="186"/>
      <c r="IBI9" s="186"/>
      <c r="IBJ9" s="186"/>
      <c r="IBK9" s="186"/>
      <c r="IBL9" s="186"/>
      <c r="IBM9" s="186"/>
      <c r="IBN9" s="186"/>
      <c r="IBO9" s="186"/>
      <c r="IBP9" s="186"/>
      <c r="IBQ9" s="186"/>
      <c r="IBR9" s="186"/>
      <c r="IBS9" s="186"/>
      <c r="IBT9" s="186"/>
      <c r="IBU9" s="186"/>
      <c r="IBV9" s="186"/>
      <c r="IBW9" s="186"/>
      <c r="IBX9" s="186"/>
      <c r="IBY9" s="186"/>
      <c r="IBZ9" s="186"/>
      <c r="ICA9" s="186"/>
      <c r="ICB9" s="186"/>
      <c r="ICC9" s="186"/>
      <c r="ICD9" s="186"/>
      <c r="ICE9" s="186"/>
      <c r="ICF9" s="186"/>
      <c r="ICG9" s="186"/>
      <c r="ICH9" s="186"/>
      <c r="ICI9" s="186"/>
      <c r="ICJ9" s="186"/>
      <c r="ICK9" s="186"/>
      <c r="ICL9" s="186"/>
      <c r="ICM9" s="186"/>
      <c r="ICN9" s="186"/>
      <c r="ICO9" s="186"/>
      <c r="ICP9" s="186"/>
      <c r="ICQ9" s="186"/>
      <c r="ICR9" s="186"/>
      <c r="ICS9" s="186"/>
      <c r="ICT9" s="186"/>
      <c r="ICU9" s="186"/>
      <c r="ICV9" s="186"/>
      <c r="ICW9" s="186"/>
      <c r="ICX9" s="186"/>
      <c r="ICY9" s="186"/>
      <c r="ICZ9" s="186"/>
      <c r="IDA9" s="186"/>
      <c r="IDB9" s="186"/>
      <c r="IDC9" s="186"/>
      <c r="IDD9" s="186"/>
      <c r="IDE9" s="186"/>
      <c r="IDF9" s="186"/>
      <c r="IDG9" s="186"/>
      <c r="IDH9" s="186"/>
      <c r="IDI9" s="186"/>
      <c r="IDJ9" s="186"/>
      <c r="IDK9" s="186"/>
      <c r="IDL9" s="186"/>
      <c r="IDM9" s="186"/>
      <c r="IDN9" s="186"/>
      <c r="IDO9" s="186"/>
      <c r="IDP9" s="186"/>
      <c r="IDQ9" s="186"/>
      <c r="IDR9" s="186"/>
      <c r="IDS9" s="186"/>
      <c r="IDT9" s="186"/>
      <c r="IDU9" s="186"/>
      <c r="IDV9" s="186"/>
      <c r="IDW9" s="186"/>
      <c r="IDX9" s="186"/>
      <c r="IDY9" s="186"/>
      <c r="IDZ9" s="186"/>
      <c r="IEA9" s="186"/>
      <c r="IEB9" s="186"/>
      <c r="IEC9" s="186"/>
      <c r="IED9" s="186"/>
      <c r="IEE9" s="186"/>
      <c r="IEF9" s="186"/>
      <c r="IEG9" s="186"/>
      <c r="IEH9" s="186"/>
      <c r="IEI9" s="186"/>
      <c r="IEJ9" s="186"/>
      <c r="IEK9" s="186"/>
      <c r="IEL9" s="186"/>
      <c r="IEM9" s="186"/>
      <c r="IEN9" s="186"/>
      <c r="IEO9" s="186"/>
      <c r="IEP9" s="186"/>
      <c r="IEQ9" s="186"/>
      <c r="IER9" s="186"/>
      <c r="IES9" s="186"/>
      <c r="IET9" s="186"/>
      <c r="IEU9" s="186"/>
      <c r="IEV9" s="186"/>
      <c r="IEW9" s="186"/>
      <c r="IEX9" s="186"/>
      <c r="IEY9" s="186"/>
      <c r="IEZ9" s="186"/>
      <c r="IFA9" s="186"/>
      <c r="IFB9" s="186"/>
      <c r="IFC9" s="186"/>
      <c r="IFD9" s="186"/>
      <c r="IFE9" s="186"/>
      <c r="IFF9" s="186"/>
      <c r="IFG9" s="186"/>
      <c r="IFH9" s="186"/>
      <c r="IFI9" s="186"/>
      <c r="IFJ9" s="186"/>
      <c r="IFK9" s="186"/>
      <c r="IFL9" s="186"/>
      <c r="IFM9" s="186"/>
      <c r="IFN9" s="186"/>
      <c r="IFO9" s="186"/>
      <c r="IFP9" s="186"/>
      <c r="IFQ9" s="186"/>
      <c r="IFR9" s="186"/>
      <c r="IFS9" s="186"/>
      <c r="IFT9" s="186"/>
      <c r="IFU9" s="186"/>
      <c r="IFV9" s="186"/>
      <c r="IFW9" s="186"/>
      <c r="IFX9" s="186"/>
      <c r="IFY9" s="186"/>
      <c r="IFZ9" s="186"/>
      <c r="IGA9" s="186"/>
      <c r="IGB9" s="186"/>
      <c r="IGC9" s="186"/>
      <c r="IGD9" s="186"/>
      <c r="IGE9" s="186"/>
      <c r="IGF9" s="186"/>
      <c r="IGG9" s="186"/>
      <c r="IGH9" s="186"/>
      <c r="IGI9" s="186"/>
      <c r="IGJ9" s="186"/>
      <c r="IGK9" s="186"/>
      <c r="IGL9" s="186"/>
      <c r="IGM9" s="186"/>
      <c r="IGN9" s="186"/>
      <c r="IGO9" s="186"/>
      <c r="IGP9" s="186"/>
      <c r="IGQ9" s="186"/>
      <c r="IGR9" s="186"/>
      <c r="IGS9" s="186"/>
      <c r="IGT9" s="186"/>
      <c r="IGU9" s="186"/>
      <c r="IGV9" s="186"/>
      <c r="IGW9" s="186"/>
      <c r="IGX9" s="186"/>
      <c r="IGY9" s="186"/>
      <c r="IGZ9" s="186"/>
      <c r="IHA9" s="186"/>
      <c r="IHB9" s="186"/>
      <c r="IHC9" s="186"/>
      <c r="IHD9" s="186"/>
      <c r="IHE9" s="186"/>
      <c r="IHF9" s="186"/>
      <c r="IHG9" s="186"/>
      <c r="IHH9" s="186"/>
      <c r="IHI9" s="186"/>
      <c r="IHJ9" s="186"/>
      <c r="IHK9" s="186"/>
      <c r="IHL9" s="186"/>
      <c r="IHM9" s="186"/>
      <c r="IHN9" s="186"/>
      <c r="IHO9" s="186"/>
      <c r="IHP9" s="186"/>
      <c r="IHQ9" s="186"/>
      <c r="IHR9" s="186"/>
      <c r="IHS9" s="186"/>
      <c r="IHT9" s="186"/>
      <c r="IHU9" s="186"/>
      <c r="IHV9" s="186"/>
      <c r="IHW9" s="186"/>
      <c r="IHX9" s="186"/>
      <c r="IHY9" s="186"/>
      <c r="IHZ9" s="186"/>
      <c r="IIA9" s="186"/>
      <c r="IIB9" s="186"/>
      <c r="IIC9" s="186"/>
      <c r="IID9" s="186"/>
      <c r="IIE9" s="186"/>
      <c r="IIF9" s="186"/>
      <c r="IIG9" s="186"/>
      <c r="IIH9" s="186"/>
      <c r="III9" s="186"/>
      <c r="IIJ9" s="186"/>
      <c r="IIK9" s="186"/>
      <c r="IIL9" s="186"/>
      <c r="IIM9" s="186"/>
      <c r="IIN9" s="186"/>
      <c r="IIO9" s="186"/>
      <c r="IIP9" s="186"/>
      <c r="IIQ9" s="186"/>
      <c r="IIR9" s="186"/>
      <c r="IIS9" s="186"/>
      <c r="IIT9" s="186"/>
      <c r="IIU9" s="186"/>
      <c r="IIV9" s="186"/>
      <c r="IIW9" s="186"/>
      <c r="IIX9" s="186"/>
      <c r="IIY9" s="186"/>
      <c r="IIZ9" s="186"/>
      <c r="IJA9" s="186"/>
      <c r="IJB9" s="186"/>
      <c r="IJC9" s="186"/>
      <c r="IJD9" s="186"/>
      <c r="IJE9" s="186"/>
      <c r="IJF9" s="186"/>
      <c r="IJG9" s="186"/>
      <c r="IJH9" s="186"/>
      <c r="IJI9" s="186"/>
      <c r="IJJ9" s="186"/>
      <c r="IJK9" s="186"/>
      <c r="IJL9" s="186"/>
      <c r="IJM9" s="186"/>
      <c r="IJN9" s="186"/>
      <c r="IJO9" s="186"/>
      <c r="IJP9" s="186"/>
      <c r="IJQ9" s="186"/>
      <c r="IJR9" s="186"/>
      <c r="IJS9" s="186"/>
      <c r="IJT9" s="186"/>
      <c r="IJU9" s="186"/>
      <c r="IJV9" s="186"/>
      <c r="IJW9" s="186"/>
      <c r="IJX9" s="186"/>
      <c r="IJY9" s="186"/>
      <c r="IJZ9" s="186"/>
      <c r="IKA9" s="186"/>
      <c r="IKB9" s="186"/>
      <c r="IKC9" s="186"/>
      <c r="IKD9" s="186"/>
      <c r="IKE9" s="186"/>
      <c r="IKF9" s="186"/>
      <c r="IKG9" s="186"/>
      <c r="IKH9" s="186"/>
      <c r="IKI9" s="186"/>
      <c r="IKJ9" s="186"/>
      <c r="IKK9" s="186"/>
      <c r="IKL9" s="186"/>
      <c r="IKM9" s="186"/>
      <c r="IKN9" s="186"/>
      <c r="IKO9" s="186"/>
      <c r="IKP9" s="186"/>
      <c r="IKQ9" s="186"/>
      <c r="IKR9" s="186"/>
      <c r="IKS9" s="186"/>
      <c r="IKT9" s="186"/>
      <c r="IKU9" s="186"/>
      <c r="IKV9" s="186"/>
      <c r="IKW9" s="186"/>
      <c r="IKX9" s="186"/>
      <c r="IKY9" s="186"/>
      <c r="IKZ9" s="186"/>
      <c r="ILA9" s="186"/>
      <c r="ILB9" s="186"/>
      <c r="ILC9" s="186"/>
      <c r="ILD9" s="186"/>
      <c r="ILE9" s="186"/>
      <c r="ILF9" s="186"/>
      <c r="ILG9" s="186"/>
      <c r="ILH9" s="186"/>
      <c r="ILI9" s="186"/>
      <c r="ILJ9" s="186"/>
      <c r="ILK9" s="186"/>
      <c r="ILL9" s="186"/>
      <c r="ILM9" s="186"/>
      <c r="ILN9" s="186"/>
      <c r="ILO9" s="186"/>
      <c r="ILP9" s="186"/>
      <c r="ILQ9" s="186"/>
      <c r="ILR9" s="186"/>
      <c r="ILS9" s="186"/>
      <c r="ILT9" s="186"/>
      <c r="ILU9" s="186"/>
      <c r="ILV9" s="186"/>
      <c r="ILW9" s="186"/>
      <c r="ILX9" s="186"/>
      <c r="ILY9" s="186"/>
      <c r="ILZ9" s="186"/>
      <c r="IMA9" s="186"/>
      <c r="IMB9" s="186"/>
      <c r="IMC9" s="186"/>
      <c r="IMD9" s="186"/>
      <c r="IME9" s="186"/>
      <c r="IMF9" s="186"/>
      <c r="IMG9" s="186"/>
      <c r="IMH9" s="186"/>
      <c r="IMI9" s="186"/>
      <c r="IMJ9" s="186"/>
      <c r="IMK9" s="186"/>
      <c r="IML9" s="186"/>
      <c r="IMM9" s="186"/>
      <c r="IMN9" s="186"/>
      <c r="IMO9" s="186"/>
      <c r="IMP9" s="186"/>
      <c r="IMQ9" s="186"/>
      <c r="IMR9" s="186"/>
      <c r="IMS9" s="186"/>
      <c r="IMT9" s="186"/>
      <c r="IMU9" s="186"/>
      <c r="IMV9" s="186"/>
      <c r="IMW9" s="186"/>
      <c r="IMX9" s="186"/>
      <c r="IMY9" s="186"/>
      <c r="IMZ9" s="186"/>
      <c r="INA9" s="186"/>
      <c r="INB9" s="186"/>
      <c r="INC9" s="186"/>
      <c r="IND9" s="186"/>
      <c r="INE9" s="186"/>
      <c r="INF9" s="186"/>
      <c r="ING9" s="186"/>
      <c r="INH9" s="186"/>
      <c r="INI9" s="186"/>
      <c r="INJ9" s="186"/>
      <c r="INK9" s="186"/>
      <c r="INL9" s="186"/>
      <c r="INM9" s="186"/>
      <c r="INN9" s="186"/>
      <c r="INO9" s="186"/>
      <c r="INP9" s="186"/>
      <c r="INQ9" s="186"/>
      <c r="INR9" s="186"/>
      <c r="INS9" s="186"/>
      <c r="INT9" s="186"/>
      <c r="INU9" s="186"/>
      <c r="INV9" s="186"/>
      <c r="INW9" s="186"/>
      <c r="INX9" s="186"/>
      <c r="INY9" s="186"/>
      <c r="INZ9" s="186"/>
      <c r="IOA9" s="186"/>
      <c r="IOB9" s="186"/>
      <c r="IOC9" s="186"/>
      <c r="IOD9" s="186"/>
      <c r="IOE9" s="186"/>
      <c r="IOF9" s="186"/>
      <c r="IOG9" s="186"/>
      <c r="IOH9" s="186"/>
      <c r="IOI9" s="186"/>
      <c r="IOJ9" s="186"/>
      <c r="IOK9" s="186"/>
      <c r="IOL9" s="186"/>
      <c r="IOM9" s="186"/>
      <c r="ION9" s="186"/>
      <c r="IOO9" s="186"/>
      <c r="IOP9" s="186"/>
      <c r="IOQ9" s="186"/>
      <c r="IOR9" s="186"/>
      <c r="IOS9" s="186"/>
      <c r="IOT9" s="186"/>
      <c r="IOU9" s="186"/>
      <c r="IOV9" s="186"/>
      <c r="IOW9" s="186"/>
      <c r="IOX9" s="186"/>
      <c r="IOY9" s="186"/>
      <c r="IOZ9" s="186"/>
      <c r="IPA9" s="186"/>
      <c r="IPB9" s="186"/>
      <c r="IPC9" s="186"/>
      <c r="IPD9" s="186"/>
      <c r="IPE9" s="186"/>
      <c r="IPF9" s="186"/>
      <c r="IPG9" s="186"/>
      <c r="IPH9" s="186"/>
      <c r="IPI9" s="186"/>
      <c r="IPJ9" s="186"/>
      <c r="IPK9" s="186"/>
      <c r="IPL9" s="186"/>
      <c r="IPM9" s="186"/>
      <c r="IPN9" s="186"/>
      <c r="IPO9" s="186"/>
      <c r="IPP9" s="186"/>
      <c r="IPQ9" s="186"/>
      <c r="IPR9" s="186"/>
      <c r="IPS9" s="186"/>
      <c r="IPT9" s="186"/>
      <c r="IPU9" s="186"/>
      <c r="IPV9" s="186"/>
      <c r="IPW9" s="186"/>
      <c r="IPX9" s="186"/>
      <c r="IPY9" s="186"/>
      <c r="IPZ9" s="186"/>
      <c r="IQA9" s="186"/>
      <c r="IQB9" s="186"/>
      <c r="IQC9" s="186"/>
      <c r="IQD9" s="186"/>
      <c r="IQE9" s="186"/>
      <c r="IQF9" s="186"/>
      <c r="IQG9" s="186"/>
      <c r="IQH9" s="186"/>
      <c r="IQI9" s="186"/>
      <c r="IQJ9" s="186"/>
      <c r="IQK9" s="186"/>
      <c r="IQL9" s="186"/>
      <c r="IQM9" s="186"/>
      <c r="IQN9" s="186"/>
      <c r="IQO9" s="186"/>
      <c r="IQP9" s="186"/>
      <c r="IQQ9" s="186"/>
      <c r="IQR9" s="186"/>
      <c r="IQS9" s="186"/>
      <c r="IQT9" s="186"/>
      <c r="IQU9" s="186"/>
      <c r="IQV9" s="186"/>
      <c r="IQW9" s="186"/>
      <c r="IQX9" s="186"/>
      <c r="IQY9" s="186"/>
      <c r="IQZ9" s="186"/>
      <c r="IRA9" s="186"/>
      <c r="IRB9" s="186"/>
      <c r="IRC9" s="186"/>
      <c r="IRD9" s="186"/>
      <c r="IRE9" s="186"/>
      <c r="IRF9" s="186"/>
      <c r="IRG9" s="186"/>
      <c r="IRH9" s="186"/>
      <c r="IRI9" s="186"/>
      <c r="IRJ9" s="186"/>
      <c r="IRK9" s="186"/>
      <c r="IRL9" s="186"/>
      <c r="IRM9" s="186"/>
      <c r="IRN9" s="186"/>
      <c r="IRO9" s="186"/>
      <c r="IRP9" s="186"/>
      <c r="IRQ9" s="186"/>
      <c r="IRR9" s="186"/>
      <c r="IRS9" s="186"/>
      <c r="IRT9" s="186"/>
      <c r="IRU9" s="186"/>
      <c r="IRV9" s="186"/>
      <c r="IRW9" s="186"/>
      <c r="IRX9" s="186"/>
      <c r="IRY9" s="186"/>
      <c r="IRZ9" s="186"/>
      <c r="ISA9" s="186"/>
      <c r="ISB9" s="186"/>
      <c r="ISC9" s="186"/>
      <c r="ISD9" s="186"/>
      <c r="ISE9" s="186"/>
      <c r="ISF9" s="186"/>
      <c r="ISG9" s="186"/>
      <c r="ISH9" s="186"/>
      <c r="ISI9" s="186"/>
      <c r="ISJ9" s="186"/>
      <c r="ISK9" s="186"/>
      <c r="ISL9" s="186"/>
      <c r="ISM9" s="186"/>
      <c r="ISN9" s="186"/>
      <c r="ISO9" s="186"/>
      <c r="ISP9" s="186"/>
      <c r="ISQ9" s="186"/>
      <c r="ISR9" s="186"/>
      <c r="ISS9" s="186"/>
      <c r="IST9" s="186"/>
      <c r="ISU9" s="186"/>
      <c r="ISV9" s="186"/>
      <c r="ISW9" s="186"/>
      <c r="ISX9" s="186"/>
      <c r="ISY9" s="186"/>
      <c r="ISZ9" s="186"/>
      <c r="ITA9" s="186"/>
      <c r="ITB9" s="186"/>
      <c r="ITC9" s="186"/>
      <c r="ITD9" s="186"/>
      <c r="ITE9" s="186"/>
      <c r="ITF9" s="186"/>
      <c r="ITG9" s="186"/>
      <c r="ITH9" s="186"/>
      <c r="ITI9" s="186"/>
      <c r="ITJ9" s="186"/>
      <c r="ITK9" s="186"/>
      <c r="ITL9" s="186"/>
      <c r="ITM9" s="186"/>
      <c r="ITN9" s="186"/>
      <c r="ITO9" s="186"/>
      <c r="ITP9" s="186"/>
      <c r="ITQ9" s="186"/>
      <c r="ITR9" s="186"/>
      <c r="ITS9" s="186"/>
      <c r="ITT9" s="186"/>
      <c r="ITU9" s="186"/>
      <c r="ITV9" s="186"/>
      <c r="ITW9" s="186"/>
      <c r="ITX9" s="186"/>
      <c r="ITY9" s="186"/>
      <c r="ITZ9" s="186"/>
      <c r="IUA9" s="186"/>
      <c r="IUB9" s="186"/>
      <c r="IUC9" s="186"/>
      <c r="IUD9" s="186"/>
      <c r="IUE9" s="186"/>
      <c r="IUF9" s="186"/>
      <c r="IUG9" s="186"/>
      <c r="IUH9" s="186"/>
      <c r="IUI9" s="186"/>
      <c r="IUJ9" s="186"/>
      <c r="IUK9" s="186"/>
      <c r="IUL9" s="186"/>
      <c r="IUM9" s="186"/>
      <c r="IUN9" s="186"/>
      <c r="IUO9" s="186"/>
      <c r="IUP9" s="186"/>
      <c r="IUQ9" s="186"/>
      <c r="IUR9" s="186"/>
      <c r="IUS9" s="186"/>
      <c r="IUT9" s="186"/>
      <c r="IUU9" s="186"/>
      <c r="IUV9" s="186"/>
      <c r="IUW9" s="186"/>
      <c r="IUX9" s="186"/>
      <c r="IUY9" s="186"/>
      <c r="IUZ9" s="186"/>
      <c r="IVA9" s="186"/>
      <c r="IVB9" s="186"/>
      <c r="IVC9" s="186"/>
      <c r="IVD9" s="186"/>
      <c r="IVE9" s="186"/>
      <c r="IVF9" s="186"/>
      <c r="IVG9" s="186"/>
      <c r="IVH9" s="186"/>
      <c r="IVI9" s="186"/>
      <c r="IVJ9" s="186"/>
      <c r="IVK9" s="186"/>
      <c r="IVL9" s="186"/>
      <c r="IVM9" s="186"/>
      <c r="IVN9" s="186"/>
      <c r="IVO9" s="186"/>
      <c r="IVP9" s="186"/>
      <c r="IVQ9" s="186"/>
      <c r="IVR9" s="186"/>
      <c r="IVS9" s="186"/>
      <c r="IVT9" s="186"/>
      <c r="IVU9" s="186"/>
      <c r="IVV9" s="186"/>
      <c r="IVW9" s="186"/>
      <c r="IVX9" s="186"/>
      <c r="IVY9" s="186"/>
      <c r="IVZ9" s="186"/>
      <c r="IWA9" s="186"/>
      <c r="IWB9" s="186"/>
      <c r="IWC9" s="186"/>
      <c r="IWD9" s="186"/>
      <c r="IWE9" s="186"/>
      <c r="IWF9" s="186"/>
      <c r="IWG9" s="186"/>
      <c r="IWH9" s="186"/>
      <c r="IWI9" s="186"/>
      <c r="IWJ9" s="186"/>
      <c r="IWK9" s="186"/>
      <c r="IWL9" s="186"/>
      <c r="IWM9" s="186"/>
      <c r="IWN9" s="186"/>
      <c r="IWO9" s="186"/>
      <c r="IWP9" s="186"/>
      <c r="IWQ9" s="186"/>
      <c r="IWR9" s="186"/>
      <c r="IWS9" s="186"/>
      <c r="IWT9" s="186"/>
      <c r="IWU9" s="186"/>
      <c r="IWV9" s="186"/>
      <c r="IWW9" s="186"/>
      <c r="IWX9" s="186"/>
      <c r="IWY9" s="186"/>
      <c r="IWZ9" s="186"/>
      <c r="IXA9" s="186"/>
      <c r="IXB9" s="186"/>
      <c r="IXC9" s="186"/>
      <c r="IXD9" s="186"/>
      <c r="IXE9" s="186"/>
      <c r="IXF9" s="186"/>
      <c r="IXG9" s="186"/>
      <c r="IXH9" s="186"/>
      <c r="IXI9" s="186"/>
      <c r="IXJ9" s="186"/>
      <c r="IXK9" s="186"/>
      <c r="IXL9" s="186"/>
      <c r="IXM9" s="186"/>
      <c r="IXN9" s="186"/>
      <c r="IXO9" s="186"/>
      <c r="IXP9" s="186"/>
      <c r="IXQ9" s="186"/>
      <c r="IXR9" s="186"/>
      <c r="IXS9" s="186"/>
      <c r="IXT9" s="186"/>
      <c r="IXU9" s="186"/>
      <c r="IXV9" s="186"/>
      <c r="IXW9" s="186"/>
      <c r="IXX9" s="186"/>
      <c r="IXY9" s="186"/>
      <c r="IXZ9" s="186"/>
      <c r="IYA9" s="186"/>
      <c r="IYB9" s="186"/>
      <c r="IYC9" s="186"/>
      <c r="IYD9" s="186"/>
      <c r="IYE9" s="186"/>
      <c r="IYF9" s="186"/>
      <c r="IYG9" s="186"/>
      <c r="IYH9" s="186"/>
      <c r="IYI9" s="186"/>
      <c r="IYJ9" s="186"/>
      <c r="IYK9" s="186"/>
      <c r="IYL9" s="186"/>
      <c r="IYM9" s="186"/>
      <c r="IYN9" s="186"/>
      <c r="IYO9" s="186"/>
      <c r="IYP9" s="186"/>
      <c r="IYQ9" s="186"/>
      <c r="IYR9" s="186"/>
      <c r="IYS9" s="186"/>
      <c r="IYT9" s="186"/>
      <c r="IYU9" s="186"/>
      <c r="IYV9" s="186"/>
      <c r="IYW9" s="186"/>
      <c r="IYX9" s="186"/>
      <c r="IYY9" s="186"/>
      <c r="IYZ9" s="186"/>
      <c r="IZA9" s="186"/>
      <c r="IZB9" s="186"/>
      <c r="IZC9" s="186"/>
      <c r="IZD9" s="186"/>
      <c r="IZE9" s="186"/>
      <c r="IZF9" s="186"/>
      <c r="IZG9" s="186"/>
      <c r="IZH9" s="186"/>
      <c r="IZI9" s="186"/>
      <c r="IZJ9" s="186"/>
      <c r="IZK9" s="186"/>
      <c r="IZL9" s="186"/>
      <c r="IZM9" s="186"/>
      <c r="IZN9" s="186"/>
      <c r="IZO9" s="186"/>
      <c r="IZP9" s="186"/>
      <c r="IZQ9" s="186"/>
      <c r="IZR9" s="186"/>
      <c r="IZS9" s="186"/>
      <c r="IZT9" s="186"/>
      <c r="IZU9" s="186"/>
      <c r="IZV9" s="186"/>
      <c r="IZW9" s="186"/>
      <c r="IZX9" s="186"/>
      <c r="IZY9" s="186"/>
      <c r="IZZ9" s="186"/>
      <c r="JAA9" s="186"/>
      <c r="JAB9" s="186"/>
      <c r="JAC9" s="186"/>
      <c r="JAD9" s="186"/>
      <c r="JAE9" s="186"/>
      <c r="JAF9" s="186"/>
      <c r="JAG9" s="186"/>
      <c r="JAH9" s="186"/>
      <c r="JAI9" s="186"/>
      <c r="JAJ9" s="186"/>
      <c r="JAK9" s="186"/>
      <c r="JAL9" s="186"/>
      <c r="JAM9" s="186"/>
      <c r="JAN9" s="186"/>
      <c r="JAO9" s="186"/>
      <c r="JAP9" s="186"/>
      <c r="JAQ9" s="186"/>
      <c r="JAR9" s="186"/>
      <c r="JAS9" s="186"/>
      <c r="JAT9" s="186"/>
      <c r="JAU9" s="186"/>
      <c r="JAV9" s="186"/>
      <c r="JAW9" s="186"/>
      <c r="JAX9" s="186"/>
      <c r="JAY9" s="186"/>
      <c r="JAZ9" s="186"/>
      <c r="JBA9" s="186"/>
      <c r="JBB9" s="186"/>
      <c r="JBC9" s="186"/>
      <c r="JBD9" s="186"/>
      <c r="JBE9" s="186"/>
      <c r="JBF9" s="186"/>
      <c r="JBG9" s="186"/>
      <c r="JBH9" s="186"/>
      <c r="JBI9" s="186"/>
      <c r="JBJ9" s="186"/>
      <c r="JBK9" s="186"/>
      <c r="JBL9" s="186"/>
      <c r="JBM9" s="186"/>
      <c r="JBN9" s="186"/>
      <c r="JBO9" s="186"/>
      <c r="JBP9" s="186"/>
      <c r="JBQ9" s="186"/>
      <c r="JBR9" s="186"/>
      <c r="JBS9" s="186"/>
      <c r="JBT9" s="186"/>
      <c r="JBU9" s="186"/>
      <c r="JBV9" s="186"/>
      <c r="JBW9" s="186"/>
      <c r="JBX9" s="186"/>
      <c r="JBY9" s="186"/>
      <c r="JBZ9" s="186"/>
      <c r="JCA9" s="186"/>
      <c r="JCB9" s="186"/>
      <c r="JCC9" s="186"/>
      <c r="JCD9" s="186"/>
      <c r="JCE9" s="186"/>
      <c r="JCF9" s="186"/>
      <c r="JCG9" s="186"/>
      <c r="JCH9" s="186"/>
      <c r="JCI9" s="186"/>
      <c r="JCJ9" s="186"/>
      <c r="JCK9" s="186"/>
      <c r="JCL9" s="186"/>
      <c r="JCM9" s="186"/>
      <c r="JCN9" s="186"/>
      <c r="JCO9" s="186"/>
      <c r="JCP9" s="186"/>
      <c r="JCQ9" s="186"/>
      <c r="JCR9" s="186"/>
      <c r="JCS9" s="186"/>
      <c r="JCT9" s="186"/>
      <c r="JCU9" s="186"/>
      <c r="JCV9" s="186"/>
      <c r="JCW9" s="186"/>
      <c r="JCX9" s="186"/>
      <c r="JCY9" s="186"/>
      <c r="JCZ9" s="186"/>
      <c r="JDA9" s="186"/>
      <c r="JDB9" s="186"/>
      <c r="JDC9" s="186"/>
      <c r="JDD9" s="186"/>
      <c r="JDE9" s="186"/>
      <c r="JDF9" s="186"/>
      <c r="JDG9" s="186"/>
      <c r="JDH9" s="186"/>
      <c r="JDI9" s="186"/>
      <c r="JDJ9" s="186"/>
      <c r="JDK9" s="186"/>
      <c r="JDL9" s="186"/>
      <c r="JDM9" s="186"/>
      <c r="JDN9" s="186"/>
      <c r="JDO9" s="186"/>
      <c r="JDP9" s="186"/>
      <c r="JDQ9" s="186"/>
      <c r="JDR9" s="186"/>
      <c r="JDS9" s="186"/>
      <c r="JDT9" s="186"/>
      <c r="JDU9" s="186"/>
      <c r="JDV9" s="186"/>
      <c r="JDW9" s="186"/>
      <c r="JDX9" s="186"/>
      <c r="JDY9" s="186"/>
      <c r="JDZ9" s="186"/>
      <c r="JEA9" s="186"/>
      <c r="JEB9" s="186"/>
      <c r="JEC9" s="186"/>
      <c r="JED9" s="186"/>
      <c r="JEE9" s="186"/>
      <c r="JEF9" s="186"/>
      <c r="JEG9" s="186"/>
      <c r="JEH9" s="186"/>
      <c r="JEI9" s="186"/>
      <c r="JEJ9" s="186"/>
      <c r="JEK9" s="186"/>
      <c r="JEL9" s="186"/>
      <c r="JEM9" s="186"/>
      <c r="JEN9" s="186"/>
      <c r="JEO9" s="186"/>
      <c r="JEP9" s="186"/>
      <c r="JEQ9" s="186"/>
      <c r="JER9" s="186"/>
      <c r="JES9" s="186"/>
      <c r="JET9" s="186"/>
      <c r="JEU9" s="186"/>
      <c r="JEV9" s="186"/>
      <c r="JEW9" s="186"/>
      <c r="JEX9" s="186"/>
      <c r="JEY9" s="186"/>
      <c r="JEZ9" s="186"/>
      <c r="JFA9" s="186"/>
      <c r="JFB9" s="186"/>
      <c r="JFC9" s="186"/>
      <c r="JFD9" s="186"/>
      <c r="JFE9" s="186"/>
      <c r="JFF9" s="186"/>
      <c r="JFG9" s="186"/>
      <c r="JFH9" s="186"/>
      <c r="JFI9" s="186"/>
      <c r="JFJ9" s="186"/>
      <c r="JFK9" s="186"/>
      <c r="JFL9" s="186"/>
      <c r="JFM9" s="186"/>
      <c r="JFN9" s="186"/>
      <c r="JFO9" s="186"/>
      <c r="JFP9" s="186"/>
      <c r="JFQ9" s="186"/>
      <c r="JFR9" s="186"/>
      <c r="JFS9" s="186"/>
      <c r="JFT9" s="186"/>
      <c r="JFU9" s="186"/>
      <c r="JFV9" s="186"/>
      <c r="JFW9" s="186"/>
      <c r="JFX9" s="186"/>
      <c r="JFY9" s="186"/>
      <c r="JFZ9" s="186"/>
      <c r="JGA9" s="186"/>
      <c r="JGB9" s="186"/>
      <c r="JGC9" s="186"/>
      <c r="JGD9" s="186"/>
      <c r="JGE9" s="186"/>
      <c r="JGF9" s="186"/>
      <c r="JGG9" s="186"/>
      <c r="JGH9" s="186"/>
      <c r="JGI9" s="186"/>
      <c r="JGJ9" s="186"/>
      <c r="JGK9" s="186"/>
      <c r="JGL9" s="186"/>
      <c r="JGM9" s="186"/>
      <c r="JGN9" s="186"/>
      <c r="JGO9" s="186"/>
      <c r="JGP9" s="186"/>
      <c r="JGQ9" s="186"/>
      <c r="JGR9" s="186"/>
      <c r="JGS9" s="186"/>
      <c r="JGT9" s="186"/>
      <c r="JGU9" s="186"/>
      <c r="JGV9" s="186"/>
      <c r="JGW9" s="186"/>
      <c r="JGX9" s="186"/>
      <c r="JGY9" s="186"/>
      <c r="JGZ9" s="186"/>
      <c r="JHA9" s="186"/>
      <c r="JHB9" s="186"/>
      <c r="JHC9" s="186"/>
      <c r="JHD9" s="186"/>
      <c r="JHE9" s="186"/>
      <c r="JHF9" s="186"/>
      <c r="JHG9" s="186"/>
      <c r="JHH9" s="186"/>
      <c r="JHI9" s="186"/>
      <c r="JHJ9" s="186"/>
      <c r="JHK9" s="186"/>
      <c r="JHL9" s="186"/>
      <c r="JHM9" s="186"/>
      <c r="JHN9" s="186"/>
      <c r="JHO9" s="186"/>
      <c r="JHP9" s="186"/>
      <c r="JHQ9" s="186"/>
      <c r="JHR9" s="186"/>
      <c r="JHS9" s="186"/>
      <c r="JHT9" s="186"/>
      <c r="JHU9" s="186"/>
      <c r="JHV9" s="186"/>
      <c r="JHW9" s="186"/>
      <c r="JHX9" s="186"/>
      <c r="JHY9" s="186"/>
      <c r="JHZ9" s="186"/>
      <c r="JIA9" s="186"/>
      <c r="JIB9" s="186"/>
      <c r="JIC9" s="186"/>
      <c r="JID9" s="186"/>
      <c r="JIE9" s="186"/>
      <c r="JIF9" s="186"/>
      <c r="JIG9" s="186"/>
      <c r="JIH9" s="186"/>
      <c r="JII9" s="186"/>
      <c r="JIJ9" s="186"/>
      <c r="JIK9" s="186"/>
      <c r="JIL9" s="186"/>
      <c r="JIM9" s="186"/>
      <c r="JIN9" s="186"/>
      <c r="JIO9" s="186"/>
      <c r="JIP9" s="186"/>
      <c r="JIQ9" s="186"/>
      <c r="JIR9" s="186"/>
      <c r="JIS9" s="186"/>
      <c r="JIT9" s="186"/>
      <c r="JIU9" s="186"/>
      <c r="JIV9" s="186"/>
      <c r="JIW9" s="186"/>
      <c r="JIX9" s="186"/>
      <c r="JIY9" s="186"/>
      <c r="JIZ9" s="186"/>
      <c r="JJA9" s="186"/>
      <c r="JJB9" s="186"/>
      <c r="JJC9" s="186"/>
      <c r="JJD9" s="186"/>
      <c r="JJE9" s="186"/>
      <c r="JJF9" s="186"/>
      <c r="JJG9" s="186"/>
      <c r="JJH9" s="186"/>
      <c r="JJI9" s="186"/>
      <c r="JJJ9" s="186"/>
      <c r="JJK9" s="186"/>
      <c r="JJL9" s="186"/>
      <c r="JJM9" s="186"/>
      <c r="JJN9" s="186"/>
      <c r="JJO9" s="186"/>
      <c r="JJP9" s="186"/>
      <c r="JJQ9" s="186"/>
      <c r="JJR9" s="186"/>
      <c r="JJS9" s="186"/>
      <c r="JJT9" s="186"/>
      <c r="JJU9" s="186"/>
      <c r="JJV9" s="186"/>
      <c r="JJW9" s="186"/>
      <c r="JJX9" s="186"/>
      <c r="JJY9" s="186"/>
      <c r="JJZ9" s="186"/>
      <c r="JKA9" s="186"/>
      <c r="JKB9" s="186"/>
      <c r="JKC9" s="186"/>
      <c r="JKD9" s="186"/>
      <c r="JKE9" s="186"/>
      <c r="JKF9" s="186"/>
      <c r="JKG9" s="186"/>
      <c r="JKH9" s="186"/>
      <c r="JKI9" s="186"/>
      <c r="JKJ9" s="186"/>
      <c r="JKK9" s="186"/>
      <c r="JKL9" s="186"/>
      <c r="JKM9" s="186"/>
      <c r="JKN9" s="186"/>
      <c r="JKO9" s="186"/>
      <c r="JKP9" s="186"/>
      <c r="JKQ9" s="186"/>
      <c r="JKR9" s="186"/>
      <c r="JKS9" s="186"/>
      <c r="JKT9" s="186"/>
      <c r="JKU9" s="186"/>
      <c r="JKV9" s="186"/>
      <c r="JKW9" s="186"/>
      <c r="JKX9" s="186"/>
      <c r="JKY9" s="186"/>
      <c r="JKZ9" s="186"/>
      <c r="JLA9" s="186"/>
      <c r="JLB9" s="186"/>
      <c r="JLC9" s="186"/>
      <c r="JLD9" s="186"/>
      <c r="JLE9" s="186"/>
      <c r="JLF9" s="186"/>
      <c r="JLG9" s="186"/>
      <c r="JLH9" s="186"/>
      <c r="JLI9" s="186"/>
      <c r="JLJ9" s="186"/>
      <c r="JLK9" s="186"/>
      <c r="JLL9" s="186"/>
      <c r="JLM9" s="186"/>
      <c r="JLN9" s="186"/>
      <c r="JLO9" s="186"/>
      <c r="JLP9" s="186"/>
      <c r="JLQ9" s="186"/>
      <c r="JLR9" s="186"/>
      <c r="JLS9" s="186"/>
      <c r="JLT9" s="186"/>
      <c r="JLU9" s="186"/>
      <c r="JLV9" s="186"/>
      <c r="JLW9" s="186"/>
      <c r="JLX9" s="186"/>
      <c r="JLY9" s="186"/>
      <c r="JLZ9" s="186"/>
      <c r="JMA9" s="186"/>
      <c r="JMB9" s="186"/>
      <c r="JMC9" s="186"/>
      <c r="JMD9" s="186"/>
      <c r="JME9" s="186"/>
      <c r="JMF9" s="186"/>
      <c r="JMG9" s="186"/>
      <c r="JMH9" s="186"/>
      <c r="JMI9" s="186"/>
      <c r="JMJ9" s="186"/>
      <c r="JMK9" s="186"/>
      <c r="JML9" s="186"/>
      <c r="JMM9" s="186"/>
      <c r="JMN9" s="186"/>
      <c r="JMO9" s="186"/>
      <c r="JMP9" s="186"/>
      <c r="JMQ9" s="186"/>
      <c r="JMR9" s="186"/>
      <c r="JMS9" s="186"/>
      <c r="JMT9" s="186"/>
      <c r="JMU9" s="186"/>
      <c r="JMV9" s="186"/>
      <c r="JMW9" s="186"/>
      <c r="JMX9" s="186"/>
      <c r="JMY9" s="186"/>
      <c r="JMZ9" s="186"/>
      <c r="JNA9" s="186"/>
      <c r="JNB9" s="186"/>
      <c r="JNC9" s="186"/>
      <c r="JND9" s="186"/>
      <c r="JNE9" s="186"/>
      <c r="JNF9" s="186"/>
      <c r="JNG9" s="186"/>
      <c r="JNH9" s="186"/>
      <c r="JNI9" s="186"/>
      <c r="JNJ9" s="186"/>
      <c r="JNK9" s="186"/>
      <c r="JNL9" s="186"/>
      <c r="JNM9" s="186"/>
      <c r="JNN9" s="186"/>
      <c r="JNO9" s="186"/>
      <c r="JNP9" s="186"/>
      <c r="JNQ9" s="186"/>
      <c r="JNR9" s="186"/>
      <c r="JNS9" s="186"/>
      <c r="JNT9" s="186"/>
      <c r="JNU9" s="186"/>
      <c r="JNV9" s="186"/>
      <c r="JNW9" s="186"/>
      <c r="JNX9" s="186"/>
      <c r="JNY9" s="186"/>
      <c r="JNZ9" s="186"/>
      <c r="JOA9" s="186"/>
      <c r="JOB9" s="186"/>
      <c r="JOC9" s="186"/>
      <c r="JOD9" s="186"/>
      <c r="JOE9" s="186"/>
      <c r="JOF9" s="186"/>
      <c r="JOG9" s="186"/>
      <c r="JOH9" s="186"/>
      <c r="JOI9" s="186"/>
      <c r="JOJ9" s="186"/>
      <c r="JOK9" s="186"/>
      <c r="JOL9" s="186"/>
      <c r="JOM9" s="186"/>
      <c r="JON9" s="186"/>
      <c r="JOO9" s="186"/>
      <c r="JOP9" s="186"/>
      <c r="JOQ9" s="186"/>
      <c r="JOR9" s="186"/>
      <c r="JOS9" s="186"/>
      <c r="JOT9" s="186"/>
      <c r="JOU9" s="186"/>
      <c r="JOV9" s="186"/>
      <c r="JOW9" s="186"/>
      <c r="JOX9" s="186"/>
      <c r="JOY9" s="186"/>
      <c r="JOZ9" s="186"/>
      <c r="JPA9" s="186"/>
      <c r="JPB9" s="186"/>
      <c r="JPC9" s="186"/>
      <c r="JPD9" s="186"/>
      <c r="JPE9" s="186"/>
      <c r="JPF9" s="186"/>
      <c r="JPG9" s="186"/>
      <c r="JPH9" s="186"/>
      <c r="JPI9" s="186"/>
      <c r="JPJ9" s="186"/>
      <c r="JPK9" s="186"/>
      <c r="JPL9" s="186"/>
      <c r="JPM9" s="186"/>
      <c r="JPN9" s="186"/>
      <c r="JPO9" s="186"/>
      <c r="JPP9" s="186"/>
      <c r="JPQ9" s="186"/>
      <c r="JPR9" s="186"/>
      <c r="JPS9" s="186"/>
      <c r="JPT9" s="186"/>
      <c r="JPU9" s="186"/>
      <c r="JPV9" s="186"/>
      <c r="JPW9" s="186"/>
      <c r="JPX9" s="186"/>
      <c r="JPY9" s="186"/>
      <c r="JPZ9" s="186"/>
      <c r="JQA9" s="186"/>
      <c r="JQB9" s="186"/>
      <c r="JQC9" s="186"/>
      <c r="JQD9" s="186"/>
      <c r="JQE9" s="186"/>
      <c r="JQF9" s="186"/>
      <c r="JQG9" s="186"/>
      <c r="JQH9" s="186"/>
      <c r="JQI9" s="186"/>
      <c r="JQJ9" s="186"/>
      <c r="JQK9" s="186"/>
      <c r="JQL9" s="186"/>
      <c r="JQM9" s="186"/>
      <c r="JQN9" s="186"/>
      <c r="JQO9" s="186"/>
      <c r="JQP9" s="186"/>
      <c r="JQQ9" s="186"/>
      <c r="JQR9" s="186"/>
      <c r="JQS9" s="186"/>
      <c r="JQT9" s="186"/>
      <c r="JQU9" s="186"/>
      <c r="JQV9" s="186"/>
      <c r="JQW9" s="186"/>
      <c r="JQX9" s="186"/>
      <c r="JQY9" s="186"/>
      <c r="JQZ9" s="186"/>
      <c r="JRA9" s="186"/>
      <c r="JRB9" s="186"/>
      <c r="JRC9" s="186"/>
      <c r="JRD9" s="186"/>
      <c r="JRE9" s="186"/>
      <c r="JRF9" s="186"/>
      <c r="JRG9" s="186"/>
      <c r="JRH9" s="186"/>
      <c r="JRI9" s="186"/>
      <c r="JRJ9" s="186"/>
      <c r="JRK9" s="186"/>
      <c r="JRL9" s="186"/>
      <c r="JRM9" s="186"/>
      <c r="JRN9" s="186"/>
      <c r="JRO9" s="186"/>
      <c r="JRP9" s="186"/>
      <c r="JRQ9" s="186"/>
      <c r="JRR9" s="186"/>
      <c r="JRS9" s="186"/>
      <c r="JRT9" s="186"/>
      <c r="JRU9" s="186"/>
      <c r="JRV9" s="186"/>
      <c r="JRW9" s="186"/>
      <c r="JRX9" s="186"/>
      <c r="JRY9" s="186"/>
      <c r="JRZ9" s="186"/>
      <c r="JSA9" s="186"/>
      <c r="JSB9" s="186"/>
      <c r="JSC9" s="186"/>
      <c r="JSD9" s="186"/>
      <c r="JSE9" s="186"/>
      <c r="JSF9" s="186"/>
      <c r="JSG9" s="186"/>
      <c r="JSH9" s="186"/>
      <c r="JSI9" s="186"/>
      <c r="JSJ9" s="186"/>
      <c r="JSK9" s="186"/>
      <c r="JSL9" s="186"/>
      <c r="JSM9" s="186"/>
      <c r="JSN9" s="186"/>
      <c r="JSO9" s="186"/>
      <c r="JSP9" s="186"/>
      <c r="JSQ9" s="186"/>
      <c r="JSR9" s="186"/>
      <c r="JSS9" s="186"/>
      <c r="JST9" s="186"/>
      <c r="JSU9" s="186"/>
      <c r="JSV9" s="186"/>
      <c r="JSW9" s="186"/>
      <c r="JSX9" s="186"/>
      <c r="JSY9" s="186"/>
      <c r="JSZ9" s="186"/>
      <c r="JTA9" s="186"/>
      <c r="JTB9" s="186"/>
      <c r="JTC9" s="186"/>
      <c r="JTD9" s="186"/>
      <c r="JTE9" s="186"/>
      <c r="JTF9" s="186"/>
      <c r="JTG9" s="186"/>
      <c r="JTH9" s="186"/>
      <c r="JTI9" s="186"/>
      <c r="JTJ9" s="186"/>
      <c r="JTK9" s="186"/>
      <c r="JTL9" s="186"/>
      <c r="JTM9" s="186"/>
      <c r="JTN9" s="186"/>
      <c r="JTO9" s="186"/>
      <c r="JTP9" s="186"/>
      <c r="JTQ9" s="186"/>
      <c r="JTR9" s="186"/>
      <c r="JTS9" s="186"/>
      <c r="JTT9" s="186"/>
      <c r="JTU9" s="186"/>
      <c r="JTV9" s="186"/>
      <c r="JTW9" s="186"/>
      <c r="JTX9" s="186"/>
      <c r="JTY9" s="186"/>
      <c r="JTZ9" s="186"/>
      <c r="JUA9" s="186"/>
      <c r="JUB9" s="186"/>
      <c r="JUC9" s="186"/>
      <c r="JUD9" s="186"/>
      <c r="JUE9" s="186"/>
      <c r="JUF9" s="186"/>
      <c r="JUG9" s="186"/>
      <c r="JUH9" s="186"/>
      <c r="JUI9" s="186"/>
      <c r="JUJ9" s="186"/>
      <c r="JUK9" s="186"/>
      <c r="JUL9" s="186"/>
      <c r="JUM9" s="186"/>
      <c r="JUN9" s="186"/>
      <c r="JUO9" s="186"/>
      <c r="JUP9" s="186"/>
      <c r="JUQ9" s="186"/>
      <c r="JUR9" s="186"/>
      <c r="JUS9" s="186"/>
      <c r="JUT9" s="186"/>
      <c r="JUU9" s="186"/>
      <c r="JUV9" s="186"/>
      <c r="JUW9" s="186"/>
      <c r="JUX9" s="186"/>
      <c r="JUY9" s="186"/>
      <c r="JUZ9" s="186"/>
      <c r="JVA9" s="186"/>
      <c r="JVB9" s="186"/>
      <c r="JVC9" s="186"/>
      <c r="JVD9" s="186"/>
      <c r="JVE9" s="186"/>
      <c r="JVF9" s="186"/>
      <c r="JVG9" s="186"/>
      <c r="JVH9" s="186"/>
      <c r="JVI9" s="186"/>
      <c r="JVJ9" s="186"/>
      <c r="JVK9" s="186"/>
      <c r="JVL9" s="186"/>
      <c r="JVM9" s="186"/>
      <c r="JVN9" s="186"/>
      <c r="JVO9" s="186"/>
      <c r="JVP9" s="186"/>
      <c r="JVQ9" s="186"/>
      <c r="JVR9" s="186"/>
      <c r="JVS9" s="186"/>
      <c r="JVT9" s="186"/>
      <c r="JVU9" s="186"/>
      <c r="JVV9" s="186"/>
      <c r="JVW9" s="186"/>
      <c r="JVX9" s="186"/>
      <c r="JVY9" s="186"/>
      <c r="JVZ9" s="186"/>
      <c r="JWA9" s="186"/>
      <c r="JWB9" s="186"/>
      <c r="JWC9" s="186"/>
      <c r="JWD9" s="186"/>
      <c r="JWE9" s="186"/>
      <c r="JWF9" s="186"/>
      <c r="JWG9" s="186"/>
      <c r="JWH9" s="186"/>
      <c r="JWI9" s="186"/>
      <c r="JWJ9" s="186"/>
      <c r="JWK9" s="186"/>
      <c r="JWL9" s="186"/>
      <c r="JWM9" s="186"/>
      <c r="JWN9" s="186"/>
      <c r="JWO9" s="186"/>
      <c r="JWP9" s="186"/>
      <c r="JWQ9" s="186"/>
      <c r="JWR9" s="186"/>
      <c r="JWS9" s="186"/>
      <c r="JWT9" s="186"/>
      <c r="JWU9" s="186"/>
      <c r="JWV9" s="186"/>
      <c r="JWW9" s="186"/>
      <c r="JWX9" s="186"/>
      <c r="JWY9" s="186"/>
      <c r="JWZ9" s="186"/>
      <c r="JXA9" s="186"/>
      <c r="JXB9" s="186"/>
      <c r="JXC9" s="186"/>
      <c r="JXD9" s="186"/>
      <c r="JXE9" s="186"/>
      <c r="JXF9" s="186"/>
      <c r="JXG9" s="186"/>
      <c r="JXH9" s="186"/>
      <c r="JXI9" s="186"/>
      <c r="JXJ9" s="186"/>
      <c r="JXK9" s="186"/>
      <c r="JXL9" s="186"/>
      <c r="JXM9" s="186"/>
      <c r="JXN9" s="186"/>
      <c r="JXO9" s="186"/>
      <c r="JXP9" s="186"/>
      <c r="JXQ9" s="186"/>
      <c r="JXR9" s="186"/>
      <c r="JXS9" s="186"/>
      <c r="JXT9" s="186"/>
      <c r="JXU9" s="186"/>
      <c r="JXV9" s="186"/>
      <c r="JXW9" s="186"/>
      <c r="JXX9" s="186"/>
      <c r="JXY9" s="186"/>
      <c r="JXZ9" s="186"/>
      <c r="JYA9" s="186"/>
      <c r="JYB9" s="186"/>
      <c r="JYC9" s="186"/>
      <c r="JYD9" s="186"/>
      <c r="JYE9" s="186"/>
      <c r="JYF9" s="186"/>
      <c r="JYG9" s="186"/>
      <c r="JYH9" s="186"/>
      <c r="JYI9" s="186"/>
      <c r="JYJ9" s="186"/>
      <c r="JYK9" s="186"/>
      <c r="JYL9" s="186"/>
      <c r="JYM9" s="186"/>
      <c r="JYN9" s="186"/>
      <c r="JYO9" s="186"/>
      <c r="JYP9" s="186"/>
      <c r="JYQ9" s="186"/>
      <c r="JYR9" s="186"/>
      <c r="JYS9" s="186"/>
      <c r="JYT9" s="186"/>
      <c r="JYU9" s="186"/>
      <c r="JYV9" s="186"/>
      <c r="JYW9" s="186"/>
      <c r="JYX9" s="186"/>
      <c r="JYY9" s="186"/>
      <c r="JYZ9" s="186"/>
      <c r="JZA9" s="186"/>
      <c r="JZB9" s="186"/>
      <c r="JZC9" s="186"/>
      <c r="JZD9" s="186"/>
      <c r="JZE9" s="186"/>
      <c r="JZF9" s="186"/>
      <c r="JZG9" s="186"/>
      <c r="JZH9" s="186"/>
      <c r="JZI9" s="186"/>
      <c r="JZJ9" s="186"/>
      <c r="JZK9" s="186"/>
      <c r="JZL9" s="186"/>
      <c r="JZM9" s="186"/>
      <c r="JZN9" s="186"/>
      <c r="JZO9" s="186"/>
      <c r="JZP9" s="186"/>
      <c r="JZQ9" s="186"/>
      <c r="JZR9" s="186"/>
      <c r="JZS9" s="186"/>
      <c r="JZT9" s="186"/>
      <c r="JZU9" s="186"/>
      <c r="JZV9" s="186"/>
      <c r="JZW9" s="186"/>
      <c r="JZX9" s="186"/>
      <c r="JZY9" s="186"/>
      <c r="JZZ9" s="186"/>
      <c r="KAA9" s="186"/>
      <c r="KAB9" s="186"/>
      <c r="KAC9" s="186"/>
      <c r="KAD9" s="186"/>
      <c r="KAE9" s="186"/>
      <c r="KAF9" s="186"/>
      <c r="KAG9" s="186"/>
      <c r="KAH9" s="186"/>
      <c r="KAI9" s="186"/>
      <c r="KAJ9" s="186"/>
      <c r="KAK9" s="186"/>
      <c r="KAL9" s="186"/>
      <c r="KAM9" s="186"/>
      <c r="KAN9" s="186"/>
      <c r="KAO9" s="186"/>
      <c r="KAP9" s="186"/>
      <c r="KAQ9" s="186"/>
      <c r="KAR9" s="186"/>
      <c r="KAS9" s="186"/>
      <c r="KAT9" s="186"/>
      <c r="KAU9" s="186"/>
      <c r="KAV9" s="186"/>
      <c r="KAW9" s="186"/>
      <c r="KAX9" s="186"/>
      <c r="KAY9" s="186"/>
      <c r="KAZ9" s="186"/>
      <c r="KBA9" s="186"/>
      <c r="KBB9" s="186"/>
      <c r="KBC9" s="186"/>
      <c r="KBD9" s="186"/>
      <c r="KBE9" s="186"/>
      <c r="KBF9" s="186"/>
      <c r="KBG9" s="186"/>
      <c r="KBH9" s="186"/>
      <c r="KBI9" s="186"/>
      <c r="KBJ9" s="186"/>
      <c r="KBK9" s="186"/>
      <c r="KBL9" s="186"/>
      <c r="KBM9" s="186"/>
      <c r="KBN9" s="186"/>
      <c r="KBO9" s="186"/>
      <c r="KBP9" s="186"/>
      <c r="KBQ9" s="186"/>
      <c r="KBR9" s="186"/>
      <c r="KBS9" s="186"/>
      <c r="KBT9" s="186"/>
      <c r="KBU9" s="186"/>
      <c r="KBV9" s="186"/>
      <c r="KBW9" s="186"/>
      <c r="KBX9" s="186"/>
      <c r="KBY9" s="186"/>
      <c r="KBZ9" s="186"/>
      <c r="KCA9" s="186"/>
      <c r="KCB9" s="186"/>
      <c r="KCC9" s="186"/>
      <c r="KCD9" s="186"/>
      <c r="KCE9" s="186"/>
      <c r="KCF9" s="186"/>
      <c r="KCG9" s="186"/>
      <c r="KCH9" s="186"/>
      <c r="KCI9" s="186"/>
      <c r="KCJ9" s="186"/>
      <c r="KCK9" s="186"/>
      <c r="KCL9" s="186"/>
      <c r="KCM9" s="186"/>
      <c r="KCN9" s="186"/>
      <c r="KCO9" s="186"/>
      <c r="KCP9" s="186"/>
      <c r="KCQ9" s="186"/>
      <c r="KCR9" s="186"/>
      <c r="KCS9" s="186"/>
      <c r="KCT9" s="186"/>
      <c r="KCU9" s="186"/>
      <c r="KCV9" s="186"/>
      <c r="KCW9" s="186"/>
      <c r="KCX9" s="186"/>
      <c r="KCY9" s="186"/>
      <c r="KCZ9" s="186"/>
      <c r="KDA9" s="186"/>
      <c r="KDB9" s="186"/>
      <c r="KDC9" s="186"/>
      <c r="KDD9" s="186"/>
      <c r="KDE9" s="186"/>
      <c r="KDF9" s="186"/>
      <c r="KDG9" s="186"/>
      <c r="KDH9" s="186"/>
      <c r="KDI9" s="186"/>
      <c r="KDJ9" s="186"/>
      <c r="KDK9" s="186"/>
      <c r="KDL9" s="186"/>
      <c r="KDM9" s="186"/>
      <c r="KDN9" s="186"/>
      <c r="KDO9" s="186"/>
      <c r="KDP9" s="186"/>
      <c r="KDQ9" s="186"/>
      <c r="KDR9" s="186"/>
      <c r="KDS9" s="186"/>
      <c r="KDT9" s="186"/>
      <c r="KDU9" s="186"/>
      <c r="KDV9" s="186"/>
      <c r="KDW9" s="186"/>
      <c r="KDX9" s="186"/>
      <c r="KDY9" s="186"/>
      <c r="KDZ9" s="186"/>
      <c r="KEA9" s="186"/>
      <c r="KEB9" s="186"/>
      <c r="KEC9" s="186"/>
      <c r="KED9" s="186"/>
      <c r="KEE9" s="186"/>
      <c r="KEF9" s="186"/>
      <c r="KEG9" s="186"/>
      <c r="KEH9" s="186"/>
      <c r="KEI9" s="186"/>
      <c r="KEJ9" s="186"/>
      <c r="KEK9" s="186"/>
      <c r="KEL9" s="186"/>
      <c r="KEM9" s="186"/>
      <c r="KEN9" s="186"/>
      <c r="KEO9" s="186"/>
      <c r="KEP9" s="186"/>
      <c r="KEQ9" s="186"/>
      <c r="KER9" s="186"/>
      <c r="KES9" s="186"/>
      <c r="KET9" s="186"/>
      <c r="KEU9" s="186"/>
      <c r="KEV9" s="186"/>
      <c r="KEW9" s="186"/>
      <c r="KEX9" s="186"/>
      <c r="KEY9" s="186"/>
      <c r="KEZ9" s="186"/>
      <c r="KFA9" s="186"/>
      <c r="KFB9" s="186"/>
      <c r="KFC9" s="186"/>
      <c r="KFD9" s="186"/>
      <c r="KFE9" s="186"/>
      <c r="KFF9" s="186"/>
      <c r="KFG9" s="186"/>
      <c r="KFH9" s="186"/>
      <c r="KFI9" s="186"/>
      <c r="KFJ9" s="186"/>
      <c r="KFK9" s="186"/>
      <c r="KFL9" s="186"/>
      <c r="KFM9" s="186"/>
      <c r="KFN9" s="186"/>
      <c r="KFO9" s="186"/>
      <c r="KFP9" s="186"/>
      <c r="KFQ9" s="186"/>
      <c r="KFR9" s="186"/>
      <c r="KFS9" s="186"/>
      <c r="KFT9" s="186"/>
      <c r="KFU9" s="186"/>
      <c r="KFV9" s="186"/>
      <c r="KFW9" s="186"/>
      <c r="KFX9" s="186"/>
      <c r="KFY9" s="186"/>
      <c r="KFZ9" s="186"/>
      <c r="KGA9" s="186"/>
      <c r="KGB9" s="186"/>
      <c r="KGC9" s="186"/>
      <c r="KGD9" s="186"/>
      <c r="KGE9" s="186"/>
      <c r="KGF9" s="186"/>
      <c r="KGG9" s="186"/>
      <c r="KGH9" s="186"/>
      <c r="KGI9" s="186"/>
      <c r="KGJ9" s="186"/>
      <c r="KGK9" s="186"/>
      <c r="KGL9" s="186"/>
      <c r="KGM9" s="186"/>
      <c r="KGN9" s="186"/>
      <c r="KGO9" s="186"/>
      <c r="KGP9" s="186"/>
      <c r="KGQ9" s="186"/>
      <c r="KGR9" s="186"/>
      <c r="KGS9" s="186"/>
      <c r="KGT9" s="186"/>
      <c r="KGU9" s="186"/>
      <c r="KGV9" s="186"/>
      <c r="KGW9" s="186"/>
      <c r="KGX9" s="186"/>
      <c r="KGY9" s="186"/>
      <c r="KGZ9" s="186"/>
      <c r="KHA9" s="186"/>
      <c r="KHB9" s="186"/>
      <c r="KHC9" s="186"/>
      <c r="KHD9" s="186"/>
      <c r="KHE9" s="186"/>
      <c r="KHF9" s="186"/>
      <c r="KHG9" s="186"/>
      <c r="KHH9" s="186"/>
      <c r="KHI9" s="186"/>
      <c r="KHJ9" s="186"/>
      <c r="KHK9" s="186"/>
      <c r="KHL9" s="186"/>
      <c r="KHM9" s="186"/>
      <c r="KHN9" s="186"/>
      <c r="KHO9" s="186"/>
      <c r="KHP9" s="186"/>
      <c r="KHQ9" s="186"/>
      <c r="KHR9" s="186"/>
      <c r="KHS9" s="186"/>
      <c r="KHT9" s="186"/>
      <c r="KHU9" s="186"/>
      <c r="KHV9" s="186"/>
      <c r="KHW9" s="186"/>
      <c r="KHX9" s="186"/>
      <c r="KHY9" s="186"/>
      <c r="KHZ9" s="186"/>
      <c r="KIA9" s="186"/>
      <c r="KIB9" s="186"/>
      <c r="KIC9" s="186"/>
      <c r="KID9" s="186"/>
      <c r="KIE9" s="186"/>
      <c r="KIF9" s="186"/>
      <c r="KIG9" s="186"/>
      <c r="KIH9" s="186"/>
      <c r="KII9" s="186"/>
      <c r="KIJ9" s="186"/>
      <c r="KIK9" s="186"/>
      <c r="KIL9" s="186"/>
      <c r="KIM9" s="186"/>
      <c r="KIN9" s="186"/>
      <c r="KIO9" s="186"/>
      <c r="KIP9" s="186"/>
      <c r="KIQ9" s="186"/>
      <c r="KIR9" s="186"/>
      <c r="KIS9" s="186"/>
      <c r="KIT9" s="186"/>
      <c r="KIU9" s="186"/>
      <c r="KIV9" s="186"/>
      <c r="KIW9" s="186"/>
      <c r="KIX9" s="186"/>
      <c r="KIY9" s="186"/>
      <c r="KIZ9" s="186"/>
      <c r="KJA9" s="186"/>
      <c r="KJB9" s="186"/>
      <c r="KJC9" s="186"/>
      <c r="KJD9" s="186"/>
      <c r="KJE9" s="186"/>
      <c r="KJF9" s="186"/>
      <c r="KJG9" s="186"/>
      <c r="KJH9" s="186"/>
      <c r="KJI9" s="186"/>
      <c r="KJJ9" s="186"/>
      <c r="KJK9" s="186"/>
      <c r="KJL9" s="186"/>
      <c r="KJM9" s="186"/>
      <c r="KJN9" s="186"/>
      <c r="KJO9" s="186"/>
      <c r="KJP9" s="186"/>
      <c r="KJQ9" s="186"/>
      <c r="KJR9" s="186"/>
      <c r="KJS9" s="186"/>
      <c r="KJT9" s="186"/>
      <c r="KJU9" s="186"/>
      <c r="KJV9" s="186"/>
      <c r="KJW9" s="186"/>
      <c r="KJX9" s="186"/>
      <c r="KJY9" s="186"/>
      <c r="KJZ9" s="186"/>
      <c r="KKA9" s="186"/>
      <c r="KKB9" s="186"/>
      <c r="KKC9" s="186"/>
      <c r="KKD9" s="186"/>
      <c r="KKE9" s="186"/>
      <c r="KKF9" s="186"/>
      <c r="KKG9" s="186"/>
      <c r="KKH9" s="186"/>
      <c r="KKI9" s="186"/>
      <c r="KKJ9" s="186"/>
      <c r="KKK9" s="186"/>
      <c r="KKL9" s="186"/>
      <c r="KKM9" s="186"/>
      <c r="KKN9" s="186"/>
      <c r="KKO9" s="186"/>
      <c r="KKP9" s="186"/>
      <c r="KKQ9" s="186"/>
      <c r="KKR9" s="186"/>
      <c r="KKS9" s="186"/>
      <c r="KKT9" s="186"/>
      <c r="KKU9" s="186"/>
      <c r="KKV9" s="186"/>
      <c r="KKW9" s="186"/>
      <c r="KKX9" s="186"/>
      <c r="KKY9" s="186"/>
      <c r="KKZ9" s="186"/>
      <c r="KLA9" s="186"/>
      <c r="KLB9" s="186"/>
      <c r="KLC9" s="186"/>
      <c r="KLD9" s="186"/>
      <c r="KLE9" s="186"/>
      <c r="KLF9" s="186"/>
      <c r="KLG9" s="186"/>
      <c r="KLH9" s="186"/>
      <c r="KLI9" s="186"/>
      <c r="KLJ9" s="186"/>
      <c r="KLK9" s="186"/>
      <c r="KLL9" s="186"/>
      <c r="KLM9" s="186"/>
      <c r="KLN9" s="186"/>
      <c r="KLO9" s="186"/>
      <c r="KLP9" s="186"/>
      <c r="KLQ9" s="186"/>
      <c r="KLR9" s="186"/>
      <c r="KLS9" s="186"/>
      <c r="KLT9" s="186"/>
      <c r="KLU9" s="186"/>
      <c r="KLV9" s="186"/>
      <c r="KLW9" s="186"/>
      <c r="KLX9" s="186"/>
      <c r="KLY9" s="186"/>
      <c r="KLZ9" s="186"/>
      <c r="KMA9" s="186"/>
      <c r="KMB9" s="186"/>
      <c r="KMC9" s="186"/>
      <c r="KMD9" s="186"/>
      <c r="KME9" s="186"/>
      <c r="KMF9" s="186"/>
      <c r="KMG9" s="186"/>
      <c r="KMH9" s="186"/>
      <c r="KMI9" s="186"/>
      <c r="KMJ9" s="186"/>
      <c r="KMK9" s="186"/>
      <c r="KML9" s="186"/>
      <c r="KMM9" s="186"/>
      <c r="KMN9" s="186"/>
      <c r="KMO9" s="186"/>
      <c r="KMP9" s="186"/>
      <c r="KMQ9" s="186"/>
      <c r="KMR9" s="186"/>
      <c r="KMS9" s="186"/>
      <c r="KMT9" s="186"/>
      <c r="KMU9" s="186"/>
      <c r="KMV9" s="186"/>
      <c r="KMW9" s="186"/>
      <c r="KMX9" s="186"/>
      <c r="KMY9" s="186"/>
      <c r="KMZ9" s="186"/>
      <c r="KNA9" s="186"/>
      <c r="KNB9" s="186"/>
      <c r="KNC9" s="186"/>
      <c r="KND9" s="186"/>
      <c r="KNE9" s="186"/>
      <c r="KNF9" s="186"/>
      <c r="KNG9" s="186"/>
      <c r="KNH9" s="186"/>
      <c r="KNI9" s="186"/>
      <c r="KNJ9" s="186"/>
      <c r="KNK9" s="186"/>
      <c r="KNL9" s="186"/>
      <c r="KNM9" s="186"/>
      <c r="KNN9" s="186"/>
      <c r="KNO9" s="186"/>
      <c r="KNP9" s="186"/>
      <c r="KNQ9" s="186"/>
      <c r="KNR9" s="186"/>
      <c r="KNS9" s="186"/>
      <c r="KNT9" s="186"/>
      <c r="KNU9" s="186"/>
      <c r="KNV9" s="186"/>
      <c r="KNW9" s="186"/>
      <c r="KNX9" s="186"/>
      <c r="KNY9" s="186"/>
      <c r="KNZ9" s="186"/>
      <c r="KOA9" s="186"/>
      <c r="KOB9" s="186"/>
      <c r="KOC9" s="186"/>
      <c r="KOD9" s="186"/>
      <c r="KOE9" s="186"/>
      <c r="KOF9" s="186"/>
      <c r="KOG9" s="186"/>
      <c r="KOH9" s="186"/>
      <c r="KOI9" s="186"/>
      <c r="KOJ9" s="186"/>
      <c r="KOK9" s="186"/>
      <c r="KOL9" s="186"/>
      <c r="KOM9" s="186"/>
      <c r="KON9" s="186"/>
      <c r="KOO9" s="186"/>
      <c r="KOP9" s="186"/>
      <c r="KOQ9" s="186"/>
      <c r="KOR9" s="186"/>
      <c r="KOS9" s="186"/>
      <c r="KOT9" s="186"/>
      <c r="KOU9" s="186"/>
      <c r="KOV9" s="186"/>
      <c r="KOW9" s="186"/>
      <c r="KOX9" s="186"/>
      <c r="KOY9" s="186"/>
      <c r="KOZ9" s="186"/>
      <c r="KPA9" s="186"/>
      <c r="KPB9" s="186"/>
      <c r="KPC9" s="186"/>
      <c r="KPD9" s="186"/>
      <c r="KPE9" s="186"/>
      <c r="KPF9" s="186"/>
      <c r="KPG9" s="186"/>
      <c r="KPH9" s="186"/>
      <c r="KPI9" s="186"/>
      <c r="KPJ9" s="186"/>
      <c r="KPK9" s="186"/>
      <c r="KPL9" s="186"/>
      <c r="KPM9" s="186"/>
      <c r="KPN9" s="186"/>
      <c r="KPO9" s="186"/>
      <c r="KPP9" s="186"/>
      <c r="KPQ9" s="186"/>
      <c r="KPR9" s="186"/>
      <c r="KPS9" s="186"/>
      <c r="KPT9" s="186"/>
      <c r="KPU9" s="186"/>
      <c r="KPV9" s="186"/>
      <c r="KPW9" s="186"/>
      <c r="KPX9" s="186"/>
      <c r="KPY9" s="186"/>
      <c r="KPZ9" s="186"/>
      <c r="KQA9" s="186"/>
      <c r="KQB9" s="186"/>
      <c r="KQC9" s="186"/>
      <c r="KQD9" s="186"/>
      <c r="KQE9" s="186"/>
      <c r="KQF9" s="186"/>
      <c r="KQG9" s="186"/>
      <c r="KQH9" s="186"/>
      <c r="KQI9" s="186"/>
      <c r="KQJ9" s="186"/>
      <c r="KQK9" s="186"/>
      <c r="KQL9" s="186"/>
      <c r="KQM9" s="186"/>
      <c r="KQN9" s="186"/>
      <c r="KQO9" s="186"/>
      <c r="KQP9" s="186"/>
      <c r="KQQ9" s="186"/>
      <c r="KQR9" s="186"/>
      <c r="KQS9" s="186"/>
      <c r="KQT9" s="186"/>
      <c r="KQU9" s="186"/>
      <c r="KQV9" s="186"/>
      <c r="KQW9" s="186"/>
      <c r="KQX9" s="186"/>
      <c r="KQY9" s="186"/>
      <c r="KQZ9" s="186"/>
      <c r="KRA9" s="186"/>
      <c r="KRB9" s="186"/>
      <c r="KRC9" s="186"/>
      <c r="KRD9" s="186"/>
      <c r="KRE9" s="186"/>
      <c r="KRF9" s="186"/>
      <c r="KRG9" s="186"/>
      <c r="KRH9" s="186"/>
      <c r="KRI9" s="186"/>
      <c r="KRJ9" s="186"/>
      <c r="KRK9" s="186"/>
      <c r="KRL9" s="186"/>
      <c r="KRM9" s="186"/>
      <c r="KRN9" s="186"/>
      <c r="KRO9" s="186"/>
      <c r="KRP9" s="186"/>
      <c r="KRQ9" s="186"/>
      <c r="KRR9" s="186"/>
      <c r="KRS9" s="186"/>
      <c r="KRT9" s="186"/>
      <c r="KRU9" s="186"/>
      <c r="KRV9" s="186"/>
      <c r="KRW9" s="186"/>
      <c r="KRX9" s="186"/>
      <c r="KRY9" s="186"/>
      <c r="KRZ9" s="186"/>
      <c r="KSA9" s="186"/>
      <c r="KSB9" s="186"/>
      <c r="KSC9" s="186"/>
      <c r="KSD9" s="186"/>
      <c r="KSE9" s="186"/>
      <c r="KSF9" s="186"/>
      <c r="KSG9" s="186"/>
      <c r="KSH9" s="186"/>
      <c r="KSI9" s="186"/>
      <c r="KSJ9" s="186"/>
      <c r="KSK9" s="186"/>
      <c r="KSL9" s="186"/>
      <c r="KSM9" s="186"/>
      <c r="KSN9" s="186"/>
      <c r="KSO9" s="186"/>
      <c r="KSP9" s="186"/>
      <c r="KSQ9" s="186"/>
      <c r="KSR9" s="186"/>
      <c r="KSS9" s="186"/>
      <c r="KST9" s="186"/>
      <c r="KSU9" s="186"/>
      <c r="KSV9" s="186"/>
      <c r="KSW9" s="186"/>
      <c r="KSX9" s="186"/>
      <c r="KSY9" s="186"/>
      <c r="KSZ9" s="186"/>
      <c r="KTA9" s="186"/>
      <c r="KTB9" s="186"/>
      <c r="KTC9" s="186"/>
      <c r="KTD9" s="186"/>
      <c r="KTE9" s="186"/>
      <c r="KTF9" s="186"/>
      <c r="KTG9" s="186"/>
      <c r="KTH9" s="186"/>
      <c r="KTI9" s="186"/>
      <c r="KTJ9" s="186"/>
      <c r="KTK9" s="186"/>
      <c r="KTL9" s="186"/>
      <c r="KTM9" s="186"/>
      <c r="KTN9" s="186"/>
      <c r="KTO9" s="186"/>
      <c r="KTP9" s="186"/>
      <c r="KTQ9" s="186"/>
      <c r="KTR9" s="186"/>
      <c r="KTS9" s="186"/>
      <c r="KTT9" s="186"/>
      <c r="KTU9" s="186"/>
      <c r="KTV9" s="186"/>
      <c r="KTW9" s="186"/>
      <c r="KTX9" s="186"/>
      <c r="KTY9" s="186"/>
      <c r="KTZ9" s="186"/>
      <c r="KUA9" s="186"/>
      <c r="KUB9" s="186"/>
      <c r="KUC9" s="186"/>
      <c r="KUD9" s="186"/>
      <c r="KUE9" s="186"/>
      <c r="KUF9" s="186"/>
      <c r="KUG9" s="186"/>
      <c r="KUH9" s="186"/>
      <c r="KUI9" s="186"/>
      <c r="KUJ9" s="186"/>
      <c r="KUK9" s="186"/>
      <c r="KUL9" s="186"/>
      <c r="KUM9" s="186"/>
      <c r="KUN9" s="186"/>
      <c r="KUO9" s="186"/>
      <c r="KUP9" s="186"/>
      <c r="KUQ9" s="186"/>
      <c r="KUR9" s="186"/>
      <c r="KUS9" s="186"/>
      <c r="KUT9" s="186"/>
      <c r="KUU9" s="186"/>
      <c r="KUV9" s="186"/>
      <c r="KUW9" s="186"/>
      <c r="KUX9" s="186"/>
      <c r="KUY9" s="186"/>
      <c r="KUZ9" s="186"/>
      <c r="KVA9" s="186"/>
      <c r="KVB9" s="186"/>
      <c r="KVC9" s="186"/>
      <c r="KVD9" s="186"/>
      <c r="KVE9" s="186"/>
      <c r="KVF9" s="186"/>
      <c r="KVG9" s="186"/>
      <c r="KVH9" s="186"/>
      <c r="KVI9" s="186"/>
      <c r="KVJ9" s="186"/>
      <c r="KVK9" s="186"/>
      <c r="KVL9" s="186"/>
      <c r="KVM9" s="186"/>
      <c r="KVN9" s="186"/>
      <c r="KVO9" s="186"/>
      <c r="KVP9" s="186"/>
      <c r="KVQ9" s="186"/>
      <c r="KVR9" s="186"/>
      <c r="KVS9" s="186"/>
      <c r="KVT9" s="186"/>
      <c r="KVU9" s="186"/>
      <c r="KVV9" s="186"/>
      <c r="KVW9" s="186"/>
      <c r="KVX9" s="186"/>
      <c r="KVY9" s="186"/>
      <c r="KVZ9" s="186"/>
      <c r="KWA9" s="186"/>
      <c r="KWB9" s="186"/>
      <c r="KWC9" s="186"/>
      <c r="KWD9" s="186"/>
      <c r="KWE9" s="186"/>
      <c r="KWF9" s="186"/>
      <c r="KWG9" s="186"/>
      <c r="KWH9" s="186"/>
      <c r="KWI9" s="186"/>
      <c r="KWJ9" s="186"/>
      <c r="KWK9" s="186"/>
      <c r="KWL9" s="186"/>
      <c r="KWM9" s="186"/>
      <c r="KWN9" s="186"/>
      <c r="KWO9" s="186"/>
      <c r="KWP9" s="186"/>
      <c r="KWQ9" s="186"/>
      <c r="KWR9" s="186"/>
      <c r="KWS9" s="186"/>
      <c r="KWT9" s="186"/>
      <c r="KWU9" s="186"/>
      <c r="KWV9" s="186"/>
      <c r="KWW9" s="186"/>
      <c r="KWX9" s="186"/>
      <c r="KWY9" s="186"/>
      <c r="KWZ9" s="186"/>
      <c r="KXA9" s="186"/>
      <c r="KXB9" s="186"/>
      <c r="KXC9" s="186"/>
      <c r="KXD9" s="186"/>
      <c r="KXE9" s="186"/>
      <c r="KXF9" s="186"/>
      <c r="KXG9" s="186"/>
      <c r="KXH9" s="186"/>
      <c r="KXI9" s="186"/>
      <c r="KXJ9" s="186"/>
      <c r="KXK9" s="186"/>
      <c r="KXL9" s="186"/>
      <c r="KXM9" s="186"/>
      <c r="KXN9" s="186"/>
      <c r="KXO9" s="186"/>
      <c r="KXP9" s="186"/>
      <c r="KXQ9" s="186"/>
      <c r="KXR9" s="186"/>
      <c r="KXS9" s="186"/>
      <c r="KXT9" s="186"/>
      <c r="KXU9" s="186"/>
      <c r="KXV9" s="186"/>
      <c r="KXW9" s="186"/>
      <c r="KXX9" s="186"/>
      <c r="KXY9" s="186"/>
      <c r="KXZ9" s="186"/>
      <c r="KYA9" s="186"/>
      <c r="KYB9" s="186"/>
      <c r="KYC9" s="186"/>
      <c r="KYD9" s="186"/>
      <c r="KYE9" s="186"/>
      <c r="KYF9" s="186"/>
      <c r="KYG9" s="186"/>
      <c r="KYH9" s="186"/>
      <c r="KYI9" s="186"/>
      <c r="KYJ9" s="186"/>
      <c r="KYK9" s="186"/>
      <c r="KYL9" s="186"/>
      <c r="KYM9" s="186"/>
      <c r="KYN9" s="186"/>
      <c r="KYO9" s="186"/>
      <c r="KYP9" s="186"/>
      <c r="KYQ9" s="186"/>
      <c r="KYR9" s="186"/>
      <c r="KYS9" s="186"/>
      <c r="KYT9" s="186"/>
      <c r="KYU9" s="186"/>
      <c r="KYV9" s="186"/>
      <c r="KYW9" s="186"/>
      <c r="KYX9" s="186"/>
      <c r="KYY9" s="186"/>
      <c r="KYZ9" s="186"/>
      <c r="KZA9" s="186"/>
      <c r="KZB9" s="186"/>
      <c r="KZC9" s="186"/>
      <c r="KZD9" s="186"/>
      <c r="KZE9" s="186"/>
      <c r="KZF9" s="186"/>
      <c r="KZG9" s="186"/>
      <c r="KZH9" s="186"/>
      <c r="KZI9" s="186"/>
      <c r="KZJ9" s="186"/>
      <c r="KZK9" s="186"/>
      <c r="KZL9" s="186"/>
      <c r="KZM9" s="186"/>
      <c r="KZN9" s="186"/>
      <c r="KZO9" s="186"/>
      <c r="KZP9" s="186"/>
      <c r="KZQ9" s="186"/>
      <c r="KZR9" s="186"/>
      <c r="KZS9" s="186"/>
      <c r="KZT9" s="186"/>
      <c r="KZU9" s="186"/>
      <c r="KZV9" s="186"/>
      <c r="KZW9" s="186"/>
      <c r="KZX9" s="186"/>
      <c r="KZY9" s="186"/>
      <c r="KZZ9" s="186"/>
      <c r="LAA9" s="186"/>
      <c r="LAB9" s="186"/>
      <c r="LAC9" s="186"/>
      <c r="LAD9" s="186"/>
      <c r="LAE9" s="186"/>
      <c r="LAF9" s="186"/>
      <c r="LAG9" s="186"/>
      <c r="LAH9" s="186"/>
      <c r="LAI9" s="186"/>
      <c r="LAJ9" s="186"/>
      <c r="LAK9" s="186"/>
      <c r="LAL9" s="186"/>
      <c r="LAM9" s="186"/>
      <c r="LAN9" s="186"/>
      <c r="LAO9" s="186"/>
      <c r="LAP9" s="186"/>
      <c r="LAQ9" s="186"/>
      <c r="LAR9" s="186"/>
      <c r="LAS9" s="186"/>
      <c r="LAT9" s="186"/>
      <c r="LAU9" s="186"/>
      <c r="LAV9" s="186"/>
      <c r="LAW9" s="186"/>
      <c r="LAX9" s="186"/>
      <c r="LAY9" s="186"/>
      <c r="LAZ9" s="186"/>
      <c r="LBA9" s="186"/>
      <c r="LBB9" s="186"/>
      <c r="LBC9" s="186"/>
      <c r="LBD9" s="186"/>
      <c r="LBE9" s="186"/>
      <c r="LBF9" s="186"/>
      <c r="LBG9" s="186"/>
      <c r="LBH9" s="186"/>
      <c r="LBI9" s="186"/>
      <c r="LBJ9" s="186"/>
      <c r="LBK9" s="186"/>
      <c r="LBL9" s="186"/>
      <c r="LBM9" s="186"/>
      <c r="LBN9" s="186"/>
      <c r="LBO9" s="186"/>
      <c r="LBP9" s="186"/>
      <c r="LBQ9" s="186"/>
      <c r="LBR9" s="186"/>
      <c r="LBS9" s="186"/>
      <c r="LBT9" s="186"/>
      <c r="LBU9" s="186"/>
      <c r="LBV9" s="186"/>
      <c r="LBW9" s="186"/>
      <c r="LBX9" s="186"/>
      <c r="LBY9" s="186"/>
      <c r="LBZ9" s="186"/>
      <c r="LCA9" s="186"/>
      <c r="LCB9" s="186"/>
      <c r="LCC9" s="186"/>
      <c r="LCD9" s="186"/>
      <c r="LCE9" s="186"/>
      <c r="LCF9" s="186"/>
      <c r="LCG9" s="186"/>
      <c r="LCH9" s="186"/>
      <c r="LCI9" s="186"/>
      <c r="LCJ9" s="186"/>
      <c r="LCK9" s="186"/>
      <c r="LCL9" s="186"/>
      <c r="LCM9" s="186"/>
      <c r="LCN9" s="186"/>
      <c r="LCO9" s="186"/>
      <c r="LCP9" s="186"/>
      <c r="LCQ9" s="186"/>
      <c r="LCR9" s="186"/>
      <c r="LCS9" s="186"/>
      <c r="LCT9" s="186"/>
      <c r="LCU9" s="186"/>
      <c r="LCV9" s="186"/>
      <c r="LCW9" s="186"/>
      <c r="LCX9" s="186"/>
      <c r="LCY9" s="186"/>
      <c r="LCZ9" s="186"/>
      <c r="LDA9" s="186"/>
      <c r="LDB9" s="186"/>
      <c r="LDC9" s="186"/>
      <c r="LDD9" s="186"/>
      <c r="LDE9" s="186"/>
      <c r="LDF9" s="186"/>
      <c r="LDG9" s="186"/>
      <c r="LDH9" s="186"/>
      <c r="LDI9" s="186"/>
      <c r="LDJ9" s="186"/>
      <c r="LDK9" s="186"/>
      <c r="LDL9" s="186"/>
      <c r="LDM9" s="186"/>
      <c r="LDN9" s="186"/>
      <c r="LDO9" s="186"/>
      <c r="LDP9" s="186"/>
      <c r="LDQ9" s="186"/>
      <c r="LDR9" s="186"/>
      <c r="LDS9" s="186"/>
      <c r="LDT9" s="186"/>
      <c r="LDU9" s="186"/>
      <c r="LDV9" s="186"/>
      <c r="LDW9" s="186"/>
      <c r="LDX9" s="186"/>
      <c r="LDY9" s="186"/>
      <c r="LDZ9" s="186"/>
      <c r="LEA9" s="186"/>
      <c r="LEB9" s="186"/>
      <c r="LEC9" s="186"/>
      <c r="LED9" s="186"/>
      <c r="LEE9" s="186"/>
      <c r="LEF9" s="186"/>
      <c r="LEG9" s="186"/>
      <c r="LEH9" s="186"/>
      <c r="LEI9" s="186"/>
      <c r="LEJ9" s="186"/>
      <c r="LEK9" s="186"/>
      <c r="LEL9" s="186"/>
      <c r="LEM9" s="186"/>
      <c r="LEN9" s="186"/>
      <c r="LEO9" s="186"/>
      <c r="LEP9" s="186"/>
      <c r="LEQ9" s="186"/>
      <c r="LER9" s="186"/>
      <c r="LES9" s="186"/>
      <c r="LET9" s="186"/>
      <c r="LEU9" s="186"/>
      <c r="LEV9" s="186"/>
      <c r="LEW9" s="186"/>
      <c r="LEX9" s="186"/>
      <c r="LEY9" s="186"/>
      <c r="LEZ9" s="186"/>
      <c r="LFA9" s="186"/>
      <c r="LFB9" s="186"/>
      <c r="LFC9" s="186"/>
      <c r="LFD9" s="186"/>
      <c r="LFE9" s="186"/>
      <c r="LFF9" s="186"/>
      <c r="LFG9" s="186"/>
      <c r="LFH9" s="186"/>
      <c r="LFI9" s="186"/>
      <c r="LFJ9" s="186"/>
      <c r="LFK9" s="186"/>
      <c r="LFL9" s="186"/>
      <c r="LFM9" s="186"/>
      <c r="LFN9" s="186"/>
      <c r="LFO9" s="186"/>
      <c r="LFP9" s="186"/>
      <c r="LFQ9" s="186"/>
      <c r="LFR9" s="186"/>
      <c r="LFS9" s="186"/>
      <c r="LFT9" s="186"/>
      <c r="LFU9" s="186"/>
      <c r="LFV9" s="186"/>
      <c r="LFW9" s="186"/>
      <c r="LFX9" s="186"/>
      <c r="LFY9" s="186"/>
      <c r="LFZ9" s="186"/>
      <c r="LGA9" s="186"/>
      <c r="LGB9" s="186"/>
      <c r="LGC9" s="186"/>
      <c r="LGD9" s="186"/>
      <c r="LGE9" s="186"/>
      <c r="LGF9" s="186"/>
      <c r="LGG9" s="186"/>
      <c r="LGH9" s="186"/>
      <c r="LGI9" s="186"/>
      <c r="LGJ9" s="186"/>
      <c r="LGK9" s="186"/>
      <c r="LGL9" s="186"/>
      <c r="LGM9" s="186"/>
      <c r="LGN9" s="186"/>
      <c r="LGO9" s="186"/>
      <c r="LGP9" s="186"/>
      <c r="LGQ9" s="186"/>
      <c r="LGR9" s="186"/>
      <c r="LGS9" s="186"/>
      <c r="LGT9" s="186"/>
      <c r="LGU9" s="186"/>
      <c r="LGV9" s="186"/>
      <c r="LGW9" s="186"/>
      <c r="LGX9" s="186"/>
      <c r="LGY9" s="186"/>
      <c r="LGZ9" s="186"/>
      <c r="LHA9" s="186"/>
      <c r="LHB9" s="186"/>
      <c r="LHC9" s="186"/>
      <c r="LHD9" s="186"/>
      <c r="LHE9" s="186"/>
      <c r="LHF9" s="186"/>
      <c r="LHG9" s="186"/>
      <c r="LHH9" s="186"/>
      <c r="LHI9" s="186"/>
      <c r="LHJ9" s="186"/>
      <c r="LHK9" s="186"/>
      <c r="LHL9" s="186"/>
      <c r="LHM9" s="186"/>
      <c r="LHN9" s="186"/>
      <c r="LHO9" s="186"/>
      <c r="LHP9" s="186"/>
      <c r="LHQ9" s="186"/>
      <c r="LHR9" s="186"/>
      <c r="LHS9" s="186"/>
      <c r="LHT9" s="186"/>
      <c r="LHU9" s="186"/>
      <c r="LHV9" s="186"/>
      <c r="LHW9" s="186"/>
      <c r="LHX9" s="186"/>
      <c r="LHY9" s="186"/>
      <c r="LHZ9" s="186"/>
      <c r="LIA9" s="186"/>
      <c r="LIB9" s="186"/>
      <c r="LIC9" s="186"/>
      <c r="LID9" s="186"/>
      <c r="LIE9" s="186"/>
      <c r="LIF9" s="186"/>
      <c r="LIG9" s="186"/>
      <c r="LIH9" s="186"/>
      <c r="LII9" s="186"/>
      <c r="LIJ9" s="186"/>
      <c r="LIK9" s="186"/>
      <c r="LIL9" s="186"/>
      <c r="LIM9" s="186"/>
      <c r="LIN9" s="186"/>
      <c r="LIO9" s="186"/>
      <c r="LIP9" s="186"/>
      <c r="LIQ9" s="186"/>
      <c r="LIR9" s="186"/>
      <c r="LIS9" s="186"/>
      <c r="LIT9" s="186"/>
      <c r="LIU9" s="186"/>
      <c r="LIV9" s="186"/>
      <c r="LIW9" s="186"/>
      <c r="LIX9" s="186"/>
      <c r="LIY9" s="186"/>
      <c r="LIZ9" s="186"/>
      <c r="LJA9" s="186"/>
      <c r="LJB9" s="186"/>
      <c r="LJC9" s="186"/>
      <c r="LJD9" s="186"/>
      <c r="LJE9" s="186"/>
      <c r="LJF9" s="186"/>
      <c r="LJG9" s="186"/>
      <c r="LJH9" s="186"/>
      <c r="LJI9" s="186"/>
      <c r="LJJ9" s="186"/>
      <c r="LJK9" s="186"/>
      <c r="LJL9" s="186"/>
      <c r="LJM9" s="186"/>
      <c r="LJN9" s="186"/>
      <c r="LJO9" s="186"/>
      <c r="LJP9" s="186"/>
      <c r="LJQ9" s="186"/>
      <c r="LJR9" s="186"/>
      <c r="LJS9" s="186"/>
      <c r="LJT9" s="186"/>
      <c r="LJU9" s="186"/>
      <c r="LJV9" s="186"/>
      <c r="LJW9" s="186"/>
      <c r="LJX9" s="186"/>
      <c r="LJY9" s="186"/>
      <c r="LJZ9" s="186"/>
      <c r="LKA9" s="186"/>
      <c r="LKB9" s="186"/>
      <c r="LKC9" s="186"/>
      <c r="LKD9" s="186"/>
      <c r="LKE9" s="186"/>
      <c r="LKF9" s="186"/>
      <c r="LKG9" s="186"/>
      <c r="LKH9" s="186"/>
      <c r="LKI9" s="186"/>
      <c r="LKJ9" s="186"/>
      <c r="LKK9" s="186"/>
      <c r="LKL9" s="186"/>
      <c r="LKM9" s="186"/>
      <c r="LKN9" s="186"/>
      <c r="LKO9" s="186"/>
      <c r="LKP9" s="186"/>
      <c r="LKQ9" s="186"/>
      <c r="LKR9" s="186"/>
      <c r="LKS9" s="186"/>
      <c r="LKT9" s="186"/>
      <c r="LKU9" s="186"/>
      <c r="LKV9" s="186"/>
      <c r="LKW9" s="186"/>
      <c r="LKX9" s="186"/>
      <c r="LKY9" s="186"/>
      <c r="LKZ9" s="186"/>
      <c r="LLA9" s="186"/>
      <c r="LLB9" s="186"/>
      <c r="LLC9" s="186"/>
      <c r="LLD9" s="186"/>
      <c r="LLE9" s="186"/>
      <c r="LLF9" s="186"/>
      <c r="LLG9" s="186"/>
      <c r="LLH9" s="186"/>
      <c r="LLI9" s="186"/>
      <c r="LLJ9" s="186"/>
      <c r="LLK9" s="186"/>
      <c r="LLL9" s="186"/>
      <c r="LLM9" s="186"/>
      <c r="LLN9" s="186"/>
      <c r="LLO9" s="186"/>
      <c r="LLP9" s="186"/>
      <c r="LLQ9" s="186"/>
      <c r="LLR9" s="186"/>
      <c r="LLS9" s="186"/>
      <c r="LLT9" s="186"/>
      <c r="LLU9" s="186"/>
      <c r="LLV9" s="186"/>
      <c r="LLW9" s="186"/>
      <c r="LLX9" s="186"/>
      <c r="LLY9" s="186"/>
      <c r="LLZ9" s="186"/>
      <c r="LMA9" s="186"/>
      <c r="LMB9" s="186"/>
      <c r="LMC9" s="186"/>
      <c r="LMD9" s="186"/>
      <c r="LME9" s="186"/>
      <c r="LMF9" s="186"/>
      <c r="LMG9" s="186"/>
      <c r="LMH9" s="186"/>
      <c r="LMI9" s="186"/>
      <c r="LMJ9" s="186"/>
      <c r="LMK9" s="186"/>
      <c r="LML9" s="186"/>
      <c r="LMM9" s="186"/>
      <c r="LMN9" s="186"/>
      <c r="LMO9" s="186"/>
      <c r="LMP9" s="186"/>
      <c r="LMQ9" s="186"/>
      <c r="LMR9" s="186"/>
      <c r="LMS9" s="186"/>
      <c r="LMT9" s="186"/>
      <c r="LMU9" s="186"/>
      <c r="LMV9" s="186"/>
      <c r="LMW9" s="186"/>
      <c r="LMX9" s="186"/>
      <c r="LMY9" s="186"/>
      <c r="LMZ9" s="186"/>
      <c r="LNA9" s="186"/>
      <c r="LNB9" s="186"/>
      <c r="LNC9" s="186"/>
      <c r="LND9" s="186"/>
      <c r="LNE9" s="186"/>
      <c r="LNF9" s="186"/>
      <c r="LNG9" s="186"/>
      <c r="LNH9" s="186"/>
      <c r="LNI9" s="186"/>
      <c r="LNJ9" s="186"/>
      <c r="LNK9" s="186"/>
      <c r="LNL9" s="186"/>
      <c r="LNM9" s="186"/>
      <c r="LNN9" s="186"/>
      <c r="LNO9" s="186"/>
      <c r="LNP9" s="186"/>
      <c r="LNQ9" s="186"/>
      <c r="LNR9" s="186"/>
      <c r="LNS9" s="186"/>
      <c r="LNT9" s="186"/>
      <c r="LNU9" s="186"/>
      <c r="LNV9" s="186"/>
      <c r="LNW9" s="186"/>
      <c r="LNX9" s="186"/>
      <c r="LNY9" s="186"/>
      <c r="LNZ9" s="186"/>
      <c r="LOA9" s="186"/>
      <c r="LOB9" s="186"/>
      <c r="LOC9" s="186"/>
      <c r="LOD9" s="186"/>
      <c r="LOE9" s="186"/>
      <c r="LOF9" s="186"/>
      <c r="LOG9" s="186"/>
      <c r="LOH9" s="186"/>
      <c r="LOI9" s="186"/>
      <c r="LOJ9" s="186"/>
      <c r="LOK9" s="186"/>
      <c r="LOL9" s="186"/>
      <c r="LOM9" s="186"/>
      <c r="LON9" s="186"/>
      <c r="LOO9" s="186"/>
      <c r="LOP9" s="186"/>
      <c r="LOQ9" s="186"/>
      <c r="LOR9" s="186"/>
      <c r="LOS9" s="186"/>
      <c r="LOT9" s="186"/>
      <c r="LOU9" s="186"/>
      <c r="LOV9" s="186"/>
      <c r="LOW9" s="186"/>
      <c r="LOX9" s="186"/>
      <c r="LOY9" s="186"/>
      <c r="LOZ9" s="186"/>
      <c r="LPA9" s="186"/>
      <c r="LPB9" s="186"/>
      <c r="LPC9" s="186"/>
      <c r="LPD9" s="186"/>
      <c r="LPE9" s="186"/>
      <c r="LPF9" s="186"/>
      <c r="LPG9" s="186"/>
      <c r="LPH9" s="186"/>
      <c r="LPI9" s="186"/>
      <c r="LPJ9" s="186"/>
      <c r="LPK9" s="186"/>
      <c r="LPL9" s="186"/>
      <c r="LPM9" s="186"/>
      <c r="LPN9" s="186"/>
      <c r="LPO9" s="186"/>
      <c r="LPP9" s="186"/>
      <c r="LPQ9" s="186"/>
      <c r="LPR9" s="186"/>
      <c r="LPS9" s="186"/>
      <c r="LPT9" s="186"/>
      <c r="LPU9" s="186"/>
      <c r="LPV9" s="186"/>
      <c r="LPW9" s="186"/>
      <c r="LPX9" s="186"/>
      <c r="LPY9" s="186"/>
      <c r="LPZ9" s="186"/>
      <c r="LQA9" s="186"/>
      <c r="LQB9" s="186"/>
      <c r="LQC9" s="186"/>
      <c r="LQD9" s="186"/>
      <c r="LQE9" s="186"/>
      <c r="LQF9" s="186"/>
      <c r="LQG9" s="186"/>
      <c r="LQH9" s="186"/>
      <c r="LQI9" s="186"/>
      <c r="LQJ9" s="186"/>
      <c r="LQK9" s="186"/>
      <c r="LQL9" s="186"/>
      <c r="LQM9" s="186"/>
      <c r="LQN9" s="186"/>
      <c r="LQO9" s="186"/>
      <c r="LQP9" s="186"/>
      <c r="LQQ9" s="186"/>
      <c r="LQR9" s="186"/>
      <c r="LQS9" s="186"/>
      <c r="LQT9" s="186"/>
      <c r="LQU9" s="186"/>
      <c r="LQV9" s="186"/>
      <c r="LQW9" s="186"/>
      <c r="LQX9" s="186"/>
      <c r="LQY9" s="186"/>
      <c r="LQZ9" s="186"/>
      <c r="LRA9" s="186"/>
      <c r="LRB9" s="186"/>
      <c r="LRC9" s="186"/>
      <c r="LRD9" s="186"/>
      <c r="LRE9" s="186"/>
      <c r="LRF9" s="186"/>
      <c r="LRG9" s="186"/>
      <c r="LRH9" s="186"/>
      <c r="LRI9" s="186"/>
      <c r="LRJ9" s="186"/>
      <c r="LRK9" s="186"/>
      <c r="LRL9" s="186"/>
      <c r="LRM9" s="186"/>
      <c r="LRN9" s="186"/>
      <c r="LRO9" s="186"/>
      <c r="LRP9" s="186"/>
      <c r="LRQ9" s="186"/>
      <c r="LRR9" s="186"/>
      <c r="LRS9" s="186"/>
      <c r="LRT9" s="186"/>
      <c r="LRU9" s="186"/>
      <c r="LRV9" s="186"/>
      <c r="LRW9" s="186"/>
      <c r="LRX9" s="186"/>
      <c r="LRY9" s="186"/>
      <c r="LRZ9" s="186"/>
      <c r="LSA9" s="186"/>
      <c r="LSB9" s="186"/>
      <c r="LSC9" s="186"/>
      <c r="LSD9" s="186"/>
      <c r="LSE9" s="186"/>
      <c r="LSF9" s="186"/>
      <c r="LSG9" s="186"/>
      <c r="LSH9" s="186"/>
      <c r="LSI9" s="186"/>
      <c r="LSJ9" s="186"/>
      <c r="LSK9" s="186"/>
      <c r="LSL9" s="186"/>
      <c r="LSM9" s="186"/>
      <c r="LSN9" s="186"/>
      <c r="LSO9" s="186"/>
      <c r="LSP9" s="186"/>
      <c r="LSQ9" s="186"/>
      <c r="LSR9" s="186"/>
      <c r="LSS9" s="186"/>
      <c r="LST9" s="186"/>
      <c r="LSU9" s="186"/>
      <c r="LSV9" s="186"/>
      <c r="LSW9" s="186"/>
      <c r="LSX9" s="186"/>
      <c r="LSY9" s="186"/>
      <c r="LSZ9" s="186"/>
      <c r="LTA9" s="186"/>
      <c r="LTB9" s="186"/>
      <c r="LTC9" s="186"/>
      <c r="LTD9" s="186"/>
      <c r="LTE9" s="186"/>
      <c r="LTF9" s="186"/>
      <c r="LTG9" s="186"/>
      <c r="LTH9" s="186"/>
      <c r="LTI9" s="186"/>
      <c r="LTJ9" s="186"/>
      <c r="LTK9" s="186"/>
      <c r="LTL9" s="186"/>
      <c r="LTM9" s="186"/>
      <c r="LTN9" s="186"/>
      <c r="LTO9" s="186"/>
      <c r="LTP9" s="186"/>
      <c r="LTQ9" s="186"/>
      <c r="LTR9" s="186"/>
      <c r="LTS9" s="186"/>
      <c r="LTT9" s="186"/>
      <c r="LTU9" s="186"/>
      <c r="LTV9" s="186"/>
      <c r="LTW9" s="186"/>
      <c r="LTX9" s="186"/>
      <c r="LTY9" s="186"/>
      <c r="LTZ9" s="186"/>
      <c r="LUA9" s="186"/>
      <c r="LUB9" s="186"/>
      <c r="LUC9" s="186"/>
      <c r="LUD9" s="186"/>
      <c r="LUE9" s="186"/>
      <c r="LUF9" s="186"/>
      <c r="LUG9" s="186"/>
      <c r="LUH9" s="186"/>
      <c r="LUI9" s="186"/>
      <c r="LUJ9" s="186"/>
      <c r="LUK9" s="186"/>
      <c r="LUL9" s="186"/>
      <c r="LUM9" s="186"/>
      <c r="LUN9" s="186"/>
      <c r="LUO9" s="186"/>
      <c r="LUP9" s="186"/>
      <c r="LUQ9" s="186"/>
      <c r="LUR9" s="186"/>
      <c r="LUS9" s="186"/>
      <c r="LUT9" s="186"/>
      <c r="LUU9" s="186"/>
      <c r="LUV9" s="186"/>
      <c r="LUW9" s="186"/>
      <c r="LUX9" s="186"/>
      <c r="LUY9" s="186"/>
      <c r="LUZ9" s="186"/>
      <c r="LVA9" s="186"/>
      <c r="LVB9" s="186"/>
      <c r="LVC9" s="186"/>
      <c r="LVD9" s="186"/>
      <c r="LVE9" s="186"/>
      <c r="LVF9" s="186"/>
      <c r="LVG9" s="186"/>
      <c r="LVH9" s="186"/>
      <c r="LVI9" s="186"/>
      <c r="LVJ9" s="186"/>
      <c r="LVK9" s="186"/>
      <c r="LVL9" s="186"/>
      <c r="LVM9" s="186"/>
      <c r="LVN9" s="186"/>
      <c r="LVO9" s="186"/>
      <c r="LVP9" s="186"/>
      <c r="LVQ9" s="186"/>
      <c r="LVR9" s="186"/>
      <c r="LVS9" s="186"/>
      <c r="LVT9" s="186"/>
      <c r="LVU9" s="186"/>
      <c r="LVV9" s="186"/>
      <c r="LVW9" s="186"/>
      <c r="LVX9" s="186"/>
      <c r="LVY9" s="186"/>
      <c r="LVZ9" s="186"/>
      <c r="LWA9" s="186"/>
      <c r="LWB9" s="186"/>
      <c r="LWC9" s="186"/>
      <c r="LWD9" s="186"/>
      <c r="LWE9" s="186"/>
      <c r="LWF9" s="186"/>
      <c r="LWG9" s="186"/>
      <c r="LWH9" s="186"/>
      <c r="LWI9" s="186"/>
      <c r="LWJ9" s="186"/>
      <c r="LWK9" s="186"/>
      <c r="LWL9" s="186"/>
      <c r="LWM9" s="186"/>
      <c r="LWN9" s="186"/>
      <c r="LWO9" s="186"/>
      <c r="LWP9" s="186"/>
      <c r="LWQ9" s="186"/>
      <c r="LWR9" s="186"/>
      <c r="LWS9" s="186"/>
      <c r="LWT9" s="186"/>
      <c r="LWU9" s="186"/>
      <c r="LWV9" s="186"/>
      <c r="LWW9" s="186"/>
      <c r="LWX9" s="186"/>
      <c r="LWY9" s="186"/>
      <c r="LWZ9" s="186"/>
      <c r="LXA9" s="186"/>
      <c r="LXB9" s="186"/>
      <c r="LXC9" s="186"/>
      <c r="LXD9" s="186"/>
      <c r="LXE9" s="186"/>
      <c r="LXF9" s="186"/>
      <c r="LXG9" s="186"/>
      <c r="LXH9" s="186"/>
      <c r="LXI9" s="186"/>
      <c r="LXJ9" s="186"/>
      <c r="LXK9" s="186"/>
      <c r="LXL9" s="186"/>
      <c r="LXM9" s="186"/>
      <c r="LXN9" s="186"/>
      <c r="LXO9" s="186"/>
      <c r="LXP9" s="186"/>
      <c r="LXQ9" s="186"/>
      <c r="LXR9" s="186"/>
      <c r="LXS9" s="186"/>
      <c r="LXT9" s="186"/>
      <c r="LXU9" s="186"/>
      <c r="LXV9" s="186"/>
      <c r="LXW9" s="186"/>
      <c r="LXX9" s="186"/>
      <c r="LXY9" s="186"/>
      <c r="LXZ9" s="186"/>
      <c r="LYA9" s="186"/>
      <c r="LYB9" s="186"/>
      <c r="LYC9" s="186"/>
      <c r="LYD9" s="186"/>
      <c r="LYE9" s="186"/>
      <c r="LYF9" s="186"/>
      <c r="LYG9" s="186"/>
      <c r="LYH9" s="186"/>
      <c r="LYI9" s="186"/>
      <c r="LYJ9" s="186"/>
      <c r="LYK9" s="186"/>
      <c r="LYL9" s="186"/>
      <c r="LYM9" s="186"/>
      <c r="LYN9" s="186"/>
      <c r="LYO9" s="186"/>
      <c r="LYP9" s="186"/>
      <c r="LYQ9" s="186"/>
      <c r="LYR9" s="186"/>
      <c r="LYS9" s="186"/>
      <c r="LYT9" s="186"/>
      <c r="LYU9" s="186"/>
      <c r="LYV9" s="186"/>
      <c r="LYW9" s="186"/>
      <c r="LYX9" s="186"/>
      <c r="LYY9" s="186"/>
      <c r="LYZ9" s="186"/>
      <c r="LZA9" s="186"/>
      <c r="LZB9" s="186"/>
      <c r="LZC9" s="186"/>
      <c r="LZD9" s="186"/>
      <c r="LZE9" s="186"/>
      <c r="LZF9" s="186"/>
      <c r="LZG9" s="186"/>
      <c r="LZH9" s="186"/>
      <c r="LZI9" s="186"/>
      <c r="LZJ9" s="186"/>
      <c r="LZK9" s="186"/>
      <c r="LZL9" s="186"/>
      <c r="LZM9" s="186"/>
      <c r="LZN9" s="186"/>
      <c r="LZO9" s="186"/>
      <c r="LZP9" s="186"/>
      <c r="LZQ9" s="186"/>
      <c r="LZR9" s="186"/>
      <c r="LZS9" s="186"/>
      <c r="LZT9" s="186"/>
      <c r="LZU9" s="186"/>
      <c r="LZV9" s="186"/>
      <c r="LZW9" s="186"/>
      <c r="LZX9" s="186"/>
      <c r="LZY9" s="186"/>
      <c r="LZZ9" s="186"/>
      <c r="MAA9" s="186"/>
      <c r="MAB9" s="186"/>
      <c r="MAC9" s="186"/>
      <c r="MAD9" s="186"/>
      <c r="MAE9" s="186"/>
      <c r="MAF9" s="186"/>
      <c r="MAG9" s="186"/>
      <c r="MAH9" s="186"/>
      <c r="MAI9" s="186"/>
      <c r="MAJ9" s="186"/>
      <c r="MAK9" s="186"/>
      <c r="MAL9" s="186"/>
      <c r="MAM9" s="186"/>
      <c r="MAN9" s="186"/>
      <c r="MAO9" s="186"/>
      <c r="MAP9" s="186"/>
      <c r="MAQ9" s="186"/>
      <c r="MAR9" s="186"/>
      <c r="MAS9" s="186"/>
      <c r="MAT9" s="186"/>
      <c r="MAU9" s="186"/>
      <c r="MAV9" s="186"/>
      <c r="MAW9" s="186"/>
      <c r="MAX9" s="186"/>
      <c r="MAY9" s="186"/>
      <c r="MAZ9" s="186"/>
      <c r="MBA9" s="186"/>
      <c r="MBB9" s="186"/>
      <c r="MBC9" s="186"/>
      <c r="MBD9" s="186"/>
      <c r="MBE9" s="186"/>
      <c r="MBF9" s="186"/>
      <c r="MBG9" s="186"/>
      <c r="MBH9" s="186"/>
      <c r="MBI9" s="186"/>
      <c r="MBJ9" s="186"/>
      <c r="MBK9" s="186"/>
      <c r="MBL9" s="186"/>
      <c r="MBM9" s="186"/>
      <c r="MBN9" s="186"/>
      <c r="MBO9" s="186"/>
      <c r="MBP9" s="186"/>
      <c r="MBQ9" s="186"/>
      <c r="MBR9" s="186"/>
      <c r="MBS9" s="186"/>
      <c r="MBT9" s="186"/>
      <c r="MBU9" s="186"/>
      <c r="MBV9" s="186"/>
      <c r="MBW9" s="186"/>
      <c r="MBX9" s="186"/>
      <c r="MBY9" s="186"/>
      <c r="MBZ9" s="186"/>
      <c r="MCA9" s="186"/>
      <c r="MCB9" s="186"/>
      <c r="MCC9" s="186"/>
      <c r="MCD9" s="186"/>
      <c r="MCE9" s="186"/>
      <c r="MCF9" s="186"/>
      <c r="MCG9" s="186"/>
      <c r="MCH9" s="186"/>
      <c r="MCI9" s="186"/>
      <c r="MCJ9" s="186"/>
      <c r="MCK9" s="186"/>
      <c r="MCL9" s="186"/>
      <c r="MCM9" s="186"/>
      <c r="MCN9" s="186"/>
      <c r="MCO9" s="186"/>
      <c r="MCP9" s="186"/>
      <c r="MCQ9" s="186"/>
      <c r="MCR9" s="186"/>
      <c r="MCS9" s="186"/>
      <c r="MCT9" s="186"/>
      <c r="MCU9" s="186"/>
      <c r="MCV9" s="186"/>
      <c r="MCW9" s="186"/>
      <c r="MCX9" s="186"/>
      <c r="MCY9" s="186"/>
      <c r="MCZ9" s="186"/>
      <c r="MDA9" s="186"/>
      <c r="MDB9" s="186"/>
      <c r="MDC9" s="186"/>
      <c r="MDD9" s="186"/>
      <c r="MDE9" s="186"/>
      <c r="MDF9" s="186"/>
      <c r="MDG9" s="186"/>
      <c r="MDH9" s="186"/>
      <c r="MDI9" s="186"/>
      <c r="MDJ9" s="186"/>
      <c r="MDK9" s="186"/>
      <c r="MDL9" s="186"/>
      <c r="MDM9" s="186"/>
      <c r="MDN9" s="186"/>
      <c r="MDO9" s="186"/>
      <c r="MDP9" s="186"/>
      <c r="MDQ9" s="186"/>
      <c r="MDR9" s="186"/>
      <c r="MDS9" s="186"/>
      <c r="MDT9" s="186"/>
      <c r="MDU9" s="186"/>
      <c r="MDV9" s="186"/>
      <c r="MDW9" s="186"/>
      <c r="MDX9" s="186"/>
      <c r="MDY9" s="186"/>
      <c r="MDZ9" s="186"/>
      <c r="MEA9" s="186"/>
      <c r="MEB9" s="186"/>
      <c r="MEC9" s="186"/>
      <c r="MED9" s="186"/>
      <c r="MEE9" s="186"/>
      <c r="MEF9" s="186"/>
      <c r="MEG9" s="186"/>
      <c r="MEH9" s="186"/>
      <c r="MEI9" s="186"/>
      <c r="MEJ9" s="186"/>
      <c r="MEK9" s="186"/>
      <c r="MEL9" s="186"/>
      <c r="MEM9" s="186"/>
      <c r="MEN9" s="186"/>
      <c r="MEO9" s="186"/>
      <c r="MEP9" s="186"/>
      <c r="MEQ9" s="186"/>
      <c r="MER9" s="186"/>
      <c r="MES9" s="186"/>
      <c r="MET9" s="186"/>
      <c r="MEU9" s="186"/>
      <c r="MEV9" s="186"/>
      <c r="MEW9" s="186"/>
      <c r="MEX9" s="186"/>
      <c r="MEY9" s="186"/>
      <c r="MEZ9" s="186"/>
      <c r="MFA9" s="186"/>
      <c r="MFB9" s="186"/>
      <c r="MFC9" s="186"/>
      <c r="MFD9" s="186"/>
      <c r="MFE9" s="186"/>
      <c r="MFF9" s="186"/>
      <c r="MFG9" s="186"/>
      <c r="MFH9" s="186"/>
      <c r="MFI9" s="186"/>
      <c r="MFJ9" s="186"/>
      <c r="MFK9" s="186"/>
      <c r="MFL9" s="186"/>
      <c r="MFM9" s="186"/>
      <c r="MFN9" s="186"/>
      <c r="MFO9" s="186"/>
      <c r="MFP9" s="186"/>
      <c r="MFQ9" s="186"/>
      <c r="MFR9" s="186"/>
      <c r="MFS9" s="186"/>
      <c r="MFT9" s="186"/>
      <c r="MFU9" s="186"/>
      <c r="MFV9" s="186"/>
      <c r="MFW9" s="186"/>
      <c r="MFX9" s="186"/>
      <c r="MFY9" s="186"/>
      <c r="MFZ9" s="186"/>
      <c r="MGA9" s="186"/>
      <c r="MGB9" s="186"/>
      <c r="MGC9" s="186"/>
      <c r="MGD9" s="186"/>
      <c r="MGE9" s="186"/>
      <c r="MGF9" s="186"/>
      <c r="MGG9" s="186"/>
      <c r="MGH9" s="186"/>
      <c r="MGI9" s="186"/>
      <c r="MGJ9" s="186"/>
      <c r="MGK9" s="186"/>
      <c r="MGL9" s="186"/>
      <c r="MGM9" s="186"/>
      <c r="MGN9" s="186"/>
      <c r="MGO9" s="186"/>
      <c r="MGP9" s="186"/>
      <c r="MGQ9" s="186"/>
      <c r="MGR9" s="186"/>
      <c r="MGS9" s="186"/>
      <c r="MGT9" s="186"/>
      <c r="MGU9" s="186"/>
      <c r="MGV9" s="186"/>
      <c r="MGW9" s="186"/>
      <c r="MGX9" s="186"/>
      <c r="MGY9" s="186"/>
      <c r="MGZ9" s="186"/>
      <c r="MHA9" s="186"/>
      <c r="MHB9" s="186"/>
      <c r="MHC9" s="186"/>
      <c r="MHD9" s="186"/>
      <c r="MHE9" s="186"/>
      <c r="MHF9" s="186"/>
      <c r="MHG9" s="186"/>
      <c r="MHH9" s="186"/>
      <c r="MHI9" s="186"/>
      <c r="MHJ9" s="186"/>
      <c r="MHK9" s="186"/>
      <c r="MHL9" s="186"/>
      <c r="MHM9" s="186"/>
      <c r="MHN9" s="186"/>
      <c r="MHO9" s="186"/>
      <c r="MHP9" s="186"/>
      <c r="MHQ9" s="186"/>
      <c r="MHR9" s="186"/>
      <c r="MHS9" s="186"/>
      <c r="MHT9" s="186"/>
      <c r="MHU9" s="186"/>
      <c r="MHV9" s="186"/>
      <c r="MHW9" s="186"/>
      <c r="MHX9" s="186"/>
      <c r="MHY9" s="186"/>
      <c r="MHZ9" s="186"/>
      <c r="MIA9" s="186"/>
      <c r="MIB9" s="186"/>
      <c r="MIC9" s="186"/>
      <c r="MID9" s="186"/>
      <c r="MIE9" s="186"/>
      <c r="MIF9" s="186"/>
      <c r="MIG9" s="186"/>
      <c r="MIH9" s="186"/>
      <c r="MII9" s="186"/>
      <c r="MIJ9" s="186"/>
      <c r="MIK9" s="186"/>
      <c r="MIL9" s="186"/>
      <c r="MIM9" s="186"/>
      <c r="MIN9" s="186"/>
      <c r="MIO9" s="186"/>
      <c r="MIP9" s="186"/>
      <c r="MIQ9" s="186"/>
      <c r="MIR9" s="186"/>
      <c r="MIS9" s="186"/>
      <c r="MIT9" s="186"/>
      <c r="MIU9" s="186"/>
      <c r="MIV9" s="186"/>
      <c r="MIW9" s="186"/>
      <c r="MIX9" s="186"/>
      <c r="MIY9" s="186"/>
      <c r="MIZ9" s="186"/>
      <c r="MJA9" s="186"/>
      <c r="MJB9" s="186"/>
      <c r="MJC9" s="186"/>
      <c r="MJD9" s="186"/>
      <c r="MJE9" s="186"/>
      <c r="MJF9" s="186"/>
      <c r="MJG9" s="186"/>
      <c r="MJH9" s="186"/>
      <c r="MJI9" s="186"/>
      <c r="MJJ9" s="186"/>
      <c r="MJK9" s="186"/>
      <c r="MJL9" s="186"/>
      <c r="MJM9" s="186"/>
      <c r="MJN9" s="186"/>
      <c r="MJO9" s="186"/>
      <c r="MJP9" s="186"/>
      <c r="MJQ9" s="186"/>
      <c r="MJR9" s="186"/>
      <c r="MJS9" s="186"/>
      <c r="MJT9" s="186"/>
      <c r="MJU9" s="186"/>
      <c r="MJV9" s="186"/>
      <c r="MJW9" s="186"/>
      <c r="MJX9" s="186"/>
      <c r="MJY9" s="186"/>
      <c r="MJZ9" s="186"/>
      <c r="MKA9" s="186"/>
      <c r="MKB9" s="186"/>
      <c r="MKC9" s="186"/>
      <c r="MKD9" s="186"/>
      <c r="MKE9" s="186"/>
      <c r="MKF9" s="186"/>
      <c r="MKG9" s="186"/>
      <c r="MKH9" s="186"/>
      <c r="MKI9" s="186"/>
      <c r="MKJ9" s="186"/>
      <c r="MKK9" s="186"/>
      <c r="MKL9" s="186"/>
      <c r="MKM9" s="186"/>
      <c r="MKN9" s="186"/>
      <c r="MKO9" s="186"/>
      <c r="MKP9" s="186"/>
      <c r="MKQ9" s="186"/>
      <c r="MKR9" s="186"/>
      <c r="MKS9" s="186"/>
      <c r="MKT9" s="186"/>
      <c r="MKU9" s="186"/>
      <c r="MKV9" s="186"/>
      <c r="MKW9" s="186"/>
      <c r="MKX9" s="186"/>
      <c r="MKY9" s="186"/>
      <c r="MKZ9" s="186"/>
      <c r="MLA9" s="186"/>
      <c r="MLB9" s="186"/>
      <c r="MLC9" s="186"/>
      <c r="MLD9" s="186"/>
      <c r="MLE9" s="186"/>
      <c r="MLF9" s="186"/>
      <c r="MLG9" s="186"/>
      <c r="MLH9" s="186"/>
      <c r="MLI9" s="186"/>
      <c r="MLJ9" s="186"/>
      <c r="MLK9" s="186"/>
      <c r="MLL9" s="186"/>
      <c r="MLM9" s="186"/>
      <c r="MLN9" s="186"/>
      <c r="MLO9" s="186"/>
      <c r="MLP9" s="186"/>
      <c r="MLQ9" s="186"/>
      <c r="MLR9" s="186"/>
      <c r="MLS9" s="186"/>
      <c r="MLT9" s="186"/>
      <c r="MLU9" s="186"/>
      <c r="MLV9" s="186"/>
      <c r="MLW9" s="186"/>
      <c r="MLX9" s="186"/>
      <c r="MLY9" s="186"/>
      <c r="MLZ9" s="186"/>
      <c r="MMA9" s="186"/>
      <c r="MMB9" s="186"/>
      <c r="MMC9" s="186"/>
      <c r="MMD9" s="186"/>
      <c r="MME9" s="186"/>
      <c r="MMF9" s="186"/>
      <c r="MMG9" s="186"/>
      <c r="MMH9" s="186"/>
      <c r="MMI9" s="186"/>
      <c r="MMJ9" s="186"/>
      <c r="MMK9" s="186"/>
      <c r="MML9" s="186"/>
      <c r="MMM9" s="186"/>
      <c r="MMN9" s="186"/>
      <c r="MMO9" s="186"/>
      <c r="MMP9" s="186"/>
      <c r="MMQ9" s="186"/>
      <c r="MMR9" s="186"/>
      <c r="MMS9" s="186"/>
      <c r="MMT9" s="186"/>
      <c r="MMU9" s="186"/>
      <c r="MMV9" s="186"/>
      <c r="MMW9" s="186"/>
      <c r="MMX9" s="186"/>
      <c r="MMY9" s="186"/>
      <c r="MMZ9" s="186"/>
      <c r="MNA9" s="186"/>
      <c r="MNB9" s="186"/>
      <c r="MNC9" s="186"/>
      <c r="MND9" s="186"/>
      <c r="MNE9" s="186"/>
      <c r="MNF9" s="186"/>
      <c r="MNG9" s="186"/>
      <c r="MNH9" s="186"/>
      <c r="MNI9" s="186"/>
      <c r="MNJ9" s="186"/>
      <c r="MNK9" s="186"/>
      <c r="MNL9" s="186"/>
      <c r="MNM9" s="186"/>
      <c r="MNN9" s="186"/>
      <c r="MNO9" s="186"/>
      <c r="MNP9" s="186"/>
      <c r="MNQ9" s="186"/>
      <c r="MNR9" s="186"/>
      <c r="MNS9" s="186"/>
      <c r="MNT9" s="186"/>
      <c r="MNU9" s="186"/>
      <c r="MNV9" s="186"/>
      <c r="MNW9" s="186"/>
      <c r="MNX9" s="186"/>
      <c r="MNY9" s="186"/>
      <c r="MNZ9" s="186"/>
      <c r="MOA9" s="186"/>
      <c r="MOB9" s="186"/>
      <c r="MOC9" s="186"/>
      <c r="MOD9" s="186"/>
      <c r="MOE9" s="186"/>
      <c r="MOF9" s="186"/>
      <c r="MOG9" s="186"/>
      <c r="MOH9" s="186"/>
      <c r="MOI9" s="186"/>
      <c r="MOJ9" s="186"/>
      <c r="MOK9" s="186"/>
      <c r="MOL9" s="186"/>
      <c r="MOM9" s="186"/>
      <c r="MON9" s="186"/>
      <c r="MOO9" s="186"/>
      <c r="MOP9" s="186"/>
      <c r="MOQ9" s="186"/>
      <c r="MOR9" s="186"/>
      <c r="MOS9" s="186"/>
      <c r="MOT9" s="186"/>
      <c r="MOU9" s="186"/>
      <c r="MOV9" s="186"/>
      <c r="MOW9" s="186"/>
      <c r="MOX9" s="186"/>
      <c r="MOY9" s="186"/>
      <c r="MOZ9" s="186"/>
      <c r="MPA9" s="186"/>
      <c r="MPB9" s="186"/>
      <c r="MPC9" s="186"/>
      <c r="MPD9" s="186"/>
      <c r="MPE9" s="186"/>
      <c r="MPF9" s="186"/>
      <c r="MPG9" s="186"/>
      <c r="MPH9" s="186"/>
      <c r="MPI9" s="186"/>
      <c r="MPJ9" s="186"/>
      <c r="MPK9" s="186"/>
      <c r="MPL9" s="186"/>
      <c r="MPM9" s="186"/>
      <c r="MPN9" s="186"/>
      <c r="MPO9" s="186"/>
      <c r="MPP9" s="186"/>
      <c r="MPQ9" s="186"/>
      <c r="MPR9" s="186"/>
      <c r="MPS9" s="186"/>
      <c r="MPT9" s="186"/>
      <c r="MPU9" s="186"/>
      <c r="MPV9" s="186"/>
      <c r="MPW9" s="186"/>
      <c r="MPX9" s="186"/>
      <c r="MPY9" s="186"/>
      <c r="MPZ9" s="186"/>
      <c r="MQA9" s="186"/>
      <c r="MQB9" s="186"/>
      <c r="MQC9" s="186"/>
      <c r="MQD9" s="186"/>
      <c r="MQE9" s="186"/>
      <c r="MQF9" s="186"/>
      <c r="MQG9" s="186"/>
      <c r="MQH9" s="186"/>
      <c r="MQI9" s="186"/>
      <c r="MQJ9" s="186"/>
      <c r="MQK9" s="186"/>
      <c r="MQL9" s="186"/>
      <c r="MQM9" s="186"/>
      <c r="MQN9" s="186"/>
      <c r="MQO9" s="186"/>
      <c r="MQP9" s="186"/>
      <c r="MQQ9" s="186"/>
      <c r="MQR9" s="186"/>
      <c r="MQS9" s="186"/>
      <c r="MQT9" s="186"/>
      <c r="MQU9" s="186"/>
      <c r="MQV9" s="186"/>
      <c r="MQW9" s="186"/>
      <c r="MQX9" s="186"/>
      <c r="MQY9" s="186"/>
      <c r="MQZ9" s="186"/>
      <c r="MRA9" s="186"/>
      <c r="MRB9" s="186"/>
      <c r="MRC9" s="186"/>
      <c r="MRD9" s="186"/>
      <c r="MRE9" s="186"/>
      <c r="MRF9" s="186"/>
      <c r="MRG9" s="186"/>
      <c r="MRH9" s="186"/>
      <c r="MRI9" s="186"/>
      <c r="MRJ9" s="186"/>
      <c r="MRK9" s="186"/>
      <c r="MRL9" s="186"/>
      <c r="MRM9" s="186"/>
      <c r="MRN9" s="186"/>
      <c r="MRO9" s="186"/>
      <c r="MRP9" s="186"/>
      <c r="MRQ9" s="186"/>
      <c r="MRR9" s="186"/>
      <c r="MRS9" s="186"/>
      <c r="MRT9" s="186"/>
      <c r="MRU9" s="186"/>
      <c r="MRV9" s="186"/>
      <c r="MRW9" s="186"/>
      <c r="MRX9" s="186"/>
      <c r="MRY9" s="186"/>
      <c r="MRZ9" s="186"/>
      <c r="MSA9" s="186"/>
      <c r="MSB9" s="186"/>
      <c r="MSC9" s="186"/>
      <c r="MSD9" s="186"/>
      <c r="MSE9" s="186"/>
      <c r="MSF9" s="186"/>
      <c r="MSG9" s="186"/>
      <c r="MSH9" s="186"/>
      <c r="MSI9" s="186"/>
      <c r="MSJ9" s="186"/>
      <c r="MSK9" s="186"/>
      <c r="MSL9" s="186"/>
      <c r="MSM9" s="186"/>
      <c r="MSN9" s="186"/>
      <c r="MSO9" s="186"/>
      <c r="MSP9" s="186"/>
      <c r="MSQ9" s="186"/>
      <c r="MSR9" s="186"/>
      <c r="MSS9" s="186"/>
      <c r="MST9" s="186"/>
      <c r="MSU9" s="186"/>
      <c r="MSV9" s="186"/>
      <c r="MSW9" s="186"/>
      <c r="MSX9" s="186"/>
      <c r="MSY9" s="186"/>
      <c r="MSZ9" s="186"/>
      <c r="MTA9" s="186"/>
      <c r="MTB9" s="186"/>
      <c r="MTC9" s="186"/>
      <c r="MTD9" s="186"/>
      <c r="MTE9" s="186"/>
      <c r="MTF9" s="186"/>
      <c r="MTG9" s="186"/>
      <c r="MTH9" s="186"/>
      <c r="MTI9" s="186"/>
      <c r="MTJ9" s="186"/>
      <c r="MTK9" s="186"/>
      <c r="MTL9" s="186"/>
      <c r="MTM9" s="186"/>
      <c r="MTN9" s="186"/>
      <c r="MTO9" s="186"/>
      <c r="MTP9" s="186"/>
      <c r="MTQ9" s="186"/>
      <c r="MTR9" s="186"/>
      <c r="MTS9" s="186"/>
      <c r="MTT9" s="186"/>
      <c r="MTU9" s="186"/>
      <c r="MTV9" s="186"/>
      <c r="MTW9" s="186"/>
      <c r="MTX9" s="186"/>
      <c r="MTY9" s="186"/>
      <c r="MTZ9" s="186"/>
      <c r="MUA9" s="186"/>
      <c r="MUB9" s="186"/>
      <c r="MUC9" s="186"/>
      <c r="MUD9" s="186"/>
      <c r="MUE9" s="186"/>
      <c r="MUF9" s="186"/>
      <c r="MUG9" s="186"/>
      <c r="MUH9" s="186"/>
      <c r="MUI9" s="186"/>
      <c r="MUJ9" s="186"/>
      <c r="MUK9" s="186"/>
      <c r="MUL9" s="186"/>
      <c r="MUM9" s="186"/>
      <c r="MUN9" s="186"/>
      <c r="MUO9" s="186"/>
      <c r="MUP9" s="186"/>
      <c r="MUQ9" s="186"/>
      <c r="MUR9" s="186"/>
      <c r="MUS9" s="186"/>
      <c r="MUT9" s="186"/>
      <c r="MUU9" s="186"/>
      <c r="MUV9" s="186"/>
      <c r="MUW9" s="186"/>
      <c r="MUX9" s="186"/>
      <c r="MUY9" s="186"/>
      <c r="MUZ9" s="186"/>
      <c r="MVA9" s="186"/>
      <c r="MVB9" s="186"/>
      <c r="MVC9" s="186"/>
      <c r="MVD9" s="186"/>
      <c r="MVE9" s="186"/>
      <c r="MVF9" s="186"/>
      <c r="MVG9" s="186"/>
      <c r="MVH9" s="186"/>
      <c r="MVI9" s="186"/>
      <c r="MVJ9" s="186"/>
      <c r="MVK9" s="186"/>
      <c r="MVL9" s="186"/>
      <c r="MVM9" s="186"/>
      <c r="MVN9" s="186"/>
      <c r="MVO9" s="186"/>
      <c r="MVP9" s="186"/>
      <c r="MVQ9" s="186"/>
      <c r="MVR9" s="186"/>
      <c r="MVS9" s="186"/>
      <c r="MVT9" s="186"/>
      <c r="MVU9" s="186"/>
      <c r="MVV9" s="186"/>
      <c r="MVW9" s="186"/>
      <c r="MVX9" s="186"/>
      <c r="MVY9" s="186"/>
      <c r="MVZ9" s="186"/>
      <c r="MWA9" s="186"/>
      <c r="MWB9" s="186"/>
      <c r="MWC9" s="186"/>
      <c r="MWD9" s="186"/>
      <c r="MWE9" s="186"/>
      <c r="MWF9" s="186"/>
      <c r="MWG9" s="186"/>
      <c r="MWH9" s="186"/>
      <c r="MWI9" s="186"/>
      <c r="MWJ9" s="186"/>
      <c r="MWK9" s="186"/>
      <c r="MWL9" s="186"/>
      <c r="MWM9" s="186"/>
      <c r="MWN9" s="186"/>
      <c r="MWO9" s="186"/>
      <c r="MWP9" s="186"/>
      <c r="MWQ9" s="186"/>
      <c r="MWR9" s="186"/>
      <c r="MWS9" s="186"/>
      <c r="MWT9" s="186"/>
      <c r="MWU9" s="186"/>
      <c r="MWV9" s="186"/>
      <c r="MWW9" s="186"/>
      <c r="MWX9" s="186"/>
      <c r="MWY9" s="186"/>
      <c r="MWZ9" s="186"/>
      <c r="MXA9" s="186"/>
      <c r="MXB9" s="186"/>
      <c r="MXC9" s="186"/>
      <c r="MXD9" s="186"/>
      <c r="MXE9" s="186"/>
      <c r="MXF9" s="186"/>
      <c r="MXG9" s="186"/>
      <c r="MXH9" s="186"/>
      <c r="MXI9" s="186"/>
      <c r="MXJ9" s="186"/>
      <c r="MXK9" s="186"/>
      <c r="MXL9" s="186"/>
      <c r="MXM9" s="186"/>
      <c r="MXN9" s="186"/>
      <c r="MXO9" s="186"/>
      <c r="MXP9" s="186"/>
      <c r="MXQ9" s="186"/>
      <c r="MXR9" s="186"/>
      <c r="MXS9" s="186"/>
      <c r="MXT9" s="186"/>
      <c r="MXU9" s="186"/>
      <c r="MXV9" s="186"/>
      <c r="MXW9" s="186"/>
      <c r="MXX9" s="186"/>
      <c r="MXY9" s="186"/>
      <c r="MXZ9" s="186"/>
      <c r="MYA9" s="186"/>
      <c r="MYB9" s="186"/>
      <c r="MYC9" s="186"/>
      <c r="MYD9" s="186"/>
      <c r="MYE9" s="186"/>
      <c r="MYF9" s="186"/>
      <c r="MYG9" s="186"/>
      <c r="MYH9" s="186"/>
      <c r="MYI9" s="186"/>
      <c r="MYJ9" s="186"/>
      <c r="MYK9" s="186"/>
      <c r="MYL9" s="186"/>
      <c r="MYM9" s="186"/>
      <c r="MYN9" s="186"/>
      <c r="MYO9" s="186"/>
      <c r="MYP9" s="186"/>
      <c r="MYQ9" s="186"/>
      <c r="MYR9" s="186"/>
      <c r="MYS9" s="186"/>
      <c r="MYT9" s="186"/>
      <c r="MYU9" s="186"/>
      <c r="MYV9" s="186"/>
      <c r="MYW9" s="186"/>
      <c r="MYX9" s="186"/>
      <c r="MYY9" s="186"/>
      <c r="MYZ9" s="186"/>
      <c r="MZA9" s="186"/>
      <c r="MZB9" s="186"/>
      <c r="MZC9" s="186"/>
      <c r="MZD9" s="186"/>
      <c r="MZE9" s="186"/>
      <c r="MZF9" s="186"/>
      <c r="MZG9" s="186"/>
      <c r="MZH9" s="186"/>
      <c r="MZI9" s="186"/>
      <c r="MZJ9" s="186"/>
      <c r="MZK9" s="186"/>
      <c r="MZL9" s="186"/>
      <c r="MZM9" s="186"/>
      <c r="MZN9" s="186"/>
      <c r="MZO9" s="186"/>
      <c r="MZP9" s="186"/>
      <c r="MZQ9" s="186"/>
      <c r="MZR9" s="186"/>
      <c r="MZS9" s="186"/>
      <c r="MZT9" s="186"/>
      <c r="MZU9" s="186"/>
      <c r="MZV9" s="186"/>
      <c r="MZW9" s="186"/>
      <c r="MZX9" s="186"/>
      <c r="MZY9" s="186"/>
      <c r="MZZ9" s="186"/>
      <c r="NAA9" s="186"/>
      <c r="NAB9" s="186"/>
      <c r="NAC9" s="186"/>
      <c r="NAD9" s="186"/>
      <c r="NAE9" s="186"/>
      <c r="NAF9" s="186"/>
      <c r="NAG9" s="186"/>
      <c r="NAH9" s="186"/>
      <c r="NAI9" s="186"/>
      <c r="NAJ9" s="186"/>
      <c r="NAK9" s="186"/>
      <c r="NAL9" s="186"/>
      <c r="NAM9" s="186"/>
      <c r="NAN9" s="186"/>
      <c r="NAO9" s="186"/>
      <c r="NAP9" s="186"/>
      <c r="NAQ9" s="186"/>
      <c r="NAR9" s="186"/>
      <c r="NAS9" s="186"/>
      <c r="NAT9" s="186"/>
      <c r="NAU9" s="186"/>
      <c r="NAV9" s="186"/>
      <c r="NAW9" s="186"/>
      <c r="NAX9" s="186"/>
      <c r="NAY9" s="186"/>
      <c r="NAZ9" s="186"/>
      <c r="NBA9" s="186"/>
      <c r="NBB9" s="186"/>
      <c r="NBC9" s="186"/>
      <c r="NBD9" s="186"/>
      <c r="NBE9" s="186"/>
      <c r="NBF9" s="186"/>
      <c r="NBG9" s="186"/>
      <c r="NBH9" s="186"/>
      <c r="NBI9" s="186"/>
      <c r="NBJ9" s="186"/>
      <c r="NBK9" s="186"/>
      <c r="NBL9" s="186"/>
      <c r="NBM9" s="186"/>
      <c r="NBN9" s="186"/>
      <c r="NBO9" s="186"/>
      <c r="NBP9" s="186"/>
      <c r="NBQ9" s="186"/>
      <c r="NBR9" s="186"/>
      <c r="NBS9" s="186"/>
      <c r="NBT9" s="186"/>
      <c r="NBU9" s="186"/>
      <c r="NBV9" s="186"/>
      <c r="NBW9" s="186"/>
      <c r="NBX9" s="186"/>
      <c r="NBY9" s="186"/>
      <c r="NBZ9" s="186"/>
      <c r="NCA9" s="186"/>
      <c r="NCB9" s="186"/>
      <c r="NCC9" s="186"/>
      <c r="NCD9" s="186"/>
      <c r="NCE9" s="186"/>
      <c r="NCF9" s="186"/>
      <c r="NCG9" s="186"/>
      <c r="NCH9" s="186"/>
      <c r="NCI9" s="186"/>
      <c r="NCJ9" s="186"/>
      <c r="NCK9" s="186"/>
      <c r="NCL9" s="186"/>
      <c r="NCM9" s="186"/>
      <c r="NCN9" s="186"/>
      <c r="NCO9" s="186"/>
      <c r="NCP9" s="186"/>
      <c r="NCQ9" s="186"/>
      <c r="NCR9" s="186"/>
      <c r="NCS9" s="186"/>
      <c r="NCT9" s="186"/>
      <c r="NCU9" s="186"/>
      <c r="NCV9" s="186"/>
      <c r="NCW9" s="186"/>
      <c r="NCX9" s="186"/>
      <c r="NCY9" s="186"/>
      <c r="NCZ9" s="186"/>
      <c r="NDA9" s="186"/>
      <c r="NDB9" s="186"/>
      <c r="NDC9" s="186"/>
      <c r="NDD9" s="186"/>
      <c r="NDE9" s="186"/>
      <c r="NDF9" s="186"/>
      <c r="NDG9" s="186"/>
      <c r="NDH9" s="186"/>
      <c r="NDI9" s="186"/>
      <c r="NDJ9" s="186"/>
      <c r="NDK9" s="186"/>
      <c r="NDL9" s="186"/>
      <c r="NDM9" s="186"/>
      <c r="NDN9" s="186"/>
      <c r="NDO9" s="186"/>
      <c r="NDP9" s="186"/>
      <c r="NDQ9" s="186"/>
      <c r="NDR9" s="186"/>
      <c r="NDS9" s="186"/>
      <c r="NDT9" s="186"/>
      <c r="NDU9" s="186"/>
      <c r="NDV9" s="186"/>
      <c r="NDW9" s="186"/>
      <c r="NDX9" s="186"/>
      <c r="NDY9" s="186"/>
      <c r="NDZ9" s="186"/>
      <c r="NEA9" s="186"/>
      <c r="NEB9" s="186"/>
      <c r="NEC9" s="186"/>
      <c r="NED9" s="186"/>
      <c r="NEE9" s="186"/>
      <c r="NEF9" s="186"/>
      <c r="NEG9" s="186"/>
      <c r="NEH9" s="186"/>
      <c r="NEI9" s="186"/>
      <c r="NEJ9" s="186"/>
      <c r="NEK9" s="186"/>
      <c r="NEL9" s="186"/>
      <c r="NEM9" s="186"/>
      <c r="NEN9" s="186"/>
      <c r="NEO9" s="186"/>
      <c r="NEP9" s="186"/>
      <c r="NEQ9" s="186"/>
      <c r="NER9" s="186"/>
      <c r="NES9" s="186"/>
      <c r="NET9" s="186"/>
      <c r="NEU9" s="186"/>
      <c r="NEV9" s="186"/>
      <c r="NEW9" s="186"/>
      <c r="NEX9" s="186"/>
      <c r="NEY9" s="186"/>
      <c r="NEZ9" s="186"/>
      <c r="NFA9" s="186"/>
      <c r="NFB9" s="186"/>
      <c r="NFC9" s="186"/>
      <c r="NFD9" s="186"/>
      <c r="NFE9" s="186"/>
      <c r="NFF9" s="186"/>
      <c r="NFG9" s="186"/>
      <c r="NFH9" s="186"/>
      <c r="NFI9" s="186"/>
      <c r="NFJ9" s="186"/>
      <c r="NFK9" s="186"/>
      <c r="NFL9" s="186"/>
      <c r="NFM9" s="186"/>
      <c r="NFN9" s="186"/>
      <c r="NFO9" s="186"/>
      <c r="NFP9" s="186"/>
      <c r="NFQ9" s="186"/>
      <c r="NFR9" s="186"/>
      <c r="NFS9" s="186"/>
      <c r="NFT9" s="186"/>
      <c r="NFU9" s="186"/>
      <c r="NFV9" s="186"/>
      <c r="NFW9" s="186"/>
      <c r="NFX9" s="186"/>
      <c r="NFY9" s="186"/>
      <c r="NFZ9" s="186"/>
      <c r="NGA9" s="186"/>
      <c r="NGB9" s="186"/>
      <c r="NGC9" s="186"/>
      <c r="NGD9" s="186"/>
      <c r="NGE9" s="186"/>
      <c r="NGF9" s="186"/>
      <c r="NGG9" s="186"/>
      <c r="NGH9" s="186"/>
      <c r="NGI9" s="186"/>
      <c r="NGJ9" s="186"/>
      <c r="NGK9" s="186"/>
      <c r="NGL9" s="186"/>
      <c r="NGM9" s="186"/>
      <c r="NGN9" s="186"/>
      <c r="NGO9" s="186"/>
      <c r="NGP9" s="186"/>
      <c r="NGQ9" s="186"/>
      <c r="NGR9" s="186"/>
      <c r="NGS9" s="186"/>
      <c r="NGT9" s="186"/>
      <c r="NGU9" s="186"/>
      <c r="NGV9" s="186"/>
      <c r="NGW9" s="186"/>
      <c r="NGX9" s="186"/>
      <c r="NGY9" s="186"/>
      <c r="NGZ9" s="186"/>
      <c r="NHA9" s="186"/>
      <c r="NHB9" s="186"/>
      <c r="NHC9" s="186"/>
      <c r="NHD9" s="186"/>
      <c r="NHE9" s="186"/>
      <c r="NHF9" s="186"/>
      <c r="NHG9" s="186"/>
      <c r="NHH9" s="186"/>
      <c r="NHI9" s="186"/>
      <c r="NHJ9" s="186"/>
      <c r="NHK9" s="186"/>
      <c r="NHL9" s="186"/>
      <c r="NHM9" s="186"/>
      <c r="NHN9" s="186"/>
      <c r="NHO9" s="186"/>
      <c r="NHP9" s="186"/>
      <c r="NHQ9" s="186"/>
      <c r="NHR9" s="186"/>
      <c r="NHS9" s="186"/>
      <c r="NHT9" s="186"/>
      <c r="NHU9" s="186"/>
      <c r="NHV9" s="186"/>
      <c r="NHW9" s="186"/>
      <c r="NHX9" s="186"/>
      <c r="NHY9" s="186"/>
      <c r="NHZ9" s="186"/>
      <c r="NIA9" s="186"/>
      <c r="NIB9" s="186"/>
      <c r="NIC9" s="186"/>
      <c r="NID9" s="186"/>
      <c r="NIE9" s="186"/>
      <c r="NIF9" s="186"/>
      <c r="NIG9" s="186"/>
      <c r="NIH9" s="186"/>
      <c r="NII9" s="186"/>
      <c r="NIJ9" s="186"/>
      <c r="NIK9" s="186"/>
      <c r="NIL9" s="186"/>
      <c r="NIM9" s="186"/>
      <c r="NIN9" s="186"/>
      <c r="NIO9" s="186"/>
      <c r="NIP9" s="186"/>
      <c r="NIQ9" s="186"/>
      <c r="NIR9" s="186"/>
      <c r="NIS9" s="186"/>
      <c r="NIT9" s="186"/>
      <c r="NIU9" s="186"/>
      <c r="NIV9" s="186"/>
      <c r="NIW9" s="186"/>
      <c r="NIX9" s="186"/>
      <c r="NIY9" s="186"/>
      <c r="NIZ9" s="186"/>
      <c r="NJA9" s="186"/>
      <c r="NJB9" s="186"/>
      <c r="NJC9" s="186"/>
      <c r="NJD9" s="186"/>
      <c r="NJE9" s="186"/>
      <c r="NJF9" s="186"/>
      <c r="NJG9" s="186"/>
      <c r="NJH9" s="186"/>
      <c r="NJI9" s="186"/>
      <c r="NJJ9" s="186"/>
      <c r="NJK9" s="186"/>
      <c r="NJL9" s="186"/>
      <c r="NJM9" s="186"/>
      <c r="NJN9" s="186"/>
      <c r="NJO9" s="186"/>
      <c r="NJP9" s="186"/>
      <c r="NJQ9" s="186"/>
      <c r="NJR9" s="186"/>
      <c r="NJS9" s="186"/>
      <c r="NJT9" s="186"/>
      <c r="NJU9" s="186"/>
      <c r="NJV9" s="186"/>
      <c r="NJW9" s="186"/>
      <c r="NJX9" s="186"/>
      <c r="NJY9" s="186"/>
      <c r="NJZ9" s="186"/>
      <c r="NKA9" s="186"/>
      <c r="NKB9" s="186"/>
      <c r="NKC9" s="186"/>
      <c r="NKD9" s="186"/>
      <c r="NKE9" s="186"/>
      <c r="NKF9" s="186"/>
      <c r="NKG9" s="186"/>
      <c r="NKH9" s="186"/>
      <c r="NKI9" s="186"/>
      <c r="NKJ9" s="186"/>
      <c r="NKK9" s="186"/>
      <c r="NKL9" s="186"/>
      <c r="NKM9" s="186"/>
      <c r="NKN9" s="186"/>
      <c r="NKO9" s="186"/>
      <c r="NKP9" s="186"/>
      <c r="NKQ9" s="186"/>
      <c r="NKR9" s="186"/>
      <c r="NKS9" s="186"/>
      <c r="NKT9" s="186"/>
      <c r="NKU9" s="186"/>
      <c r="NKV9" s="186"/>
      <c r="NKW9" s="186"/>
      <c r="NKX9" s="186"/>
      <c r="NKY9" s="186"/>
      <c r="NKZ9" s="186"/>
      <c r="NLA9" s="186"/>
      <c r="NLB9" s="186"/>
      <c r="NLC9" s="186"/>
      <c r="NLD9" s="186"/>
      <c r="NLE9" s="186"/>
      <c r="NLF9" s="186"/>
      <c r="NLG9" s="186"/>
      <c r="NLH9" s="186"/>
      <c r="NLI9" s="186"/>
      <c r="NLJ9" s="186"/>
      <c r="NLK9" s="186"/>
      <c r="NLL9" s="186"/>
      <c r="NLM9" s="186"/>
      <c r="NLN9" s="186"/>
      <c r="NLO9" s="186"/>
      <c r="NLP9" s="186"/>
      <c r="NLQ9" s="186"/>
      <c r="NLR9" s="186"/>
      <c r="NLS9" s="186"/>
      <c r="NLT9" s="186"/>
      <c r="NLU9" s="186"/>
      <c r="NLV9" s="186"/>
      <c r="NLW9" s="186"/>
      <c r="NLX9" s="186"/>
      <c r="NLY9" s="186"/>
      <c r="NLZ9" s="186"/>
      <c r="NMA9" s="186"/>
      <c r="NMB9" s="186"/>
      <c r="NMC9" s="186"/>
      <c r="NMD9" s="186"/>
      <c r="NME9" s="186"/>
      <c r="NMF9" s="186"/>
      <c r="NMG9" s="186"/>
      <c r="NMH9" s="186"/>
      <c r="NMI9" s="186"/>
      <c r="NMJ9" s="186"/>
      <c r="NMK9" s="186"/>
      <c r="NML9" s="186"/>
      <c r="NMM9" s="186"/>
      <c r="NMN9" s="186"/>
      <c r="NMO9" s="186"/>
      <c r="NMP9" s="186"/>
      <c r="NMQ9" s="186"/>
      <c r="NMR9" s="186"/>
      <c r="NMS9" s="186"/>
      <c r="NMT9" s="186"/>
      <c r="NMU9" s="186"/>
      <c r="NMV9" s="186"/>
      <c r="NMW9" s="186"/>
      <c r="NMX9" s="186"/>
      <c r="NMY9" s="186"/>
      <c r="NMZ9" s="186"/>
      <c r="NNA9" s="186"/>
      <c r="NNB9" s="186"/>
      <c r="NNC9" s="186"/>
      <c r="NND9" s="186"/>
      <c r="NNE9" s="186"/>
      <c r="NNF9" s="186"/>
      <c r="NNG9" s="186"/>
      <c r="NNH9" s="186"/>
      <c r="NNI9" s="186"/>
      <c r="NNJ9" s="186"/>
      <c r="NNK9" s="186"/>
      <c r="NNL9" s="186"/>
      <c r="NNM9" s="186"/>
      <c r="NNN9" s="186"/>
      <c r="NNO9" s="186"/>
      <c r="NNP9" s="186"/>
      <c r="NNQ9" s="186"/>
      <c r="NNR9" s="186"/>
      <c r="NNS9" s="186"/>
      <c r="NNT9" s="186"/>
      <c r="NNU9" s="186"/>
      <c r="NNV9" s="186"/>
      <c r="NNW9" s="186"/>
      <c r="NNX9" s="186"/>
      <c r="NNY9" s="186"/>
      <c r="NNZ9" s="186"/>
      <c r="NOA9" s="186"/>
      <c r="NOB9" s="186"/>
      <c r="NOC9" s="186"/>
      <c r="NOD9" s="186"/>
      <c r="NOE9" s="186"/>
      <c r="NOF9" s="186"/>
      <c r="NOG9" s="186"/>
      <c r="NOH9" s="186"/>
      <c r="NOI9" s="186"/>
      <c r="NOJ9" s="186"/>
      <c r="NOK9" s="186"/>
      <c r="NOL9" s="186"/>
      <c r="NOM9" s="186"/>
      <c r="NON9" s="186"/>
      <c r="NOO9" s="186"/>
      <c r="NOP9" s="186"/>
      <c r="NOQ9" s="186"/>
      <c r="NOR9" s="186"/>
      <c r="NOS9" s="186"/>
      <c r="NOT9" s="186"/>
      <c r="NOU9" s="186"/>
      <c r="NOV9" s="186"/>
      <c r="NOW9" s="186"/>
      <c r="NOX9" s="186"/>
      <c r="NOY9" s="186"/>
      <c r="NOZ9" s="186"/>
      <c r="NPA9" s="186"/>
      <c r="NPB9" s="186"/>
      <c r="NPC9" s="186"/>
      <c r="NPD9" s="186"/>
      <c r="NPE9" s="186"/>
      <c r="NPF9" s="186"/>
      <c r="NPG9" s="186"/>
      <c r="NPH9" s="186"/>
      <c r="NPI9" s="186"/>
      <c r="NPJ9" s="186"/>
      <c r="NPK9" s="186"/>
      <c r="NPL9" s="186"/>
      <c r="NPM9" s="186"/>
      <c r="NPN9" s="186"/>
      <c r="NPO9" s="186"/>
      <c r="NPP9" s="186"/>
      <c r="NPQ9" s="186"/>
      <c r="NPR9" s="186"/>
      <c r="NPS9" s="186"/>
      <c r="NPT9" s="186"/>
      <c r="NPU9" s="186"/>
      <c r="NPV9" s="186"/>
      <c r="NPW9" s="186"/>
      <c r="NPX9" s="186"/>
      <c r="NPY9" s="186"/>
      <c r="NPZ9" s="186"/>
      <c r="NQA9" s="186"/>
      <c r="NQB9" s="186"/>
      <c r="NQC9" s="186"/>
      <c r="NQD9" s="186"/>
      <c r="NQE9" s="186"/>
      <c r="NQF9" s="186"/>
      <c r="NQG9" s="186"/>
      <c r="NQH9" s="186"/>
      <c r="NQI9" s="186"/>
      <c r="NQJ9" s="186"/>
      <c r="NQK9" s="186"/>
      <c r="NQL9" s="186"/>
      <c r="NQM9" s="186"/>
      <c r="NQN9" s="186"/>
      <c r="NQO9" s="186"/>
      <c r="NQP9" s="186"/>
      <c r="NQQ9" s="186"/>
      <c r="NQR9" s="186"/>
      <c r="NQS9" s="186"/>
      <c r="NQT9" s="186"/>
      <c r="NQU9" s="186"/>
      <c r="NQV9" s="186"/>
      <c r="NQW9" s="186"/>
      <c r="NQX9" s="186"/>
      <c r="NQY9" s="186"/>
      <c r="NQZ9" s="186"/>
      <c r="NRA9" s="186"/>
      <c r="NRB9" s="186"/>
      <c r="NRC9" s="186"/>
      <c r="NRD9" s="186"/>
      <c r="NRE9" s="186"/>
      <c r="NRF9" s="186"/>
      <c r="NRG9" s="186"/>
      <c r="NRH9" s="186"/>
      <c r="NRI9" s="186"/>
      <c r="NRJ9" s="186"/>
      <c r="NRK9" s="186"/>
      <c r="NRL9" s="186"/>
      <c r="NRM9" s="186"/>
      <c r="NRN9" s="186"/>
      <c r="NRO9" s="186"/>
      <c r="NRP9" s="186"/>
      <c r="NRQ9" s="186"/>
      <c r="NRR9" s="186"/>
      <c r="NRS9" s="186"/>
      <c r="NRT9" s="186"/>
      <c r="NRU9" s="186"/>
      <c r="NRV9" s="186"/>
      <c r="NRW9" s="186"/>
      <c r="NRX9" s="186"/>
      <c r="NRY9" s="186"/>
      <c r="NRZ9" s="186"/>
      <c r="NSA9" s="186"/>
      <c r="NSB9" s="186"/>
      <c r="NSC9" s="186"/>
      <c r="NSD9" s="186"/>
      <c r="NSE9" s="186"/>
      <c r="NSF9" s="186"/>
      <c r="NSG9" s="186"/>
      <c r="NSH9" s="186"/>
      <c r="NSI9" s="186"/>
      <c r="NSJ9" s="186"/>
      <c r="NSK9" s="186"/>
      <c r="NSL9" s="186"/>
      <c r="NSM9" s="186"/>
      <c r="NSN9" s="186"/>
      <c r="NSO9" s="186"/>
      <c r="NSP9" s="186"/>
      <c r="NSQ9" s="186"/>
      <c r="NSR9" s="186"/>
      <c r="NSS9" s="186"/>
      <c r="NST9" s="186"/>
      <c r="NSU9" s="186"/>
      <c r="NSV9" s="186"/>
      <c r="NSW9" s="186"/>
      <c r="NSX9" s="186"/>
      <c r="NSY9" s="186"/>
      <c r="NSZ9" s="186"/>
      <c r="NTA9" s="186"/>
      <c r="NTB9" s="186"/>
      <c r="NTC9" s="186"/>
      <c r="NTD9" s="186"/>
      <c r="NTE9" s="186"/>
      <c r="NTF9" s="186"/>
      <c r="NTG9" s="186"/>
      <c r="NTH9" s="186"/>
      <c r="NTI9" s="186"/>
      <c r="NTJ9" s="186"/>
      <c r="NTK9" s="186"/>
      <c r="NTL9" s="186"/>
      <c r="NTM9" s="186"/>
      <c r="NTN9" s="186"/>
      <c r="NTO9" s="186"/>
      <c r="NTP9" s="186"/>
      <c r="NTQ9" s="186"/>
      <c r="NTR9" s="186"/>
      <c r="NTS9" s="186"/>
      <c r="NTT9" s="186"/>
      <c r="NTU9" s="186"/>
      <c r="NTV9" s="186"/>
      <c r="NTW9" s="186"/>
      <c r="NTX9" s="186"/>
      <c r="NTY9" s="186"/>
      <c r="NTZ9" s="186"/>
      <c r="NUA9" s="186"/>
      <c r="NUB9" s="186"/>
      <c r="NUC9" s="186"/>
      <c r="NUD9" s="186"/>
      <c r="NUE9" s="186"/>
      <c r="NUF9" s="186"/>
      <c r="NUG9" s="186"/>
      <c r="NUH9" s="186"/>
      <c r="NUI9" s="186"/>
      <c r="NUJ9" s="186"/>
      <c r="NUK9" s="186"/>
      <c r="NUL9" s="186"/>
      <c r="NUM9" s="186"/>
      <c r="NUN9" s="186"/>
      <c r="NUO9" s="186"/>
      <c r="NUP9" s="186"/>
      <c r="NUQ9" s="186"/>
      <c r="NUR9" s="186"/>
      <c r="NUS9" s="186"/>
      <c r="NUT9" s="186"/>
      <c r="NUU9" s="186"/>
      <c r="NUV9" s="186"/>
      <c r="NUW9" s="186"/>
      <c r="NUX9" s="186"/>
      <c r="NUY9" s="186"/>
      <c r="NUZ9" s="186"/>
      <c r="NVA9" s="186"/>
      <c r="NVB9" s="186"/>
      <c r="NVC9" s="186"/>
      <c r="NVD9" s="186"/>
      <c r="NVE9" s="186"/>
      <c r="NVF9" s="186"/>
      <c r="NVG9" s="186"/>
      <c r="NVH9" s="186"/>
      <c r="NVI9" s="186"/>
      <c r="NVJ9" s="186"/>
      <c r="NVK9" s="186"/>
      <c r="NVL9" s="186"/>
      <c r="NVM9" s="186"/>
      <c r="NVN9" s="186"/>
      <c r="NVO9" s="186"/>
      <c r="NVP9" s="186"/>
      <c r="NVQ9" s="186"/>
      <c r="NVR9" s="186"/>
      <c r="NVS9" s="186"/>
      <c r="NVT9" s="186"/>
      <c r="NVU9" s="186"/>
      <c r="NVV9" s="186"/>
      <c r="NVW9" s="186"/>
      <c r="NVX9" s="186"/>
      <c r="NVY9" s="186"/>
      <c r="NVZ9" s="186"/>
      <c r="NWA9" s="186"/>
      <c r="NWB9" s="186"/>
      <c r="NWC9" s="186"/>
      <c r="NWD9" s="186"/>
      <c r="NWE9" s="186"/>
      <c r="NWF9" s="186"/>
      <c r="NWG9" s="186"/>
      <c r="NWH9" s="186"/>
      <c r="NWI9" s="186"/>
      <c r="NWJ9" s="186"/>
      <c r="NWK9" s="186"/>
      <c r="NWL9" s="186"/>
      <c r="NWM9" s="186"/>
      <c r="NWN9" s="186"/>
      <c r="NWO9" s="186"/>
      <c r="NWP9" s="186"/>
      <c r="NWQ9" s="186"/>
      <c r="NWR9" s="186"/>
      <c r="NWS9" s="186"/>
      <c r="NWT9" s="186"/>
      <c r="NWU9" s="186"/>
      <c r="NWV9" s="186"/>
      <c r="NWW9" s="186"/>
      <c r="NWX9" s="186"/>
      <c r="NWY9" s="186"/>
      <c r="NWZ9" s="186"/>
      <c r="NXA9" s="186"/>
      <c r="NXB9" s="186"/>
      <c r="NXC9" s="186"/>
      <c r="NXD9" s="186"/>
      <c r="NXE9" s="186"/>
      <c r="NXF9" s="186"/>
      <c r="NXG9" s="186"/>
      <c r="NXH9" s="186"/>
      <c r="NXI9" s="186"/>
      <c r="NXJ9" s="186"/>
      <c r="NXK9" s="186"/>
      <c r="NXL9" s="186"/>
      <c r="NXM9" s="186"/>
      <c r="NXN9" s="186"/>
      <c r="NXO9" s="186"/>
      <c r="NXP9" s="186"/>
      <c r="NXQ9" s="186"/>
      <c r="NXR9" s="186"/>
      <c r="NXS9" s="186"/>
      <c r="NXT9" s="186"/>
      <c r="NXU9" s="186"/>
      <c r="NXV9" s="186"/>
      <c r="NXW9" s="186"/>
      <c r="NXX9" s="186"/>
      <c r="NXY9" s="186"/>
      <c r="NXZ9" s="186"/>
      <c r="NYA9" s="186"/>
      <c r="NYB9" s="186"/>
      <c r="NYC9" s="186"/>
      <c r="NYD9" s="186"/>
      <c r="NYE9" s="186"/>
      <c r="NYF9" s="186"/>
      <c r="NYG9" s="186"/>
      <c r="NYH9" s="186"/>
      <c r="NYI9" s="186"/>
      <c r="NYJ9" s="186"/>
      <c r="NYK9" s="186"/>
      <c r="NYL9" s="186"/>
      <c r="NYM9" s="186"/>
      <c r="NYN9" s="186"/>
      <c r="NYO9" s="186"/>
      <c r="NYP9" s="186"/>
      <c r="NYQ9" s="186"/>
      <c r="NYR9" s="186"/>
      <c r="NYS9" s="186"/>
      <c r="NYT9" s="186"/>
      <c r="NYU9" s="186"/>
      <c r="NYV9" s="186"/>
      <c r="NYW9" s="186"/>
      <c r="NYX9" s="186"/>
      <c r="NYY9" s="186"/>
      <c r="NYZ9" s="186"/>
      <c r="NZA9" s="186"/>
      <c r="NZB9" s="186"/>
      <c r="NZC9" s="186"/>
      <c r="NZD9" s="186"/>
      <c r="NZE9" s="186"/>
      <c r="NZF9" s="186"/>
      <c r="NZG9" s="186"/>
      <c r="NZH9" s="186"/>
      <c r="NZI9" s="186"/>
      <c r="NZJ9" s="186"/>
      <c r="NZK9" s="186"/>
      <c r="NZL9" s="186"/>
      <c r="NZM9" s="186"/>
      <c r="NZN9" s="186"/>
      <c r="NZO9" s="186"/>
      <c r="NZP9" s="186"/>
      <c r="NZQ9" s="186"/>
      <c r="NZR9" s="186"/>
      <c r="NZS9" s="186"/>
      <c r="NZT9" s="186"/>
      <c r="NZU9" s="186"/>
      <c r="NZV9" s="186"/>
      <c r="NZW9" s="186"/>
      <c r="NZX9" s="186"/>
      <c r="NZY9" s="186"/>
      <c r="NZZ9" s="186"/>
      <c r="OAA9" s="186"/>
      <c r="OAB9" s="186"/>
      <c r="OAC9" s="186"/>
      <c r="OAD9" s="186"/>
      <c r="OAE9" s="186"/>
      <c r="OAF9" s="186"/>
      <c r="OAG9" s="186"/>
      <c r="OAH9" s="186"/>
      <c r="OAI9" s="186"/>
      <c r="OAJ9" s="186"/>
      <c r="OAK9" s="186"/>
      <c r="OAL9" s="186"/>
      <c r="OAM9" s="186"/>
      <c r="OAN9" s="186"/>
      <c r="OAO9" s="186"/>
      <c r="OAP9" s="186"/>
      <c r="OAQ9" s="186"/>
      <c r="OAR9" s="186"/>
      <c r="OAS9" s="186"/>
      <c r="OAT9" s="186"/>
      <c r="OAU9" s="186"/>
      <c r="OAV9" s="186"/>
      <c r="OAW9" s="186"/>
      <c r="OAX9" s="186"/>
      <c r="OAY9" s="186"/>
      <c r="OAZ9" s="186"/>
      <c r="OBA9" s="186"/>
      <c r="OBB9" s="186"/>
      <c r="OBC9" s="186"/>
      <c r="OBD9" s="186"/>
      <c r="OBE9" s="186"/>
      <c r="OBF9" s="186"/>
      <c r="OBG9" s="186"/>
      <c r="OBH9" s="186"/>
      <c r="OBI9" s="186"/>
      <c r="OBJ9" s="186"/>
      <c r="OBK9" s="186"/>
      <c r="OBL9" s="186"/>
      <c r="OBM9" s="186"/>
      <c r="OBN9" s="186"/>
      <c r="OBO9" s="186"/>
      <c r="OBP9" s="186"/>
      <c r="OBQ9" s="186"/>
      <c r="OBR9" s="186"/>
      <c r="OBS9" s="186"/>
      <c r="OBT9" s="186"/>
      <c r="OBU9" s="186"/>
      <c r="OBV9" s="186"/>
      <c r="OBW9" s="186"/>
      <c r="OBX9" s="186"/>
      <c r="OBY9" s="186"/>
      <c r="OBZ9" s="186"/>
      <c r="OCA9" s="186"/>
      <c r="OCB9" s="186"/>
      <c r="OCC9" s="186"/>
      <c r="OCD9" s="186"/>
      <c r="OCE9" s="186"/>
      <c r="OCF9" s="186"/>
      <c r="OCG9" s="186"/>
      <c r="OCH9" s="186"/>
      <c r="OCI9" s="186"/>
      <c r="OCJ9" s="186"/>
      <c r="OCK9" s="186"/>
      <c r="OCL9" s="186"/>
      <c r="OCM9" s="186"/>
      <c r="OCN9" s="186"/>
      <c r="OCO9" s="186"/>
      <c r="OCP9" s="186"/>
      <c r="OCQ9" s="186"/>
      <c r="OCR9" s="186"/>
      <c r="OCS9" s="186"/>
      <c r="OCT9" s="186"/>
      <c r="OCU9" s="186"/>
      <c r="OCV9" s="186"/>
      <c r="OCW9" s="186"/>
      <c r="OCX9" s="186"/>
      <c r="OCY9" s="186"/>
      <c r="OCZ9" s="186"/>
      <c r="ODA9" s="186"/>
      <c r="ODB9" s="186"/>
      <c r="ODC9" s="186"/>
      <c r="ODD9" s="186"/>
      <c r="ODE9" s="186"/>
      <c r="ODF9" s="186"/>
      <c r="ODG9" s="186"/>
      <c r="ODH9" s="186"/>
      <c r="ODI9" s="186"/>
      <c r="ODJ9" s="186"/>
      <c r="ODK9" s="186"/>
      <c r="ODL9" s="186"/>
      <c r="ODM9" s="186"/>
      <c r="ODN9" s="186"/>
      <c r="ODO9" s="186"/>
      <c r="ODP9" s="186"/>
      <c r="ODQ9" s="186"/>
      <c r="ODR9" s="186"/>
      <c r="ODS9" s="186"/>
      <c r="ODT9" s="186"/>
      <c r="ODU9" s="186"/>
      <c r="ODV9" s="186"/>
      <c r="ODW9" s="186"/>
      <c r="ODX9" s="186"/>
      <c r="ODY9" s="186"/>
      <c r="ODZ9" s="186"/>
      <c r="OEA9" s="186"/>
      <c r="OEB9" s="186"/>
      <c r="OEC9" s="186"/>
      <c r="OED9" s="186"/>
      <c r="OEE9" s="186"/>
      <c r="OEF9" s="186"/>
      <c r="OEG9" s="186"/>
      <c r="OEH9" s="186"/>
      <c r="OEI9" s="186"/>
      <c r="OEJ9" s="186"/>
      <c r="OEK9" s="186"/>
      <c r="OEL9" s="186"/>
      <c r="OEM9" s="186"/>
      <c r="OEN9" s="186"/>
      <c r="OEO9" s="186"/>
      <c r="OEP9" s="186"/>
      <c r="OEQ9" s="186"/>
      <c r="OER9" s="186"/>
      <c r="OES9" s="186"/>
      <c r="OET9" s="186"/>
      <c r="OEU9" s="186"/>
      <c r="OEV9" s="186"/>
      <c r="OEW9" s="186"/>
      <c r="OEX9" s="186"/>
      <c r="OEY9" s="186"/>
      <c r="OEZ9" s="186"/>
      <c r="OFA9" s="186"/>
      <c r="OFB9" s="186"/>
      <c r="OFC9" s="186"/>
      <c r="OFD9" s="186"/>
      <c r="OFE9" s="186"/>
      <c r="OFF9" s="186"/>
      <c r="OFG9" s="186"/>
      <c r="OFH9" s="186"/>
      <c r="OFI9" s="186"/>
      <c r="OFJ9" s="186"/>
      <c r="OFK9" s="186"/>
      <c r="OFL9" s="186"/>
      <c r="OFM9" s="186"/>
      <c r="OFN9" s="186"/>
      <c r="OFO9" s="186"/>
      <c r="OFP9" s="186"/>
      <c r="OFQ9" s="186"/>
      <c r="OFR9" s="186"/>
      <c r="OFS9" s="186"/>
      <c r="OFT9" s="186"/>
      <c r="OFU9" s="186"/>
      <c r="OFV9" s="186"/>
      <c r="OFW9" s="186"/>
      <c r="OFX9" s="186"/>
      <c r="OFY9" s="186"/>
      <c r="OFZ9" s="186"/>
      <c r="OGA9" s="186"/>
      <c r="OGB9" s="186"/>
      <c r="OGC9" s="186"/>
      <c r="OGD9" s="186"/>
      <c r="OGE9" s="186"/>
      <c r="OGF9" s="186"/>
      <c r="OGG9" s="186"/>
      <c r="OGH9" s="186"/>
      <c r="OGI9" s="186"/>
      <c r="OGJ9" s="186"/>
      <c r="OGK9" s="186"/>
      <c r="OGL9" s="186"/>
      <c r="OGM9" s="186"/>
      <c r="OGN9" s="186"/>
      <c r="OGO9" s="186"/>
      <c r="OGP9" s="186"/>
      <c r="OGQ9" s="186"/>
      <c r="OGR9" s="186"/>
      <c r="OGS9" s="186"/>
      <c r="OGT9" s="186"/>
      <c r="OGU9" s="186"/>
      <c r="OGV9" s="186"/>
      <c r="OGW9" s="186"/>
      <c r="OGX9" s="186"/>
      <c r="OGY9" s="186"/>
      <c r="OGZ9" s="186"/>
      <c r="OHA9" s="186"/>
      <c r="OHB9" s="186"/>
      <c r="OHC9" s="186"/>
      <c r="OHD9" s="186"/>
      <c r="OHE9" s="186"/>
      <c r="OHF9" s="186"/>
      <c r="OHG9" s="186"/>
      <c r="OHH9" s="186"/>
      <c r="OHI9" s="186"/>
      <c r="OHJ9" s="186"/>
      <c r="OHK9" s="186"/>
      <c r="OHL9" s="186"/>
      <c r="OHM9" s="186"/>
      <c r="OHN9" s="186"/>
      <c r="OHO9" s="186"/>
      <c r="OHP9" s="186"/>
      <c r="OHQ9" s="186"/>
      <c r="OHR9" s="186"/>
      <c r="OHS9" s="186"/>
      <c r="OHT9" s="186"/>
      <c r="OHU9" s="186"/>
      <c r="OHV9" s="186"/>
      <c r="OHW9" s="186"/>
      <c r="OHX9" s="186"/>
      <c r="OHY9" s="186"/>
      <c r="OHZ9" s="186"/>
      <c r="OIA9" s="186"/>
      <c r="OIB9" s="186"/>
      <c r="OIC9" s="186"/>
      <c r="OID9" s="186"/>
      <c r="OIE9" s="186"/>
      <c r="OIF9" s="186"/>
      <c r="OIG9" s="186"/>
      <c r="OIH9" s="186"/>
      <c r="OII9" s="186"/>
      <c r="OIJ9" s="186"/>
      <c r="OIK9" s="186"/>
      <c r="OIL9" s="186"/>
      <c r="OIM9" s="186"/>
      <c r="OIN9" s="186"/>
      <c r="OIO9" s="186"/>
      <c r="OIP9" s="186"/>
      <c r="OIQ9" s="186"/>
      <c r="OIR9" s="186"/>
      <c r="OIS9" s="186"/>
      <c r="OIT9" s="186"/>
      <c r="OIU9" s="186"/>
      <c r="OIV9" s="186"/>
      <c r="OIW9" s="186"/>
      <c r="OIX9" s="186"/>
      <c r="OIY9" s="186"/>
      <c r="OIZ9" s="186"/>
      <c r="OJA9" s="186"/>
      <c r="OJB9" s="186"/>
      <c r="OJC9" s="186"/>
      <c r="OJD9" s="186"/>
      <c r="OJE9" s="186"/>
      <c r="OJF9" s="186"/>
      <c r="OJG9" s="186"/>
      <c r="OJH9" s="186"/>
      <c r="OJI9" s="186"/>
      <c r="OJJ9" s="186"/>
      <c r="OJK9" s="186"/>
      <c r="OJL9" s="186"/>
      <c r="OJM9" s="186"/>
      <c r="OJN9" s="186"/>
      <c r="OJO9" s="186"/>
      <c r="OJP9" s="186"/>
      <c r="OJQ9" s="186"/>
      <c r="OJR9" s="186"/>
      <c r="OJS9" s="186"/>
      <c r="OJT9" s="186"/>
      <c r="OJU9" s="186"/>
      <c r="OJV9" s="186"/>
      <c r="OJW9" s="186"/>
      <c r="OJX9" s="186"/>
      <c r="OJY9" s="186"/>
      <c r="OJZ9" s="186"/>
      <c r="OKA9" s="186"/>
      <c r="OKB9" s="186"/>
      <c r="OKC9" s="186"/>
      <c r="OKD9" s="186"/>
      <c r="OKE9" s="186"/>
      <c r="OKF9" s="186"/>
      <c r="OKG9" s="186"/>
      <c r="OKH9" s="186"/>
      <c r="OKI9" s="186"/>
      <c r="OKJ9" s="186"/>
      <c r="OKK9" s="186"/>
      <c r="OKL9" s="186"/>
      <c r="OKM9" s="186"/>
      <c r="OKN9" s="186"/>
      <c r="OKO9" s="186"/>
      <c r="OKP9" s="186"/>
      <c r="OKQ9" s="186"/>
      <c r="OKR9" s="186"/>
      <c r="OKS9" s="186"/>
      <c r="OKT9" s="186"/>
      <c r="OKU9" s="186"/>
      <c r="OKV9" s="186"/>
      <c r="OKW9" s="186"/>
      <c r="OKX9" s="186"/>
      <c r="OKY9" s="186"/>
      <c r="OKZ9" s="186"/>
      <c r="OLA9" s="186"/>
      <c r="OLB9" s="186"/>
      <c r="OLC9" s="186"/>
      <c r="OLD9" s="186"/>
      <c r="OLE9" s="186"/>
      <c r="OLF9" s="186"/>
      <c r="OLG9" s="186"/>
      <c r="OLH9" s="186"/>
      <c r="OLI9" s="186"/>
      <c r="OLJ9" s="186"/>
      <c r="OLK9" s="186"/>
      <c r="OLL9" s="186"/>
      <c r="OLM9" s="186"/>
      <c r="OLN9" s="186"/>
      <c r="OLO9" s="186"/>
      <c r="OLP9" s="186"/>
      <c r="OLQ9" s="186"/>
      <c r="OLR9" s="186"/>
      <c r="OLS9" s="186"/>
      <c r="OLT9" s="186"/>
      <c r="OLU9" s="186"/>
      <c r="OLV9" s="186"/>
      <c r="OLW9" s="186"/>
      <c r="OLX9" s="186"/>
      <c r="OLY9" s="186"/>
      <c r="OLZ9" s="186"/>
      <c r="OMA9" s="186"/>
      <c r="OMB9" s="186"/>
      <c r="OMC9" s="186"/>
      <c r="OMD9" s="186"/>
      <c r="OME9" s="186"/>
      <c r="OMF9" s="186"/>
      <c r="OMG9" s="186"/>
      <c r="OMH9" s="186"/>
      <c r="OMI9" s="186"/>
      <c r="OMJ9" s="186"/>
      <c r="OMK9" s="186"/>
      <c r="OML9" s="186"/>
      <c r="OMM9" s="186"/>
      <c r="OMN9" s="186"/>
      <c r="OMO9" s="186"/>
      <c r="OMP9" s="186"/>
      <c r="OMQ9" s="186"/>
      <c r="OMR9" s="186"/>
      <c r="OMS9" s="186"/>
      <c r="OMT9" s="186"/>
      <c r="OMU9" s="186"/>
      <c r="OMV9" s="186"/>
      <c r="OMW9" s="186"/>
      <c r="OMX9" s="186"/>
      <c r="OMY9" s="186"/>
      <c r="OMZ9" s="186"/>
      <c r="ONA9" s="186"/>
      <c r="ONB9" s="186"/>
      <c r="ONC9" s="186"/>
      <c r="OND9" s="186"/>
      <c r="ONE9" s="186"/>
      <c r="ONF9" s="186"/>
      <c r="ONG9" s="186"/>
      <c r="ONH9" s="186"/>
      <c r="ONI9" s="186"/>
      <c r="ONJ9" s="186"/>
      <c r="ONK9" s="186"/>
      <c r="ONL9" s="186"/>
      <c r="ONM9" s="186"/>
      <c r="ONN9" s="186"/>
      <c r="ONO9" s="186"/>
      <c r="ONP9" s="186"/>
      <c r="ONQ9" s="186"/>
      <c r="ONR9" s="186"/>
      <c r="ONS9" s="186"/>
      <c r="ONT9" s="186"/>
      <c r="ONU9" s="186"/>
      <c r="ONV9" s="186"/>
      <c r="ONW9" s="186"/>
      <c r="ONX9" s="186"/>
      <c r="ONY9" s="186"/>
      <c r="ONZ9" s="186"/>
      <c r="OOA9" s="186"/>
      <c r="OOB9" s="186"/>
      <c r="OOC9" s="186"/>
      <c r="OOD9" s="186"/>
      <c r="OOE9" s="186"/>
      <c r="OOF9" s="186"/>
      <c r="OOG9" s="186"/>
      <c r="OOH9" s="186"/>
      <c r="OOI9" s="186"/>
      <c r="OOJ9" s="186"/>
      <c r="OOK9" s="186"/>
      <c r="OOL9" s="186"/>
      <c r="OOM9" s="186"/>
      <c r="OON9" s="186"/>
      <c r="OOO9" s="186"/>
      <c r="OOP9" s="186"/>
      <c r="OOQ9" s="186"/>
      <c r="OOR9" s="186"/>
      <c r="OOS9" s="186"/>
      <c r="OOT9" s="186"/>
      <c r="OOU9" s="186"/>
      <c r="OOV9" s="186"/>
      <c r="OOW9" s="186"/>
      <c r="OOX9" s="186"/>
      <c r="OOY9" s="186"/>
      <c r="OOZ9" s="186"/>
      <c r="OPA9" s="186"/>
      <c r="OPB9" s="186"/>
      <c r="OPC9" s="186"/>
      <c r="OPD9" s="186"/>
      <c r="OPE9" s="186"/>
      <c r="OPF9" s="186"/>
      <c r="OPG9" s="186"/>
      <c r="OPH9" s="186"/>
      <c r="OPI9" s="186"/>
      <c r="OPJ9" s="186"/>
      <c r="OPK9" s="186"/>
      <c r="OPL9" s="186"/>
      <c r="OPM9" s="186"/>
      <c r="OPN9" s="186"/>
      <c r="OPO9" s="186"/>
      <c r="OPP9" s="186"/>
      <c r="OPQ9" s="186"/>
      <c r="OPR9" s="186"/>
      <c r="OPS9" s="186"/>
      <c r="OPT9" s="186"/>
      <c r="OPU9" s="186"/>
      <c r="OPV9" s="186"/>
      <c r="OPW9" s="186"/>
      <c r="OPX9" s="186"/>
      <c r="OPY9" s="186"/>
      <c r="OPZ9" s="186"/>
      <c r="OQA9" s="186"/>
      <c r="OQB9" s="186"/>
      <c r="OQC9" s="186"/>
      <c r="OQD9" s="186"/>
      <c r="OQE9" s="186"/>
      <c r="OQF9" s="186"/>
      <c r="OQG9" s="186"/>
      <c r="OQH9" s="186"/>
      <c r="OQI9" s="186"/>
      <c r="OQJ9" s="186"/>
      <c r="OQK9" s="186"/>
      <c r="OQL9" s="186"/>
      <c r="OQM9" s="186"/>
      <c r="OQN9" s="186"/>
      <c r="OQO9" s="186"/>
      <c r="OQP9" s="186"/>
      <c r="OQQ9" s="186"/>
      <c r="OQR9" s="186"/>
      <c r="OQS9" s="186"/>
      <c r="OQT9" s="186"/>
      <c r="OQU9" s="186"/>
      <c r="OQV9" s="186"/>
      <c r="OQW9" s="186"/>
      <c r="OQX9" s="186"/>
      <c r="OQY9" s="186"/>
      <c r="OQZ9" s="186"/>
      <c r="ORA9" s="186"/>
      <c r="ORB9" s="186"/>
      <c r="ORC9" s="186"/>
      <c r="ORD9" s="186"/>
      <c r="ORE9" s="186"/>
      <c r="ORF9" s="186"/>
      <c r="ORG9" s="186"/>
      <c r="ORH9" s="186"/>
      <c r="ORI9" s="186"/>
      <c r="ORJ9" s="186"/>
      <c r="ORK9" s="186"/>
      <c r="ORL9" s="186"/>
      <c r="ORM9" s="186"/>
      <c r="ORN9" s="186"/>
      <c r="ORO9" s="186"/>
      <c r="ORP9" s="186"/>
      <c r="ORQ9" s="186"/>
      <c r="ORR9" s="186"/>
      <c r="ORS9" s="186"/>
      <c r="ORT9" s="186"/>
      <c r="ORU9" s="186"/>
      <c r="ORV9" s="186"/>
      <c r="ORW9" s="186"/>
      <c r="ORX9" s="186"/>
      <c r="ORY9" s="186"/>
      <c r="ORZ9" s="186"/>
      <c r="OSA9" s="186"/>
      <c r="OSB9" s="186"/>
      <c r="OSC9" s="186"/>
      <c r="OSD9" s="186"/>
      <c r="OSE9" s="186"/>
      <c r="OSF9" s="186"/>
      <c r="OSG9" s="186"/>
      <c r="OSH9" s="186"/>
      <c r="OSI9" s="186"/>
      <c r="OSJ9" s="186"/>
      <c r="OSK9" s="186"/>
      <c r="OSL9" s="186"/>
      <c r="OSM9" s="186"/>
      <c r="OSN9" s="186"/>
      <c r="OSO9" s="186"/>
      <c r="OSP9" s="186"/>
      <c r="OSQ9" s="186"/>
      <c r="OSR9" s="186"/>
      <c r="OSS9" s="186"/>
      <c r="OST9" s="186"/>
      <c r="OSU9" s="186"/>
      <c r="OSV9" s="186"/>
      <c r="OSW9" s="186"/>
      <c r="OSX9" s="186"/>
      <c r="OSY9" s="186"/>
      <c r="OSZ9" s="186"/>
      <c r="OTA9" s="186"/>
      <c r="OTB9" s="186"/>
      <c r="OTC9" s="186"/>
      <c r="OTD9" s="186"/>
      <c r="OTE9" s="186"/>
      <c r="OTF9" s="186"/>
      <c r="OTG9" s="186"/>
      <c r="OTH9" s="186"/>
      <c r="OTI9" s="186"/>
      <c r="OTJ9" s="186"/>
      <c r="OTK9" s="186"/>
      <c r="OTL9" s="186"/>
      <c r="OTM9" s="186"/>
      <c r="OTN9" s="186"/>
      <c r="OTO9" s="186"/>
      <c r="OTP9" s="186"/>
      <c r="OTQ9" s="186"/>
      <c r="OTR9" s="186"/>
      <c r="OTS9" s="186"/>
      <c r="OTT9" s="186"/>
      <c r="OTU9" s="186"/>
      <c r="OTV9" s="186"/>
      <c r="OTW9" s="186"/>
      <c r="OTX9" s="186"/>
      <c r="OTY9" s="186"/>
      <c r="OTZ9" s="186"/>
      <c r="OUA9" s="186"/>
      <c r="OUB9" s="186"/>
      <c r="OUC9" s="186"/>
      <c r="OUD9" s="186"/>
      <c r="OUE9" s="186"/>
      <c r="OUF9" s="186"/>
      <c r="OUG9" s="186"/>
      <c r="OUH9" s="186"/>
      <c r="OUI9" s="186"/>
      <c r="OUJ9" s="186"/>
      <c r="OUK9" s="186"/>
      <c r="OUL9" s="186"/>
      <c r="OUM9" s="186"/>
      <c r="OUN9" s="186"/>
      <c r="OUO9" s="186"/>
      <c r="OUP9" s="186"/>
      <c r="OUQ9" s="186"/>
      <c r="OUR9" s="186"/>
      <c r="OUS9" s="186"/>
      <c r="OUT9" s="186"/>
      <c r="OUU9" s="186"/>
      <c r="OUV9" s="186"/>
      <c r="OUW9" s="186"/>
      <c r="OUX9" s="186"/>
      <c r="OUY9" s="186"/>
      <c r="OUZ9" s="186"/>
      <c r="OVA9" s="186"/>
      <c r="OVB9" s="186"/>
      <c r="OVC9" s="186"/>
      <c r="OVD9" s="186"/>
      <c r="OVE9" s="186"/>
      <c r="OVF9" s="186"/>
      <c r="OVG9" s="186"/>
      <c r="OVH9" s="186"/>
      <c r="OVI9" s="186"/>
      <c r="OVJ9" s="186"/>
      <c r="OVK9" s="186"/>
      <c r="OVL9" s="186"/>
      <c r="OVM9" s="186"/>
      <c r="OVN9" s="186"/>
      <c r="OVO9" s="186"/>
      <c r="OVP9" s="186"/>
      <c r="OVQ9" s="186"/>
      <c r="OVR9" s="186"/>
      <c r="OVS9" s="186"/>
      <c r="OVT9" s="186"/>
      <c r="OVU9" s="186"/>
      <c r="OVV9" s="186"/>
      <c r="OVW9" s="186"/>
      <c r="OVX9" s="186"/>
      <c r="OVY9" s="186"/>
      <c r="OVZ9" s="186"/>
      <c r="OWA9" s="186"/>
      <c r="OWB9" s="186"/>
      <c r="OWC9" s="186"/>
      <c r="OWD9" s="186"/>
      <c r="OWE9" s="186"/>
      <c r="OWF9" s="186"/>
      <c r="OWG9" s="186"/>
      <c r="OWH9" s="186"/>
      <c r="OWI9" s="186"/>
      <c r="OWJ9" s="186"/>
      <c r="OWK9" s="186"/>
      <c r="OWL9" s="186"/>
      <c r="OWM9" s="186"/>
      <c r="OWN9" s="186"/>
      <c r="OWO9" s="186"/>
      <c r="OWP9" s="186"/>
      <c r="OWQ9" s="186"/>
      <c r="OWR9" s="186"/>
      <c r="OWS9" s="186"/>
      <c r="OWT9" s="186"/>
      <c r="OWU9" s="186"/>
      <c r="OWV9" s="186"/>
      <c r="OWW9" s="186"/>
      <c r="OWX9" s="186"/>
      <c r="OWY9" s="186"/>
      <c r="OWZ9" s="186"/>
      <c r="OXA9" s="186"/>
      <c r="OXB9" s="186"/>
      <c r="OXC9" s="186"/>
      <c r="OXD9" s="186"/>
      <c r="OXE9" s="186"/>
      <c r="OXF9" s="186"/>
      <c r="OXG9" s="186"/>
      <c r="OXH9" s="186"/>
      <c r="OXI9" s="186"/>
      <c r="OXJ9" s="186"/>
      <c r="OXK9" s="186"/>
      <c r="OXL9" s="186"/>
      <c r="OXM9" s="186"/>
      <c r="OXN9" s="186"/>
      <c r="OXO9" s="186"/>
      <c r="OXP9" s="186"/>
      <c r="OXQ9" s="186"/>
      <c r="OXR9" s="186"/>
      <c r="OXS9" s="186"/>
      <c r="OXT9" s="186"/>
      <c r="OXU9" s="186"/>
      <c r="OXV9" s="186"/>
      <c r="OXW9" s="186"/>
      <c r="OXX9" s="186"/>
      <c r="OXY9" s="186"/>
      <c r="OXZ9" s="186"/>
      <c r="OYA9" s="186"/>
      <c r="OYB9" s="186"/>
      <c r="OYC9" s="186"/>
      <c r="OYD9" s="186"/>
      <c r="OYE9" s="186"/>
      <c r="OYF9" s="186"/>
      <c r="OYG9" s="186"/>
      <c r="OYH9" s="186"/>
      <c r="OYI9" s="186"/>
      <c r="OYJ9" s="186"/>
      <c r="OYK9" s="186"/>
      <c r="OYL9" s="186"/>
      <c r="OYM9" s="186"/>
      <c r="OYN9" s="186"/>
      <c r="OYO9" s="186"/>
      <c r="OYP9" s="186"/>
      <c r="OYQ9" s="186"/>
      <c r="OYR9" s="186"/>
      <c r="OYS9" s="186"/>
      <c r="OYT9" s="186"/>
      <c r="OYU9" s="186"/>
      <c r="OYV9" s="186"/>
      <c r="OYW9" s="186"/>
      <c r="OYX9" s="186"/>
      <c r="OYY9" s="186"/>
      <c r="OYZ9" s="186"/>
      <c r="OZA9" s="186"/>
      <c r="OZB9" s="186"/>
      <c r="OZC9" s="186"/>
      <c r="OZD9" s="186"/>
      <c r="OZE9" s="186"/>
      <c r="OZF9" s="186"/>
      <c r="OZG9" s="186"/>
      <c r="OZH9" s="186"/>
      <c r="OZI9" s="186"/>
      <c r="OZJ9" s="186"/>
      <c r="OZK9" s="186"/>
      <c r="OZL9" s="186"/>
      <c r="OZM9" s="186"/>
      <c r="OZN9" s="186"/>
      <c r="OZO9" s="186"/>
      <c r="OZP9" s="186"/>
      <c r="OZQ9" s="186"/>
      <c r="OZR9" s="186"/>
      <c r="OZS9" s="186"/>
      <c r="OZT9" s="186"/>
      <c r="OZU9" s="186"/>
      <c r="OZV9" s="186"/>
      <c r="OZW9" s="186"/>
      <c r="OZX9" s="186"/>
      <c r="OZY9" s="186"/>
      <c r="OZZ9" s="186"/>
      <c r="PAA9" s="186"/>
      <c r="PAB9" s="186"/>
      <c r="PAC9" s="186"/>
      <c r="PAD9" s="186"/>
      <c r="PAE9" s="186"/>
      <c r="PAF9" s="186"/>
      <c r="PAG9" s="186"/>
      <c r="PAH9" s="186"/>
      <c r="PAI9" s="186"/>
      <c r="PAJ9" s="186"/>
      <c r="PAK9" s="186"/>
      <c r="PAL9" s="186"/>
      <c r="PAM9" s="186"/>
      <c r="PAN9" s="186"/>
      <c r="PAO9" s="186"/>
      <c r="PAP9" s="186"/>
      <c r="PAQ9" s="186"/>
      <c r="PAR9" s="186"/>
      <c r="PAS9" s="186"/>
      <c r="PAT9" s="186"/>
      <c r="PAU9" s="186"/>
      <c r="PAV9" s="186"/>
      <c r="PAW9" s="186"/>
      <c r="PAX9" s="186"/>
      <c r="PAY9" s="186"/>
      <c r="PAZ9" s="186"/>
      <c r="PBA9" s="186"/>
      <c r="PBB9" s="186"/>
      <c r="PBC9" s="186"/>
      <c r="PBD9" s="186"/>
      <c r="PBE9" s="186"/>
      <c r="PBF9" s="186"/>
      <c r="PBG9" s="186"/>
      <c r="PBH9" s="186"/>
      <c r="PBI9" s="186"/>
      <c r="PBJ9" s="186"/>
      <c r="PBK9" s="186"/>
      <c r="PBL9" s="186"/>
      <c r="PBM9" s="186"/>
      <c r="PBN9" s="186"/>
      <c r="PBO9" s="186"/>
      <c r="PBP9" s="186"/>
      <c r="PBQ9" s="186"/>
      <c r="PBR9" s="186"/>
      <c r="PBS9" s="186"/>
      <c r="PBT9" s="186"/>
      <c r="PBU9" s="186"/>
      <c r="PBV9" s="186"/>
      <c r="PBW9" s="186"/>
      <c r="PBX9" s="186"/>
      <c r="PBY9" s="186"/>
      <c r="PBZ9" s="186"/>
      <c r="PCA9" s="186"/>
      <c r="PCB9" s="186"/>
      <c r="PCC9" s="186"/>
      <c r="PCD9" s="186"/>
      <c r="PCE9" s="186"/>
      <c r="PCF9" s="186"/>
      <c r="PCG9" s="186"/>
      <c r="PCH9" s="186"/>
      <c r="PCI9" s="186"/>
      <c r="PCJ9" s="186"/>
      <c r="PCK9" s="186"/>
      <c r="PCL9" s="186"/>
      <c r="PCM9" s="186"/>
      <c r="PCN9" s="186"/>
      <c r="PCO9" s="186"/>
      <c r="PCP9" s="186"/>
      <c r="PCQ9" s="186"/>
      <c r="PCR9" s="186"/>
      <c r="PCS9" s="186"/>
      <c r="PCT9" s="186"/>
      <c r="PCU9" s="186"/>
      <c r="PCV9" s="186"/>
      <c r="PCW9" s="186"/>
      <c r="PCX9" s="186"/>
      <c r="PCY9" s="186"/>
      <c r="PCZ9" s="186"/>
      <c r="PDA9" s="186"/>
      <c r="PDB9" s="186"/>
      <c r="PDC9" s="186"/>
      <c r="PDD9" s="186"/>
      <c r="PDE9" s="186"/>
      <c r="PDF9" s="186"/>
      <c r="PDG9" s="186"/>
      <c r="PDH9" s="186"/>
      <c r="PDI9" s="186"/>
      <c r="PDJ9" s="186"/>
      <c r="PDK9" s="186"/>
      <c r="PDL9" s="186"/>
      <c r="PDM9" s="186"/>
      <c r="PDN9" s="186"/>
      <c r="PDO9" s="186"/>
      <c r="PDP9" s="186"/>
      <c r="PDQ9" s="186"/>
      <c r="PDR9" s="186"/>
      <c r="PDS9" s="186"/>
      <c r="PDT9" s="186"/>
      <c r="PDU9" s="186"/>
      <c r="PDV9" s="186"/>
      <c r="PDW9" s="186"/>
      <c r="PDX9" s="186"/>
      <c r="PDY9" s="186"/>
      <c r="PDZ9" s="186"/>
      <c r="PEA9" s="186"/>
      <c r="PEB9" s="186"/>
      <c r="PEC9" s="186"/>
      <c r="PED9" s="186"/>
      <c r="PEE9" s="186"/>
      <c r="PEF9" s="186"/>
      <c r="PEG9" s="186"/>
      <c r="PEH9" s="186"/>
      <c r="PEI9" s="186"/>
      <c r="PEJ9" s="186"/>
      <c r="PEK9" s="186"/>
      <c r="PEL9" s="186"/>
      <c r="PEM9" s="186"/>
      <c r="PEN9" s="186"/>
      <c r="PEO9" s="186"/>
      <c r="PEP9" s="186"/>
      <c r="PEQ9" s="186"/>
      <c r="PER9" s="186"/>
      <c r="PES9" s="186"/>
      <c r="PET9" s="186"/>
      <c r="PEU9" s="186"/>
      <c r="PEV9" s="186"/>
      <c r="PEW9" s="186"/>
      <c r="PEX9" s="186"/>
      <c r="PEY9" s="186"/>
      <c r="PEZ9" s="186"/>
      <c r="PFA9" s="186"/>
      <c r="PFB9" s="186"/>
      <c r="PFC9" s="186"/>
      <c r="PFD9" s="186"/>
      <c r="PFE9" s="186"/>
      <c r="PFF9" s="186"/>
      <c r="PFG9" s="186"/>
      <c r="PFH9" s="186"/>
      <c r="PFI9" s="186"/>
      <c r="PFJ9" s="186"/>
      <c r="PFK9" s="186"/>
      <c r="PFL9" s="186"/>
      <c r="PFM9" s="186"/>
      <c r="PFN9" s="186"/>
      <c r="PFO9" s="186"/>
      <c r="PFP9" s="186"/>
      <c r="PFQ9" s="186"/>
      <c r="PFR9" s="186"/>
      <c r="PFS9" s="186"/>
      <c r="PFT9" s="186"/>
      <c r="PFU9" s="186"/>
      <c r="PFV9" s="186"/>
      <c r="PFW9" s="186"/>
      <c r="PFX9" s="186"/>
      <c r="PFY9" s="186"/>
      <c r="PFZ9" s="186"/>
      <c r="PGA9" s="186"/>
      <c r="PGB9" s="186"/>
      <c r="PGC9" s="186"/>
      <c r="PGD9" s="186"/>
      <c r="PGE9" s="186"/>
      <c r="PGF9" s="186"/>
      <c r="PGG9" s="186"/>
      <c r="PGH9" s="186"/>
      <c r="PGI9" s="186"/>
      <c r="PGJ9" s="186"/>
      <c r="PGK9" s="186"/>
      <c r="PGL9" s="186"/>
      <c r="PGM9" s="186"/>
      <c r="PGN9" s="186"/>
      <c r="PGO9" s="186"/>
      <c r="PGP9" s="186"/>
      <c r="PGQ9" s="186"/>
      <c r="PGR9" s="186"/>
      <c r="PGS9" s="186"/>
      <c r="PGT9" s="186"/>
      <c r="PGU9" s="186"/>
      <c r="PGV9" s="186"/>
      <c r="PGW9" s="186"/>
      <c r="PGX9" s="186"/>
      <c r="PGY9" s="186"/>
      <c r="PGZ9" s="186"/>
      <c r="PHA9" s="186"/>
      <c r="PHB9" s="186"/>
      <c r="PHC9" s="186"/>
      <c r="PHD9" s="186"/>
      <c r="PHE9" s="186"/>
      <c r="PHF9" s="186"/>
      <c r="PHG9" s="186"/>
      <c r="PHH9" s="186"/>
      <c r="PHI9" s="186"/>
      <c r="PHJ9" s="186"/>
      <c r="PHK9" s="186"/>
      <c r="PHL9" s="186"/>
      <c r="PHM9" s="186"/>
      <c r="PHN9" s="186"/>
      <c r="PHO9" s="186"/>
      <c r="PHP9" s="186"/>
      <c r="PHQ9" s="186"/>
      <c r="PHR9" s="186"/>
      <c r="PHS9" s="186"/>
      <c r="PHT9" s="186"/>
      <c r="PHU9" s="186"/>
      <c r="PHV9" s="186"/>
      <c r="PHW9" s="186"/>
      <c r="PHX9" s="186"/>
      <c r="PHY9" s="186"/>
      <c r="PHZ9" s="186"/>
      <c r="PIA9" s="186"/>
      <c r="PIB9" s="186"/>
      <c r="PIC9" s="186"/>
      <c r="PID9" s="186"/>
      <c r="PIE9" s="186"/>
      <c r="PIF9" s="186"/>
      <c r="PIG9" s="186"/>
      <c r="PIH9" s="186"/>
      <c r="PII9" s="186"/>
      <c r="PIJ9" s="186"/>
      <c r="PIK9" s="186"/>
      <c r="PIL9" s="186"/>
      <c r="PIM9" s="186"/>
      <c r="PIN9" s="186"/>
      <c r="PIO9" s="186"/>
      <c r="PIP9" s="186"/>
      <c r="PIQ9" s="186"/>
      <c r="PIR9" s="186"/>
      <c r="PIS9" s="186"/>
      <c r="PIT9" s="186"/>
      <c r="PIU9" s="186"/>
      <c r="PIV9" s="186"/>
      <c r="PIW9" s="186"/>
      <c r="PIX9" s="186"/>
      <c r="PIY9" s="186"/>
      <c r="PIZ9" s="186"/>
      <c r="PJA9" s="186"/>
      <c r="PJB9" s="186"/>
      <c r="PJC9" s="186"/>
      <c r="PJD9" s="186"/>
      <c r="PJE9" s="186"/>
      <c r="PJF9" s="186"/>
      <c r="PJG9" s="186"/>
      <c r="PJH9" s="186"/>
      <c r="PJI9" s="186"/>
      <c r="PJJ9" s="186"/>
      <c r="PJK9" s="186"/>
      <c r="PJL9" s="186"/>
      <c r="PJM9" s="186"/>
      <c r="PJN9" s="186"/>
      <c r="PJO9" s="186"/>
      <c r="PJP9" s="186"/>
      <c r="PJQ9" s="186"/>
      <c r="PJR9" s="186"/>
      <c r="PJS9" s="186"/>
      <c r="PJT9" s="186"/>
      <c r="PJU9" s="186"/>
      <c r="PJV9" s="186"/>
      <c r="PJW9" s="186"/>
      <c r="PJX9" s="186"/>
      <c r="PJY9" s="186"/>
      <c r="PJZ9" s="186"/>
      <c r="PKA9" s="186"/>
      <c r="PKB9" s="186"/>
      <c r="PKC9" s="186"/>
      <c r="PKD9" s="186"/>
      <c r="PKE9" s="186"/>
      <c r="PKF9" s="186"/>
      <c r="PKG9" s="186"/>
      <c r="PKH9" s="186"/>
      <c r="PKI9" s="186"/>
      <c r="PKJ9" s="186"/>
      <c r="PKK9" s="186"/>
      <c r="PKL9" s="186"/>
      <c r="PKM9" s="186"/>
      <c r="PKN9" s="186"/>
      <c r="PKO9" s="186"/>
      <c r="PKP9" s="186"/>
      <c r="PKQ9" s="186"/>
      <c r="PKR9" s="186"/>
      <c r="PKS9" s="186"/>
      <c r="PKT9" s="186"/>
      <c r="PKU9" s="186"/>
      <c r="PKV9" s="186"/>
      <c r="PKW9" s="186"/>
      <c r="PKX9" s="186"/>
      <c r="PKY9" s="186"/>
      <c r="PKZ9" s="186"/>
      <c r="PLA9" s="186"/>
      <c r="PLB9" s="186"/>
      <c r="PLC9" s="186"/>
      <c r="PLD9" s="186"/>
      <c r="PLE9" s="186"/>
      <c r="PLF9" s="186"/>
      <c r="PLG9" s="186"/>
      <c r="PLH9" s="186"/>
      <c r="PLI9" s="186"/>
      <c r="PLJ9" s="186"/>
      <c r="PLK9" s="186"/>
      <c r="PLL9" s="186"/>
      <c r="PLM9" s="186"/>
      <c r="PLN9" s="186"/>
      <c r="PLO9" s="186"/>
      <c r="PLP9" s="186"/>
      <c r="PLQ9" s="186"/>
      <c r="PLR9" s="186"/>
      <c r="PLS9" s="186"/>
      <c r="PLT9" s="186"/>
      <c r="PLU9" s="186"/>
      <c r="PLV9" s="186"/>
      <c r="PLW9" s="186"/>
      <c r="PLX9" s="186"/>
      <c r="PLY9" s="186"/>
      <c r="PLZ9" s="186"/>
      <c r="PMA9" s="186"/>
      <c r="PMB9" s="186"/>
      <c r="PMC9" s="186"/>
      <c r="PMD9" s="186"/>
      <c r="PME9" s="186"/>
      <c r="PMF9" s="186"/>
      <c r="PMG9" s="186"/>
      <c r="PMH9" s="186"/>
      <c r="PMI9" s="186"/>
      <c r="PMJ9" s="186"/>
      <c r="PMK9" s="186"/>
      <c r="PML9" s="186"/>
      <c r="PMM9" s="186"/>
      <c r="PMN9" s="186"/>
      <c r="PMO9" s="186"/>
      <c r="PMP9" s="186"/>
      <c r="PMQ9" s="186"/>
      <c r="PMR9" s="186"/>
      <c r="PMS9" s="186"/>
      <c r="PMT9" s="186"/>
      <c r="PMU9" s="186"/>
      <c r="PMV9" s="186"/>
      <c r="PMW9" s="186"/>
      <c r="PMX9" s="186"/>
      <c r="PMY9" s="186"/>
      <c r="PMZ9" s="186"/>
      <c r="PNA9" s="186"/>
      <c r="PNB9" s="186"/>
      <c r="PNC9" s="186"/>
      <c r="PND9" s="186"/>
      <c r="PNE9" s="186"/>
      <c r="PNF9" s="186"/>
      <c r="PNG9" s="186"/>
      <c r="PNH9" s="186"/>
      <c r="PNI9" s="186"/>
      <c r="PNJ9" s="186"/>
      <c r="PNK9" s="186"/>
      <c r="PNL9" s="186"/>
      <c r="PNM9" s="186"/>
      <c r="PNN9" s="186"/>
      <c r="PNO9" s="186"/>
      <c r="PNP9" s="186"/>
      <c r="PNQ9" s="186"/>
      <c r="PNR9" s="186"/>
      <c r="PNS9" s="186"/>
      <c r="PNT9" s="186"/>
      <c r="PNU9" s="186"/>
      <c r="PNV9" s="186"/>
      <c r="PNW9" s="186"/>
      <c r="PNX9" s="186"/>
      <c r="PNY9" s="186"/>
      <c r="PNZ9" s="186"/>
      <c r="POA9" s="186"/>
      <c r="POB9" s="186"/>
      <c r="POC9" s="186"/>
      <c r="POD9" s="186"/>
      <c r="POE9" s="186"/>
      <c r="POF9" s="186"/>
      <c r="POG9" s="186"/>
      <c r="POH9" s="186"/>
      <c r="POI9" s="186"/>
      <c r="POJ9" s="186"/>
      <c r="POK9" s="186"/>
      <c r="POL9" s="186"/>
      <c r="POM9" s="186"/>
      <c r="PON9" s="186"/>
      <c r="POO9" s="186"/>
      <c r="POP9" s="186"/>
      <c r="POQ9" s="186"/>
      <c r="POR9" s="186"/>
      <c r="POS9" s="186"/>
      <c r="POT9" s="186"/>
      <c r="POU9" s="186"/>
      <c r="POV9" s="186"/>
      <c r="POW9" s="186"/>
      <c r="POX9" s="186"/>
      <c r="POY9" s="186"/>
      <c r="POZ9" s="186"/>
      <c r="PPA9" s="186"/>
      <c r="PPB9" s="186"/>
      <c r="PPC9" s="186"/>
      <c r="PPD9" s="186"/>
      <c r="PPE9" s="186"/>
      <c r="PPF9" s="186"/>
      <c r="PPG9" s="186"/>
      <c r="PPH9" s="186"/>
      <c r="PPI9" s="186"/>
      <c r="PPJ9" s="186"/>
      <c r="PPK9" s="186"/>
      <c r="PPL9" s="186"/>
      <c r="PPM9" s="186"/>
      <c r="PPN9" s="186"/>
      <c r="PPO9" s="186"/>
      <c r="PPP9" s="186"/>
      <c r="PPQ9" s="186"/>
      <c r="PPR9" s="186"/>
      <c r="PPS9" s="186"/>
      <c r="PPT9" s="186"/>
      <c r="PPU9" s="186"/>
      <c r="PPV9" s="186"/>
      <c r="PPW9" s="186"/>
      <c r="PPX9" s="186"/>
      <c r="PPY9" s="186"/>
      <c r="PPZ9" s="186"/>
      <c r="PQA9" s="186"/>
      <c r="PQB9" s="186"/>
      <c r="PQC9" s="186"/>
      <c r="PQD9" s="186"/>
      <c r="PQE9" s="186"/>
      <c r="PQF9" s="186"/>
      <c r="PQG9" s="186"/>
      <c r="PQH9" s="186"/>
      <c r="PQI9" s="186"/>
      <c r="PQJ9" s="186"/>
      <c r="PQK9" s="186"/>
      <c r="PQL9" s="186"/>
      <c r="PQM9" s="186"/>
      <c r="PQN9" s="186"/>
      <c r="PQO9" s="186"/>
      <c r="PQP9" s="186"/>
      <c r="PQQ9" s="186"/>
      <c r="PQR9" s="186"/>
      <c r="PQS9" s="186"/>
      <c r="PQT9" s="186"/>
      <c r="PQU9" s="186"/>
      <c r="PQV9" s="186"/>
      <c r="PQW9" s="186"/>
      <c r="PQX9" s="186"/>
      <c r="PQY9" s="186"/>
      <c r="PQZ9" s="186"/>
      <c r="PRA9" s="186"/>
      <c r="PRB9" s="186"/>
      <c r="PRC9" s="186"/>
      <c r="PRD9" s="186"/>
      <c r="PRE9" s="186"/>
      <c r="PRF9" s="186"/>
      <c r="PRG9" s="186"/>
      <c r="PRH9" s="186"/>
      <c r="PRI9" s="186"/>
      <c r="PRJ9" s="186"/>
      <c r="PRK9" s="186"/>
      <c r="PRL9" s="186"/>
      <c r="PRM9" s="186"/>
      <c r="PRN9" s="186"/>
      <c r="PRO9" s="186"/>
      <c r="PRP9" s="186"/>
      <c r="PRQ9" s="186"/>
      <c r="PRR9" s="186"/>
      <c r="PRS9" s="186"/>
      <c r="PRT9" s="186"/>
      <c r="PRU9" s="186"/>
      <c r="PRV9" s="186"/>
      <c r="PRW9" s="186"/>
      <c r="PRX9" s="186"/>
      <c r="PRY9" s="186"/>
      <c r="PRZ9" s="186"/>
      <c r="PSA9" s="186"/>
      <c r="PSB9" s="186"/>
      <c r="PSC9" s="186"/>
      <c r="PSD9" s="186"/>
      <c r="PSE9" s="186"/>
      <c r="PSF9" s="186"/>
      <c r="PSG9" s="186"/>
      <c r="PSH9" s="186"/>
      <c r="PSI9" s="186"/>
      <c r="PSJ9" s="186"/>
      <c r="PSK9" s="186"/>
      <c r="PSL9" s="186"/>
      <c r="PSM9" s="186"/>
      <c r="PSN9" s="186"/>
      <c r="PSO9" s="186"/>
      <c r="PSP9" s="186"/>
      <c r="PSQ9" s="186"/>
      <c r="PSR9" s="186"/>
      <c r="PSS9" s="186"/>
      <c r="PST9" s="186"/>
      <c r="PSU9" s="186"/>
      <c r="PSV9" s="186"/>
      <c r="PSW9" s="186"/>
      <c r="PSX9" s="186"/>
      <c r="PSY9" s="186"/>
      <c r="PSZ9" s="186"/>
      <c r="PTA9" s="186"/>
      <c r="PTB9" s="186"/>
      <c r="PTC9" s="186"/>
      <c r="PTD9" s="186"/>
      <c r="PTE9" s="186"/>
      <c r="PTF9" s="186"/>
      <c r="PTG9" s="186"/>
      <c r="PTH9" s="186"/>
      <c r="PTI9" s="186"/>
      <c r="PTJ9" s="186"/>
      <c r="PTK9" s="186"/>
      <c r="PTL9" s="186"/>
      <c r="PTM9" s="186"/>
      <c r="PTN9" s="186"/>
      <c r="PTO9" s="186"/>
      <c r="PTP9" s="186"/>
      <c r="PTQ9" s="186"/>
      <c r="PTR9" s="186"/>
      <c r="PTS9" s="186"/>
      <c r="PTT9" s="186"/>
      <c r="PTU9" s="186"/>
      <c r="PTV9" s="186"/>
      <c r="PTW9" s="186"/>
      <c r="PTX9" s="186"/>
      <c r="PTY9" s="186"/>
      <c r="PTZ9" s="186"/>
      <c r="PUA9" s="186"/>
      <c r="PUB9" s="186"/>
      <c r="PUC9" s="186"/>
      <c r="PUD9" s="186"/>
      <c r="PUE9" s="186"/>
      <c r="PUF9" s="186"/>
      <c r="PUG9" s="186"/>
      <c r="PUH9" s="186"/>
      <c r="PUI9" s="186"/>
      <c r="PUJ9" s="186"/>
      <c r="PUK9" s="186"/>
      <c r="PUL9" s="186"/>
      <c r="PUM9" s="186"/>
      <c r="PUN9" s="186"/>
      <c r="PUO9" s="186"/>
      <c r="PUP9" s="186"/>
      <c r="PUQ9" s="186"/>
      <c r="PUR9" s="186"/>
      <c r="PUS9" s="186"/>
      <c r="PUT9" s="186"/>
      <c r="PUU9" s="186"/>
      <c r="PUV9" s="186"/>
      <c r="PUW9" s="186"/>
      <c r="PUX9" s="186"/>
      <c r="PUY9" s="186"/>
      <c r="PUZ9" s="186"/>
      <c r="PVA9" s="186"/>
      <c r="PVB9" s="186"/>
      <c r="PVC9" s="186"/>
      <c r="PVD9" s="186"/>
      <c r="PVE9" s="186"/>
      <c r="PVF9" s="186"/>
      <c r="PVG9" s="186"/>
      <c r="PVH9" s="186"/>
      <c r="PVI9" s="186"/>
      <c r="PVJ9" s="186"/>
      <c r="PVK9" s="186"/>
      <c r="PVL9" s="186"/>
      <c r="PVM9" s="186"/>
      <c r="PVN9" s="186"/>
      <c r="PVO9" s="186"/>
      <c r="PVP9" s="186"/>
      <c r="PVQ9" s="186"/>
      <c r="PVR9" s="186"/>
      <c r="PVS9" s="186"/>
      <c r="PVT9" s="186"/>
      <c r="PVU9" s="186"/>
      <c r="PVV9" s="186"/>
      <c r="PVW9" s="186"/>
      <c r="PVX9" s="186"/>
      <c r="PVY9" s="186"/>
      <c r="PVZ9" s="186"/>
      <c r="PWA9" s="186"/>
      <c r="PWB9" s="186"/>
      <c r="PWC9" s="186"/>
      <c r="PWD9" s="186"/>
      <c r="PWE9" s="186"/>
      <c r="PWF9" s="186"/>
      <c r="PWG9" s="186"/>
      <c r="PWH9" s="186"/>
      <c r="PWI9" s="186"/>
      <c r="PWJ9" s="186"/>
      <c r="PWK9" s="186"/>
      <c r="PWL9" s="186"/>
      <c r="PWM9" s="186"/>
      <c r="PWN9" s="186"/>
      <c r="PWO9" s="186"/>
      <c r="PWP9" s="186"/>
      <c r="PWQ9" s="186"/>
      <c r="PWR9" s="186"/>
      <c r="PWS9" s="186"/>
      <c r="PWT9" s="186"/>
      <c r="PWU9" s="186"/>
      <c r="PWV9" s="186"/>
      <c r="PWW9" s="186"/>
      <c r="PWX9" s="186"/>
      <c r="PWY9" s="186"/>
      <c r="PWZ9" s="186"/>
      <c r="PXA9" s="186"/>
      <c r="PXB9" s="186"/>
      <c r="PXC9" s="186"/>
      <c r="PXD9" s="186"/>
      <c r="PXE9" s="186"/>
      <c r="PXF9" s="186"/>
      <c r="PXG9" s="186"/>
      <c r="PXH9" s="186"/>
      <c r="PXI9" s="186"/>
      <c r="PXJ9" s="186"/>
      <c r="PXK9" s="186"/>
      <c r="PXL9" s="186"/>
      <c r="PXM9" s="186"/>
      <c r="PXN9" s="186"/>
      <c r="PXO9" s="186"/>
      <c r="PXP9" s="186"/>
      <c r="PXQ9" s="186"/>
      <c r="PXR9" s="186"/>
      <c r="PXS9" s="186"/>
      <c r="PXT9" s="186"/>
      <c r="PXU9" s="186"/>
      <c r="PXV9" s="186"/>
      <c r="PXW9" s="186"/>
      <c r="PXX9" s="186"/>
      <c r="PXY9" s="186"/>
      <c r="PXZ9" s="186"/>
      <c r="PYA9" s="186"/>
      <c r="PYB9" s="186"/>
      <c r="PYC9" s="186"/>
      <c r="PYD9" s="186"/>
      <c r="PYE9" s="186"/>
      <c r="PYF9" s="186"/>
      <c r="PYG9" s="186"/>
      <c r="PYH9" s="186"/>
      <c r="PYI9" s="186"/>
      <c r="PYJ9" s="186"/>
      <c r="PYK9" s="186"/>
      <c r="PYL9" s="186"/>
      <c r="PYM9" s="186"/>
      <c r="PYN9" s="186"/>
      <c r="PYO9" s="186"/>
      <c r="PYP9" s="186"/>
      <c r="PYQ9" s="186"/>
      <c r="PYR9" s="186"/>
      <c r="PYS9" s="186"/>
      <c r="PYT9" s="186"/>
      <c r="PYU9" s="186"/>
      <c r="PYV9" s="186"/>
      <c r="PYW9" s="186"/>
      <c r="PYX9" s="186"/>
      <c r="PYY9" s="186"/>
      <c r="PYZ9" s="186"/>
      <c r="PZA9" s="186"/>
      <c r="PZB9" s="186"/>
      <c r="PZC9" s="186"/>
      <c r="PZD9" s="186"/>
      <c r="PZE9" s="186"/>
      <c r="PZF9" s="186"/>
      <c r="PZG9" s="186"/>
      <c r="PZH9" s="186"/>
      <c r="PZI9" s="186"/>
      <c r="PZJ9" s="186"/>
      <c r="PZK9" s="186"/>
      <c r="PZL9" s="186"/>
      <c r="PZM9" s="186"/>
      <c r="PZN9" s="186"/>
      <c r="PZO9" s="186"/>
      <c r="PZP9" s="186"/>
      <c r="PZQ9" s="186"/>
      <c r="PZR9" s="186"/>
      <c r="PZS9" s="186"/>
      <c r="PZT9" s="186"/>
      <c r="PZU9" s="186"/>
      <c r="PZV9" s="186"/>
      <c r="PZW9" s="186"/>
      <c r="PZX9" s="186"/>
      <c r="PZY9" s="186"/>
      <c r="PZZ9" s="186"/>
      <c r="QAA9" s="186"/>
      <c r="QAB9" s="186"/>
      <c r="QAC9" s="186"/>
      <c r="QAD9" s="186"/>
      <c r="QAE9" s="186"/>
      <c r="QAF9" s="186"/>
      <c r="QAG9" s="186"/>
      <c r="QAH9" s="186"/>
      <c r="QAI9" s="186"/>
      <c r="QAJ9" s="186"/>
      <c r="QAK9" s="186"/>
      <c r="QAL9" s="186"/>
      <c r="QAM9" s="186"/>
      <c r="QAN9" s="186"/>
      <c r="QAO9" s="186"/>
      <c r="QAP9" s="186"/>
      <c r="QAQ9" s="186"/>
      <c r="QAR9" s="186"/>
      <c r="QAS9" s="186"/>
      <c r="QAT9" s="186"/>
      <c r="QAU9" s="186"/>
      <c r="QAV9" s="186"/>
      <c r="QAW9" s="186"/>
      <c r="QAX9" s="186"/>
      <c r="QAY9" s="186"/>
      <c r="QAZ9" s="186"/>
      <c r="QBA9" s="186"/>
      <c r="QBB9" s="186"/>
      <c r="QBC9" s="186"/>
      <c r="QBD9" s="186"/>
      <c r="QBE9" s="186"/>
      <c r="QBF9" s="186"/>
      <c r="QBG9" s="186"/>
      <c r="QBH9" s="186"/>
      <c r="QBI9" s="186"/>
      <c r="QBJ9" s="186"/>
      <c r="QBK9" s="186"/>
      <c r="QBL9" s="186"/>
      <c r="QBM9" s="186"/>
      <c r="QBN9" s="186"/>
      <c r="QBO9" s="186"/>
      <c r="QBP9" s="186"/>
      <c r="QBQ9" s="186"/>
      <c r="QBR9" s="186"/>
      <c r="QBS9" s="186"/>
      <c r="QBT9" s="186"/>
      <c r="QBU9" s="186"/>
      <c r="QBV9" s="186"/>
      <c r="QBW9" s="186"/>
      <c r="QBX9" s="186"/>
      <c r="QBY9" s="186"/>
      <c r="QBZ9" s="186"/>
      <c r="QCA9" s="186"/>
      <c r="QCB9" s="186"/>
      <c r="QCC9" s="186"/>
      <c r="QCD9" s="186"/>
      <c r="QCE9" s="186"/>
      <c r="QCF9" s="186"/>
      <c r="QCG9" s="186"/>
      <c r="QCH9" s="186"/>
      <c r="QCI9" s="186"/>
      <c r="QCJ9" s="186"/>
      <c r="QCK9" s="186"/>
      <c r="QCL9" s="186"/>
      <c r="QCM9" s="186"/>
      <c r="QCN9" s="186"/>
      <c r="QCO9" s="186"/>
      <c r="QCP9" s="186"/>
      <c r="QCQ9" s="186"/>
      <c r="QCR9" s="186"/>
      <c r="QCS9" s="186"/>
      <c r="QCT9" s="186"/>
      <c r="QCU9" s="186"/>
      <c r="QCV9" s="186"/>
      <c r="QCW9" s="186"/>
      <c r="QCX9" s="186"/>
      <c r="QCY9" s="186"/>
      <c r="QCZ9" s="186"/>
      <c r="QDA9" s="186"/>
      <c r="QDB9" s="186"/>
      <c r="QDC9" s="186"/>
      <c r="QDD9" s="186"/>
      <c r="QDE9" s="186"/>
      <c r="QDF9" s="186"/>
      <c r="QDG9" s="186"/>
      <c r="QDH9" s="186"/>
      <c r="QDI9" s="186"/>
      <c r="QDJ9" s="186"/>
      <c r="QDK9" s="186"/>
      <c r="QDL9" s="186"/>
      <c r="QDM9" s="186"/>
      <c r="QDN9" s="186"/>
      <c r="QDO9" s="186"/>
      <c r="QDP9" s="186"/>
      <c r="QDQ9" s="186"/>
      <c r="QDR9" s="186"/>
      <c r="QDS9" s="186"/>
      <c r="QDT9" s="186"/>
      <c r="QDU9" s="186"/>
      <c r="QDV9" s="186"/>
      <c r="QDW9" s="186"/>
      <c r="QDX9" s="186"/>
      <c r="QDY9" s="186"/>
      <c r="QDZ9" s="186"/>
      <c r="QEA9" s="186"/>
      <c r="QEB9" s="186"/>
      <c r="QEC9" s="186"/>
      <c r="QED9" s="186"/>
      <c r="QEE9" s="186"/>
      <c r="QEF9" s="186"/>
      <c r="QEG9" s="186"/>
      <c r="QEH9" s="186"/>
      <c r="QEI9" s="186"/>
      <c r="QEJ9" s="186"/>
      <c r="QEK9" s="186"/>
      <c r="QEL9" s="186"/>
      <c r="QEM9" s="186"/>
      <c r="QEN9" s="186"/>
      <c r="QEO9" s="186"/>
      <c r="QEP9" s="186"/>
      <c r="QEQ9" s="186"/>
      <c r="QER9" s="186"/>
      <c r="QES9" s="186"/>
      <c r="QET9" s="186"/>
      <c r="QEU9" s="186"/>
      <c r="QEV9" s="186"/>
      <c r="QEW9" s="186"/>
      <c r="QEX9" s="186"/>
      <c r="QEY9" s="186"/>
      <c r="QEZ9" s="186"/>
      <c r="QFA9" s="186"/>
      <c r="QFB9" s="186"/>
      <c r="QFC9" s="186"/>
      <c r="QFD9" s="186"/>
      <c r="QFE9" s="186"/>
      <c r="QFF9" s="186"/>
      <c r="QFG9" s="186"/>
      <c r="QFH9" s="186"/>
      <c r="QFI9" s="186"/>
      <c r="QFJ9" s="186"/>
      <c r="QFK9" s="186"/>
      <c r="QFL9" s="186"/>
      <c r="QFM9" s="186"/>
      <c r="QFN9" s="186"/>
      <c r="QFO9" s="186"/>
      <c r="QFP9" s="186"/>
      <c r="QFQ9" s="186"/>
      <c r="QFR9" s="186"/>
      <c r="QFS9" s="186"/>
      <c r="QFT9" s="186"/>
      <c r="QFU9" s="186"/>
      <c r="QFV9" s="186"/>
      <c r="QFW9" s="186"/>
      <c r="QFX9" s="186"/>
      <c r="QFY9" s="186"/>
      <c r="QFZ9" s="186"/>
      <c r="QGA9" s="186"/>
      <c r="QGB9" s="186"/>
      <c r="QGC9" s="186"/>
      <c r="QGD9" s="186"/>
      <c r="QGE9" s="186"/>
      <c r="QGF9" s="186"/>
      <c r="QGG9" s="186"/>
      <c r="QGH9" s="186"/>
      <c r="QGI9" s="186"/>
      <c r="QGJ9" s="186"/>
      <c r="QGK9" s="186"/>
      <c r="QGL9" s="186"/>
      <c r="QGM9" s="186"/>
      <c r="QGN9" s="186"/>
      <c r="QGO9" s="186"/>
      <c r="QGP9" s="186"/>
      <c r="QGQ9" s="186"/>
      <c r="QGR9" s="186"/>
      <c r="QGS9" s="186"/>
      <c r="QGT9" s="186"/>
      <c r="QGU9" s="186"/>
      <c r="QGV9" s="186"/>
      <c r="QGW9" s="186"/>
      <c r="QGX9" s="186"/>
      <c r="QGY9" s="186"/>
      <c r="QGZ9" s="186"/>
      <c r="QHA9" s="186"/>
      <c r="QHB9" s="186"/>
      <c r="QHC9" s="186"/>
      <c r="QHD9" s="186"/>
      <c r="QHE9" s="186"/>
      <c r="QHF9" s="186"/>
      <c r="QHG9" s="186"/>
      <c r="QHH9" s="186"/>
      <c r="QHI9" s="186"/>
      <c r="QHJ9" s="186"/>
      <c r="QHK9" s="186"/>
      <c r="QHL9" s="186"/>
      <c r="QHM9" s="186"/>
      <c r="QHN9" s="186"/>
      <c r="QHO9" s="186"/>
      <c r="QHP9" s="186"/>
      <c r="QHQ9" s="186"/>
      <c r="QHR9" s="186"/>
      <c r="QHS9" s="186"/>
      <c r="QHT9" s="186"/>
      <c r="QHU9" s="186"/>
      <c r="QHV9" s="186"/>
      <c r="QHW9" s="186"/>
      <c r="QHX9" s="186"/>
      <c r="QHY9" s="186"/>
      <c r="QHZ9" s="186"/>
      <c r="QIA9" s="186"/>
      <c r="QIB9" s="186"/>
      <c r="QIC9" s="186"/>
      <c r="QID9" s="186"/>
      <c r="QIE9" s="186"/>
      <c r="QIF9" s="186"/>
      <c r="QIG9" s="186"/>
      <c r="QIH9" s="186"/>
      <c r="QII9" s="186"/>
      <c r="QIJ9" s="186"/>
      <c r="QIK9" s="186"/>
      <c r="QIL9" s="186"/>
      <c r="QIM9" s="186"/>
      <c r="QIN9" s="186"/>
      <c r="QIO9" s="186"/>
      <c r="QIP9" s="186"/>
      <c r="QIQ9" s="186"/>
      <c r="QIR9" s="186"/>
      <c r="QIS9" s="186"/>
      <c r="QIT9" s="186"/>
      <c r="QIU9" s="186"/>
      <c r="QIV9" s="186"/>
      <c r="QIW9" s="186"/>
      <c r="QIX9" s="186"/>
      <c r="QIY9" s="186"/>
      <c r="QIZ9" s="186"/>
      <c r="QJA9" s="186"/>
      <c r="QJB9" s="186"/>
      <c r="QJC9" s="186"/>
      <c r="QJD9" s="186"/>
      <c r="QJE9" s="186"/>
      <c r="QJF9" s="186"/>
      <c r="QJG9" s="186"/>
      <c r="QJH9" s="186"/>
      <c r="QJI9" s="186"/>
      <c r="QJJ9" s="186"/>
      <c r="QJK9" s="186"/>
      <c r="QJL9" s="186"/>
      <c r="QJM9" s="186"/>
      <c r="QJN9" s="186"/>
      <c r="QJO9" s="186"/>
      <c r="QJP9" s="186"/>
      <c r="QJQ9" s="186"/>
      <c r="QJR9" s="186"/>
      <c r="QJS9" s="186"/>
      <c r="QJT9" s="186"/>
      <c r="QJU9" s="186"/>
      <c r="QJV9" s="186"/>
      <c r="QJW9" s="186"/>
      <c r="QJX9" s="186"/>
      <c r="QJY9" s="186"/>
      <c r="QJZ9" s="186"/>
      <c r="QKA9" s="186"/>
      <c r="QKB9" s="186"/>
      <c r="QKC9" s="186"/>
      <c r="QKD9" s="186"/>
      <c r="QKE9" s="186"/>
      <c r="QKF9" s="186"/>
      <c r="QKG9" s="186"/>
      <c r="QKH9" s="186"/>
      <c r="QKI9" s="186"/>
      <c r="QKJ9" s="186"/>
      <c r="QKK9" s="186"/>
      <c r="QKL9" s="186"/>
      <c r="QKM9" s="186"/>
      <c r="QKN9" s="186"/>
      <c r="QKO9" s="186"/>
      <c r="QKP9" s="186"/>
      <c r="QKQ9" s="186"/>
      <c r="QKR9" s="186"/>
      <c r="QKS9" s="186"/>
      <c r="QKT9" s="186"/>
      <c r="QKU9" s="186"/>
      <c r="QKV9" s="186"/>
      <c r="QKW9" s="186"/>
      <c r="QKX9" s="186"/>
      <c r="QKY9" s="186"/>
      <c r="QKZ9" s="186"/>
      <c r="QLA9" s="186"/>
      <c r="QLB9" s="186"/>
      <c r="QLC9" s="186"/>
      <c r="QLD9" s="186"/>
      <c r="QLE9" s="186"/>
      <c r="QLF9" s="186"/>
      <c r="QLG9" s="186"/>
      <c r="QLH9" s="186"/>
      <c r="QLI9" s="186"/>
      <c r="QLJ9" s="186"/>
      <c r="QLK9" s="186"/>
      <c r="QLL9" s="186"/>
      <c r="QLM9" s="186"/>
      <c r="QLN9" s="186"/>
      <c r="QLO9" s="186"/>
      <c r="QLP9" s="186"/>
      <c r="QLQ9" s="186"/>
      <c r="QLR9" s="186"/>
      <c r="QLS9" s="186"/>
      <c r="QLT9" s="186"/>
      <c r="QLU9" s="186"/>
      <c r="QLV9" s="186"/>
      <c r="QLW9" s="186"/>
      <c r="QLX9" s="186"/>
      <c r="QLY9" s="186"/>
      <c r="QLZ9" s="186"/>
      <c r="QMA9" s="186"/>
      <c r="QMB9" s="186"/>
      <c r="QMC9" s="186"/>
      <c r="QMD9" s="186"/>
      <c r="QME9" s="186"/>
      <c r="QMF9" s="186"/>
      <c r="QMG9" s="186"/>
      <c r="QMH9" s="186"/>
      <c r="QMI9" s="186"/>
      <c r="QMJ9" s="186"/>
      <c r="QMK9" s="186"/>
      <c r="QML9" s="186"/>
      <c r="QMM9" s="186"/>
      <c r="QMN9" s="186"/>
      <c r="QMO9" s="186"/>
      <c r="QMP9" s="186"/>
      <c r="QMQ9" s="186"/>
      <c r="QMR9" s="186"/>
      <c r="QMS9" s="186"/>
      <c r="QMT9" s="186"/>
      <c r="QMU9" s="186"/>
      <c r="QMV9" s="186"/>
      <c r="QMW9" s="186"/>
      <c r="QMX9" s="186"/>
      <c r="QMY9" s="186"/>
      <c r="QMZ9" s="186"/>
      <c r="QNA9" s="186"/>
      <c r="QNB9" s="186"/>
      <c r="QNC9" s="186"/>
      <c r="QND9" s="186"/>
      <c r="QNE9" s="186"/>
      <c r="QNF9" s="186"/>
      <c r="QNG9" s="186"/>
      <c r="QNH9" s="186"/>
      <c r="QNI9" s="186"/>
      <c r="QNJ9" s="186"/>
      <c r="QNK9" s="186"/>
      <c r="QNL9" s="186"/>
      <c r="QNM9" s="186"/>
      <c r="QNN9" s="186"/>
      <c r="QNO9" s="186"/>
      <c r="QNP9" s="186"/>
      <c r="QNQ9" s="186"/>
      <c r="QNR9" s="186"/>
      <c r="QNS9" s="186"/>
      <c r="QNT9" s="186"/>
      <c r="QNU9" s="186"/>
      <c r="QNV9" s="186"/>
      <c r="QNW9" s="186"/>
      <c r="QNX9" s="186"/>
      <c r="QNY9" s="186"/>
      <c r="QNZ9" s="186"/>
      <c r="QOA9" s="186"/>
      <c r="QOB9" s="186"/>
      <c r="QOC9" s="186"/>
      <c r="QOD9" s="186"/>
      <c r="QOE9" s="186"/>
      <c r="QOF9" s="186"/>
      <c r="QOG9" s="186"/>
      <c r="QOH9" s="186"/>
      <c r="QOI9" s="186"/>
      <c r="QOJ9" s="186"/>
      <c r="QOK9" s="186"/>
      <c r="QOL9" s="186"/>
      <c r="QOM9" s="186"/>
      <c r="QON9" s="186"/>
      <c r="QOO9" s="186"/>
      <c r="QOP9" s="186"/>
      <c r="QOQ9" s="186"/>
      <c r="QOR9" s="186"/>
      <c r="QOS9" s="186"/>
      <c r="QOT9" s="186"/>
      <c r="QOU9" s="186"/>
      <c r="QOV9" s="186"/>
      <c r="QOW9" s="186"/>
      <c r="QOX9" s="186"/>
      <c r="QOY9" s="186"/>
      <c r="QOZ9" s="186"/>
      <c r="QPA9" s="186"/>
      <c r="QPB9" s="186"/>
      <c r="QPC9" s="186"/>
      <c r="QPD9" s="186"/>
      <c r="QPE9" s="186"/>
      <c r="QPF9" s="186"/>
      <c r="QPG9" s="186"/>
      <c r="QPH9" s="186"/>
      <c r="QPI9" s="186"/>
      <c r="QPJ9" s="186"/>
      <c r="QPK9" s="186"/>
      <c r="QPL9" s="186"/>
      <c r="QPM9" s="186"/>
      <c r="QPN9" s="186"/>
      <c r="QPO9" s="186"/>
      <c r="QPP9" s="186"/>
      <c r="QPQ9" s="186"/>
      <c r="QPR9" s="186"/>
      <c r="QPS9" s="186"/>
      <c r="QPT9" s="186"/>
      <c r="QPU9" s="186"/>
      <c r="QPV9" s="186"/>
      <c r="QPW9" s="186"/>
      <c r="QPX9" s="186"/>
      <c r="QPY9" s="186"/>
      <c r="QPZ9" s="186"/>
      <c r="QQA9" s="186"/>
      <c r="QQB9" s="186"/>
      <c r="QQC9" s="186"/>
      <c r="QQD9" s="186"/>
      <c r="QQE9" s="186"/>
      <c r="QQF9" s="186"/>
      <c r="QQG9" s="186"/>
      <c r="QQH9" s="186"/>
      <c r="QQI9" s="186"/>
      <c r="QQJ9" s="186"/>
      <c r="QQK9" s="186"/>
      <c r="QQL9" s="186"/>
      <c r="QQM9" s="186"/>
      <c r="QQN9" s="186"/>
      <c r="QQO9" s="186"/>
      <c r="QQP9" s="186"/>
      <c r="QQQ9" s="186"/>
      <c r="QQR9" s="186"/>
      <c r="QQS9" s="186"/>
      <c r="QQT9" s="186"/>
      <c r="QQU9" s="186"/>
      <c r="QQV9" s="186"/>
      <c r="QQW9" s="186"/>
      <c r="QQX9" s="186"/>
      <c r="QQY9" s="186"/>
      <c r="QQZ9" s="186"/>
      <c r="QRA9" s="186"/>
      <c r="QRB9" s="186"/>
      <c r="QRC9" s="186"/>
      <c r="QRD9" s="186"/>
      <c r="QRE9" s="186"/>
      <c r="QRF9" s="186"/>
      <c r="QRG9" s="186"/>
      <c r="QRH9" s="186"/>
      <c r="QRI9" s="186"/>
      <c r="QRJ9" s="186"/>
      <c r="QRK9" s="186"/>
      <c r="QRL9" s="186"/>
      <c r="QRM9" s="186"/>
      <c r="QRN9" s="186"/>
      <c r="QRO9" s="186"/>
      <c r="QRP9" s="186"/>
      <c r="QRQ9" s="186"/>
      <c r="QRR9" s="186"/>
      <c r="QRS9" s="186"/>
      <c r="QRT9" s="186"/>
      <c r="QRU9" s="186"/>
      <c r="QRV9" s="186"/>
      <c r="QRW9" s="186"/>
      <c r="QRX9" s="186"/>
      <c r="QRY9" s="186"/>
      <c r="QRZ9" s="186"/>
      <c r="QSA9" s="186"/>
      <c r="QSB9" s="186"/>
      <c r="QSC9" s="186"/>
      <c r="QSD9" s="186"/>
      <c r="QSE9" s="186"/>
      <c r="QSF9" s="186"/>
      <c r="QSG9" s="186"/>
      <c r="QSH9" s="186"/>
      <c r="QSI9" s="186"/>
      <c r="QSJ9" s="186"/>
      <c r="QSK9" s="186"/>
      <c r="QSL9" s="186"/>
      <c r="QSM9" s="186"/>
      <c r="QSN9" s="186"/>
      <c r="QSO9" s="186"/>
      <c r="QSP9" s="186"/>
      <c r="QSQ9" s="186"/>
      <c r="QSR9" s="186"/>
      <c r="QSS9" s="186"/>
      <c r="QST9" s="186"/>
      <c r="QSU9" s="186"/>
      <c r="QSV9" s="186"/>
      <c r="QSW9" s="186"/>
      <c r="QSX9" s="186"/>
      <c r="QSY9" s="186"/>
      <c r="QSZ9" s="186"/>
      <c r="QTA9" s="186"/>
      <c r="QTB9" s="186"/>
      <c r="QTC9" s="186"/>
      <c r="QTD9" s="186"/>
      <c r="QTE9" s="186"/>
      <c r="QTF9" s="186"/>
      <c r="QTG9" s="186"/>
      <c r="QTH9" s="186"/>
      <c r="QTI9" s="186"/>
      <c r="QTJ9" s="186"/>
      <c r="QTK9" s="186"/>
      <c r="QTL9" s="186"/>
      <c r="QTM9" s="186"/>
      <c r="QTN9" s="186"/>
      <c r="QTO9" s="186"/>
      <c r="QTP9" s="186"/>
      <c r="QTQ9" s="186"/>
      <c r="QTR9" s="186"/>
      <c r="QTS9" s="186"/>
      <c r="QTT9" s="186"/>
      <c r="QTU9" s="186"/>
      <c r="QTV9" s="186"/>
      <c r="QTW9" s="186"/>
      <c r="QTX9" s="186"/>
      <c r="QTY9" s="186"/>
      <c r="QTZ9" s="186"/>
      <c r="QUA9" s="186"/>
      <c r="QUB9" s="186"/>
      <c r="QUC9" s="186"/>
      <c r="QUD9" s="186"/>
      <c r="QUE9" s="186"/>
      <c r="QUF9" s="186"/>
      <c r="QUG9" s="186"/>
      <c r="QUH9" s="186"/>
      <c r="QUI9" s="186"/>
      <c r="QUJ9" s="186"/>
      <c r="QUK9" s="186"/>
      <c r="QUL9" s="186"/>
      <c r="QUM9" s="186"/>
      <c r="QUN9" s="186"/>
      <c r="QUO9" s="186"/>
      <c r="QUP9" s="186"/>
      <c r="QUQ9" s="186"/>
      <c r="QUR9" s="186"/>
      <c r="QUS9" s="186"/>
      <c r="QUT9" s="186"/>
      <c r="QUU9" s="186"/>
      <c r="QUV9" s="186"/>
      <c r="QUW9" s="186"/>
      <c r="QUX9" s="186"/>
      <c r="QUY9" s="186"/>
      <c r="QUZ9" s="186"/>
      <c r="QVA9" s="186"/>
      <c r="QVB9" s="186"/>
      <c r="QVC9" s="186"/>
      <c r="QVD9" s="186"/>
      <c r="QVE9" s="186"/>
      <c r="QVF9" s="186"/>
      <c r="QVG9" s="186"/>
      <c r="QVH9" s="186"/>
      <c r="QVI9" s="186"/>
      <c r="QVJ9" s="186"/>
      <c r="QVK9" s="186"/>
      <c r="QVL9" s="186"/>
      <c r="QVM9" s="186"/>
      <c r="QVN9" s="186"/>
      <c r="QVO9" s="186"/>
      <c r="QVP9" s="186"/>
      <c r="QVQ9" s="186"/>
      <c r="QVR9" s="186"/>
      <c r="QVS9" s="186"/>
      <c r="QVT9" s="186"/>
      <c r="QVU9" s="186"/>
      <c r="QVV9" s="186"/>
      <c r="QVW9" s="186"/>
      <c r="QVX9" s="186"/>
      <c r="QVY9" s="186"/>
      <c r="QVZ9" s="186"/>
      <c r="QWA9" s="186"/>
      <c r="QWB9" s="186"/>
      <c r="QWC9" s="186"/>
      <c r="QWD9" s="186"/>
      <c r="QWE9" s="186"/>
      <c r="QWF9" s="186"/>
      <c r="QWG9" s="186"/>
      <c r="QWH9" s="186"/>
      <c r="QWI9" s="186"/>
      <c r="QWJ9" s="186"/>
      <c r="QWK9" s="186"/>
      <c r="QWL9" s="186"/>
      <c r="QWM9" s="186"/>
      <c r="QWN9" s="186"/>
      <c r="QWO9" s="186"/>
      <c r="QWP9" s="186"/>
      <c r="QWQ9" s="186"/>
      <c r="QWR9" s="186"/>
      <c r="QWS9" s="186"/>
      <c r="QWT9" s="186"/>
      <c r="QWU9" s="186"/>
      <c r="QWV9" s="186"/>
      <c r="QWW9" s="186"/>
      <c r="QWX9" s="186"/>
      <c r="QWY9" s="186"/>
      <c r="QWZ9" s="186"/>
      <c r="QXA9" s="186"/>
      <c r="QXB9" s="186"/>
      <c r="QXC9" s="186"/>
      <c r="QXD9" s="186"/>
      <c r="QXE9" s="186"/>
      <c r="QXF9" s="186"/>
      <c r="QXG9" s="186"/>
      <c r="QXH9" s="186"/>
      <c r="QXI9" s="186"/>
      <c r="QXJ9" s="186"/>
      <c r="QXK9" s="186"/>
      <c r="QXL9" s="186"/>
      <c r="QXM9" s="186"/>
      <c r="QXN9" s="186"/>
      <c r="QXO9" s="186"/>
      <c r="QXP9" s="186"/>
      <c r="QXQ9" s="186"/>
      <c r="QXR9" s="186"/>
      <c r="QXS9" s="186"/>
      <c r="QXT9" s="186"/>
      <c r="QXU9" s="186"/>
      <c r="QXV9" s="186"/>
      <c r="QXW9" s="186"/>
      <c r="QXX9" s="186"/>
      <c r="QXY9" s="186"/>
      <c r="QXZ9" s="186"/>
      <c r="QYA9" s="186"/>
      <c r="QYB9" s="186"/>
      <c r="QYC9" s="186"/>
      <c r="QYD9" s="186"/>
      <c r="QYE9" s="186"/>
      <c r="QYF9" s="186"/>
      <c r="QYG9" s="186"/>
      <c r="QYH9" s="186"/>
      <c r="QYI9" s="186"/>
      <c r="QYJ9" s="186"/>
      <c r="QYK9" s="186"/>
      <c r="QYL9" s="186"/>
      <c r="QYM9" s="186"/>
      <c r="QYN9" s="186"/>
      <c r="QYO9" s="186"/>
      <c r="QYP9" s="186"/>
      <c r="QYQ9" s="186"/>
      <c r="QYR9" s="186"/>
      <c r="QYS9" s="186"/>
      <c r="QYT9" s="186"/>
      <c r="QYU9" s="186"/>
      <c r="QYV9" s="186"/>
      <c r="QYW9" s="186"/>
      <c r="QYX9" s="186"/>
      <c r="QYY9" s="186"/>
      <c r="QYZ9" s="186"/>
      <c r="QZA9" s="186"/>
      <c r="QZB9" s="186"/>
      <c r="QZC9" s="186"/>
      <c r="QZD9" s="186"/>
      <c r="QZE9" s="186"/>
      <c r="QZF9" s="186"/>
      <c r="QZG9" s="186"/>
      <c r="QZH9" s="186"/>
      <c r="QZI9" s="186"/>
      <c r="QZJ9" s="186"/>
      <c r="QZK9" s="186"/>
      <c r="QZL9" s="186"/>
      <c r="QZM9" s="186"/>
      <c r="QZN9" s="186"/>
      <c r="QZO9" s="186"/>
      <c r="QZP9" s="186"/>
      <c r="QZQ9" s="186"/>
      <c r="QZR9" s="186"/>
      <c r="QZS9" s="186"/>
      <c r="QZT9" s="186"/>
      <c r="QZU9" s="186"/>
      <c r="QZV9" s="186"/>
      <c r="QZW9" s="186"/>
      <c r="QZX9" s="186"/>
      <c r="QZY9" s="186"/>
      <c r="QZZ9" s="186"/>
      <c r="RAA9" s="186"/>
      <c r="RAB9" s="186"/>
      <c r="RAC9" s="186"/>
      <c r="RAD9" s="186"/>
      <c r="RAE9" s="186"/>
      <c r="RAF9" s="186"/>
      <c r="RAG9" s="186"/>
      <c r="RAH9" s="186"/>
      <c r="RAI9" s="186"/>
      <c r="RAJ9" s="186"/>
      <c r="RAK9" s="186"/>
      <c r="RAL9" s="186"/>
      <c r="RAM9" s="186"/>
      <c r="RAN9" s="186"/>
      <c r="RAO9" s="186"/>
      <c r="RAP9" s="186"/>
      <c r="RAQ9" s="186"/>
      <c r="RAR9" s="186"/>
      <c r="RAS9" s="186"/>
      <c r="RAT9" s="186"/>
      <c r="RAU9" s="186"/>
      <c r="RAV9" s="186"/>
      <c r="RAW9" s="186"/>
      <c r="RAX9" s="186"/>
      <c r="RAY9" s="186"/>
      <c r="RAZ9" s="186"/>
      <c r="RBA9" s="186"/>
      <c r="RBB9" s="186"/>
      <c r="RBC9" s="186"/>
      <c r="RBD9" s="186"/>
      <c r="RBE9" s="186"/>
      <c r="RBF9" s="186"/>
      <c r="RBG9" s="186"/>
      <c r="RBH9" s="186"/>
      <c r="RBI9" s="186"/>
      <c r="RBJ9" s="186"/>
      <c r="RBK9" s="186"/>
      <c r="RBL9" s="186"/>
      <c r="RBM9" s="186"/>
      <c r="RBN9" s="186"/>
      <c r="RBO9" s="186"/>
      <c r="RBP9" s="186"/>
      <c r="RBQ9" s="186"/>
      <c r="RBR9" s="186"/>
      <c r="RBS9" s="186"/>
      <c r="RBT9" s="186"/>
      <c r="RBU9" s="186"/>
      <c r="RBV9" s="186"/>
      <c r="RBW9" s="186"/>
      <c r="RBX9" s="186"/>
      <c r="RBY9" s="186"/>
      <c r="RBZ9" s="186"/>
      <c r="RCA9" s="186"/>
      <c r="RCB9" s="186"/>
      <c r="RCC9" s="186"/>
      <c r="RCD9" s="186"/>
      <c r="RCE9" s="186"/>
      <c r="RCF9" s="186"/>
      <c r="RCG9" s="186"/>
      <c r="RCH9" s="186"/>
      <c r="RCI9" s="186"/>
      <c r="RCJ9" s="186"/>
      <c r="RCK9" s="186"/>
      <c r="RCL9" s="186"/>
      <c r="RCM9" s="186"/>
      <c r="RCN9" s="186"/>
      <c r="RCO9" s="186"/>
      <c r="RCP9" s="186"/>
      <c r="RCQ9" s="186"/>
      <c r="RCR9" s="186"/>
      <c r="RCS9" s="186"/>
      <c r="RCT9" s="186"/>
      <c r="RCU9" s="186"/>
      <c r="RCV9" s="186"/>
      <c r="RCW9" s="186"/>
      <c r="RCX9" s="186"/>
      <c r="RCY9" s="186"/>
      <c r="RCZ9" s="186"/>
      <c r="RDA9" s="186"/>
      <c r="RDB9" s="186"/>
      <c r="RDC9" s="186"/>
      <c r="RDD9" s="186"/>
      <c r="RDE9" s="186"/>
      <c r="RDF9" s="186"/>
      <c r="RDG9" s="186"/>
      <c r="RDH9" s="186"/>
      <c r="RDI9" s="186"/>
      <c r="RDJ9" s="186"/>
      <c r="RDK9" s="186"/>
      <c r="RDL9" s="186"/>
      <c r="RDM9" s="186"/>
      <c r="RDN9" s="186"/>
      <c r="RDO9" s="186"/>
      <c r="RDP9" s="186"/>
      <c r="RDQ9" s="186"/>
      <c r="RDR9" s="186"/>
      <c r="RDS9" s="186"/>
      <c r="RDT9" s="186"/>
      <c r="RDU9" s="186"/>
      <c r="RDV9" s="186"/>
      <c r="RDW9" s="186"/>
      <c r="RDX9" s="186"/>
      <c r="RDY9" s="186"/>
      <c r="RDZ9" s="186"/>
      <c r="REA9" s="186"/>
      <c r="REB9" s="186"/>
      <c r="REC9" s="186"/>
      <c r="RED9" s="186"/>
      <c r="REE9" s="186"/>
      <c r="REF9" s="186"/>
      <c r="REG9" s="186"/>
      <c r="REH9" s="186"/>
      <c r="REI9" s="186"/>
      <c r="REJ9" s="186"/>
      <c r="REK9" s="186"/>
      <c r="REL9" s="186"/>
      <c r="REM9" s="186"/>
      <c r="REN9" s="186"/>
      <c r="REO9" s="186"/>
      <c r="REP9" s="186"/>
      <c r="REQ9" s="186"/>
      <c r="RER9" s="186"/>
      <c r="RES9" s="186"/>
      <c r="RET9" s="186"/>
      <c r="REU9" s="186"/>
      <c r="REV9" s="186"/>
      <c r="REW9" s="186"/>
      <c r="REX9" s="186"/>
      <c r="REY9" s="186"/>
      <c r="REZ9" s="186"/>
      <c r="RFA9" s="186"/>
      <c r="RFB9" s="186"/>
      <c r="RFC9" s="186"/>
      <c r="RFD9" s="186"/>
      <c r="RFE9" s="186"/>
      <c r="RFF9" s="186"/>
      <c r="RFG9" s="186"/>
      <c r="RFH9" s="186"/>
      <c r="RFI9" s="186"/>
      <c r="RFJ9" s="186"/>
      <c r="RFK9" s="186"/>
      <c r="RFL9" s="186"/>
      <c r="RFM9" s="186"/>
      <c r="RFN9" s="186"/>
      <c r="RFO9" s="186"/>
      <c r="RFP9" s="186"/>
      <c r="RFQ9" s="186"/>
      <c r="RFR9" s="186"/>
      <c r="RFS9" s="186"/>
      <c r="RFT9" s="186"/>
      <c r="RFU9" s="186"/>
      <c r="RFV9" s="186"/>
      <c r="RFW9" s="186"/>
      <c r="RFX9" s="186"/>
      <c r="RFY9" s="186"/>
      <c r="RFZ9" s="186"/>
      <c r="RGA9" s="186"/>
      <c r="RGB9" s="186"/>
      <c r="RGC9" s="186"/>
      <c r="RGD9" s="186"/>
      <c r="RGE9" s="186"/>
      <c r="RGF9" s="186"/>
      <c r="RGG9" s="186"/>
      <c r="RGH9" s="186"/>
      <c r="RGI9" s="186"/>
      <c r="RGJ9" s="186"/>
      <c r="RGK9" s="186"/>
      <c r="RGL9" s="186"/>
      <c r="RGM9" s="186"/>
      <c r="RGN9" s="186"/>
      <c r="RGO9" s="186"/>
      <c r="RGP9" s="186"/>
      <c r="RGQ9" s="186"/>
      <c r="RGR9" s="186"/>
      <c r="RGS9" s="186"/>
      <c r="RGT9" s="186"/>
      <c r="RGU9" s="186"/>
      <c r="RGV9" s="186"/>
      <c r="RGW9" s="186"/>
      <c r="RGX9" s="186"/>
      <c r="RGY9" s="186"/>
      <c r="RGZ9" s="186"/>
      <c r="RHA9" s="186"/>
      <c r="RHB9" s="186"/>
      <c r="RHC9" s="186"/>
      <c r="RHD9" s="186"/>
      <c r="RHE9" s="186"/>
      <c r="RHF9" s="186"/>
      <c r="RHG9" s="186"/>
      <c r="RHH9" s="186"/>
      <c r="RHI9" s="186"/>
      <c r="RHJ9" s="186"/>
      <c r="RHK9" s="186"/>
      <c r="RHL9" s="186"/>
      <c r="RHM9" s="186"/>
      <c r="RHN9" s="186"/>
      <c r="RHO9" s="186"/>
      <c r="RHP9" s="186"/>
      <c r="RHQ9" s="186"/>
      <c r="RHR9" s="186"/>
      <c r="RHS9" s="186"/>
      <c r="RHT9" s="186"/>
      <c r="RHU9" s="186"/>
      <c r="RHV9" s="186"/>
      <c r="RHW9" s="186"/>
      <c r="RHX9" s="186"/>
      <c r="RHY9" s="186"/>
      <c r="RHZ9" s="186"/>
      <c r="RIA9" s="186"/>
      <c r="RIB9" s="186"/>
      <c r="RIC9" s="186"/>
      <c r="RID9" s="186"/>
      <c r="RIE9" s="186"/>
      <c r="RIF9" s="186"/>
      <c r="RIG9" s="186"/>
      <c r="RIH9" s="186"/>
      <c r="RII9" s="186"/>
      <c r="RIJ9" s="186"/>
      <c r="RIK9" s="186"/>
      <c r="RIL9" s="186"/>
      <c r="RIM9" s="186"/>
      <c r="RIN9" s="186"/>
      <c r="RIO9" s="186"/>
      <c r="RIP9" s="186"/>
      <c r="RIQ9" s="186"/>
      <c r="RIR9" s="186"/>
      <c r="RIS9" s="186"/>
      <c r="RIT9" s="186"/>
      <c r="RIU9" s="186"/>
      <c r="RIV9" s="186"/>
      <c r="RIW9" s="186"/>
      <c r="RIX9" s="186"/>
      <c r="RIY9" s="186"/>
      <c r="RIZ9" s="186"/>
      <c r="RJA9" s="186"/>
      <c r="RJB9" s="186"/>
      <c r="RJC9" s="186"/>
      <c r="RJD9" s="186"/>
      <c r="RJE9" s="186"/>
      <c r="RJF9" s="186"/>
      <c r="RJG9" s="186"/>
      <c r="RJH9" s="186"/>
      <c r="RJI9" s="186"/>
      <c r="RJJ9" s="186"/>
      <c r="RJK9" s="186"/>
      <c r="RJL9" s="186"/>
      <c r="RJM9" s="186"/>
      <c r="RJN9" s="186"/>
      <c r="RJO9" s="186"/>
      <c r="RJP9" s="186"/>
      <c r="RJQ9" s="186"/>
      <c r="RJR9" s="186"/>
      <c r="RJS9" s="186"/>
      <c r="RJT9" s="186"/>
      <c r="RJU9" s="186"/>
      <c r="RJV9" s="186"/>
      <c r="RJW9" s="186"/>
      <c r="RJX9" s="186"/>
      <c r="RJY9" s="186"/>
      <c r="RJZ9" s="186"/>
      <c r="RKA9" s="186"/>
      <c r="RKB9" s="186"/>
      <c r="RKC9" s="186"/>
      <c r="RKD9" s="186"/>
      <c r="RKE9" s="186"/>
      <c r="RKF9" s="186"/>
      <c r="RKG9" s="186"/>
      <c r="RKH9" s="186"/>
      <c r="RKI9" s="186"/>
      <c r="RKJ9" s="186"/>
      <c r="RKK9" s="186"/>
      <c r="RKL9" s="186"/>
      <c r="RKM9" s="186"/>
      <c r="RKN9" s="186"/>
      <c r="RKO9" s="186"/>
      <c r="RKP9" s="186"/>
      <c r="RKQ9" s="186"/>
      <c r="RKR9" s="186"/>
      <c r="RKS9" s="186"/>
      <c r="RKT9" s="186"/>
      <c r="RKU9" s="186"/>
      <c r="RKV9" s="186"/>
      <c r="RKW9" s="186"/>
      <c r="RKX9" s="186"/>
      <c r="RKY9" s="186"/>
      <c r="RKZ9" s="186"/>
      <c r="RLA9" s="186"/>
      <c r="RLB9" s="186"/>
      <c r="RLC9" s="186"/>
      <c r="RLD9" s="186"/>
      <c r="RLE9" s="186"/>
      <c r="RLF9" s="186"/>
      <c r="RLG9" s="186"/>
      <c r="RLH9" s="186"/>
      <c r="RLI9" s="186"/>
      <c r="RLJ9" s="186"/>
      <c r="RLK9" s="186"/>
      <c r="RLL9" s="186"/>
      <c r="RLM9" s="186"/>
      <c r="RLN9" s="186"/>
      <c r="RLO9" s="186"/>
      <c r="RLP9" s="186"/>
      <c r="RLQ9" s="186"/>
      <c r="RLR9" s="186"/>
      <c r="RLS9" s="186"/>
      <c r="RLT9" s="186"/>
      <c r="RLU9" s="186"/>
      <c r="RLV9" s="186"/>
      <c r="RLW9" s="186"/>
      <c r="RLX9" s="186"/>
      <c r="RLY9" s="186"/>
      <c r="RLZ9" s="186"/>
      <c r="RMA9" s="186"/>
      <c r="RMB9" s="186"/>
      <c r="RMC9" s="186"/>
      <c r="RMD9" s="186"/>
      <c r="RME9" s="186"/>
      <c r="RMF9" s="186"/>
      <c r="RMG9" s="186"/>
      <c r="RMH9" s="186"/>
      <c r="RMI9" s="186"/>
      <c r="RMJ9" s="186"/>
      <c r="RMK9" s="186"/>
      <c r="RML9" s="186"/>
      <c r="RMM9" s="186"/>
      <c r="RMN9" s="186"/>
      <c r="RMO9" s="186"/>
      <c r="RMP9" s="186"/>
      <c r="RMQ9" s="186"/>
      <c r="RMR9" s="186"/>
      <c r="RMS9" s="186"/>
      <c r="RMT9" s="186"/>
      <c r="RMU9" s="186"/>
      <c r="RMV9" s="186"/>
      <c r="RMW9" s="186"/>
      <c r="RMX9" s="186"/>
      <c r="RMY9" s="186"/>
      <c r="RMZ9" s="186"/>
      <c r="RNA9" s="186"/>
      <c r="RNB9" s="186"/>
      <c r="RNC9" s="186"/>
      <c r="RND9" s="186"/>
      <c r="RNE9" s="186"/>
      <c r="RNF9" s="186"/>
      <c r="RNG9" s="186"/>
      <c r="RNH9" s="186"/>
      <c r="RNI9" s="186"/>
      <c r="RNJ9" s="186"/>
      <c r="RNK9" s="186"/>
      <c r="RNL9" s="186"/>
      <c r="RNM9" s="186"/>
      <c r="RNN9" s="186"/>
      <c r="RNO9" s="186"/>
      <c r="RNP9" s="186"/>
      <c r="RNQ9" s="186"/>
      <c r="RNR9" s="186"/>
      <c r="RNS9" s="186"/>
      <c r="RNT9" s="186"/>
      <c r="RNU9" s="186"/>
      <c r="RNV9" s="186"/>
      <c r="RNW9" s="186"/>
      <c r="RNX9" s="186"/>
      <c r="RNY9" s="186"/>
      <c r="RNZ9" s="186"/>
      <c r="ROA9" s="186"/>
      <c r="ROB9" s="186"/>
      <c r="ROC9" s="186"/>
      <c r="ROD9" s="186"/>
      <c r="ROE9" s="186"/>
      <c r="ROF9" s="186"/>
      <c r="ROG9" s="186"/>
      <c r="ROH9" s="186"/>
      <c r="ROI9" s="186"/>
      <c r="ROJ9" s="186"/>
      <c r="ROK9" s="186"/>
      <c r="ROL9" s="186"/>
      <c r="ROM9" s="186"/>
      <c r="RON9" s="186"/>
      <c r="ROO9" s="186"/>
      <c r="ROP9" s="186"/>
      <c r="ROQ9" s="186"/>
      <c r="ROR9" s="186"/>
      <c r="ROS9" s="186"/>
      <c r="ROT9" s="186"/>
      <c r="ROU9" s="186"/>
      <c r="ROV9" s="186"/>
      <c r="ROW9" s="186"/>
      <c r="ROX9" s="186"/>
      <c r="ROY9" s="186"/>
      <c r="ROZ9" s="186"/>
      <c r="RPA9" s="186"/>
      <c r="RPB9" s="186"/>
      <c r="RPC9" s="186"/>
      <c r="RPD9" s="186"/>
      <c r="RPE9" s="186"/>
      <c r="RPF9" s="186"/>
      <c r="RPG9" s="186"/>
      <c r="RPH9" s="186"/>
      <c r="RPI9" s="186"/>
      <c r="RPJ9" s="186"/>
      <c r="RPK9" s="186"/>
      <c r="RPL9" s="186"/>
      <c r="RPM9" s="186"/>
      <c r="RPN9" s="186"/>
      <c r="RPO9" s="186"/>
      <c r="RPP9" s="186"/>
      <c r="RPQ9" s="186"/>
      <c r="RPR9" s="186"/>
      <c r="RPS9" s="186"/>
      <c r="RPT9" s="186"/>
      <c r="RPU9" s="186"/>
      <c r="RPV9" s="186"/>
      <c r="RPW9" s="186"/>
      <c r="RPX9" s="186"/>
      <c r="RPY9" s="186"/>
      <c r="RPZ9" s="186"/>
      <c r="RQA9" s="186"/>
      <c r="RQB9" s="186"/>
      <c r="RQC9" s="186"/>
      <c r="RQD9" s="186"/>
      <c r="RQE9" s="186"/>
      <c r="RQF9" s="186"/>
      <c r="RQG9" s="186"/>
      <c r="RQH9" s="186"/>
      <c r="RQI9" s="186"/>
      <c r="RQJ9" s="186"/>
      <c r="RQK9" s="186"/>
      <c r="RQL9" s="186"/>
      <c r="RQM9" s="186"/>
      <c r="RQN9" s="186"/>
      <c r="RQO9" s="186"/>
      <c r="RQP9" s="186"/>
      <c r="RQQ9" s="186"/>
      <c r="RQR9" s="186"/>
      <c r="RQS9" s="186"/>
      <c r="RQT9" s="186"/>
      <c r="RQU9" s="186"/>
      <c r="RQV9" s="186"/>
      <c r="RQW9" s="186"/>
      <c r="RQX9" s="186"/>
      <c r="RQY9" s="186"/>
      <c r="RQZ9" s="186"/>
      <c r="RRA9" s="186"/>
      <c r="RRB9" s="186"/>
      <c r="RRC9" s="186"/>
      <c r="RRD9" s="186"/>
      <c r="RRE9" s="186"/>
      <c r="RRF9" s="186"/>
      <c r="RRG9" s="186"/>
      <c r="RRH9" s="186"/>
      <c r="RRI9" s="186"/>
      <c r="RRJ9" s="186"/>
      <c r="RRK9" s="186"/>
      <c r="RRL9" s="186"/>
      <c r="RRM9" s="186"/>
      <c r="RRN9" s="186"/>
      <c r="RRO9" s="186"/>
      <c r="RRP9" s="186"/>
      <c r="RRQ9" s="186"/>
      <c r="RRR9" s="186"/>
      <c r="RRS9" s="186"/>
      <c r="RRT9" s="186"/>
      <c r="RRU9" s="186"/>
      <c r="RRV9" s="186"/>
      <c r="RRW9" s="186"/>
      <c r="RRX9" s="186"/>
      <c r="RRY9" s="186"/>
      <c r="RRZ9" s="186"/>
      <c r="RSA9" s="186"/>
      <c r="RSB9" s="186"/>
      <c r="RSC9" s="186"/>
      <c r="RSD9" s="186"/>
      <c r="RSE9" s="186"/>
      <c r="RSF9" s="186"/>
      <c r="RSG9" s="186"/>
      <c r="RSH9" s="186"/>
      <c r="RSI9" s="186"/>
      <c r="RSJ9" s="186"/>
      <c r="RSK9" s="186"/>
      <c r="RSL9" s="186"/>
      <c r="RSM9" s="186"/>
      <c r="RSN9" s="186"/>
      <c r="RSO9" s="186"/>
      <c r="RSP9" s="186"/>
      <c r="RSQ9" s="186"/>
      <c r="RSR9" s="186"/>
      <c r="RSS9" s="186"/>
      <c r="RST9" s="186"/>
      <c r="RSU9" s="186"/>
      <c r="RSV9" s="186"/>
      <c r="RSW9" s="186"/>
      <c r="RSX9" s="186"/>
      <c r="RSY9" s="186"/>
      <c r="RSZ9" s="186"/>
      <c r="RTA9" s="186"/>
      <c r="RTB9" s="186"/>
      <c r="RTC9" s="186"/>
      <c r="RTD9" s="186"/>
      <c r="RTE9" s="186"/>
      <c r="RTF9" s="186"/>
      <c r="RTG9" s="186"/>
      <c r="RTH9" s="186"/>
      <c r="RTI9" s="186"/>
      <c r="RTJ9" s="186"/>
      <c r="RTK9" s="186"/>
      <c r="RTL9" s="186"/>
      <c r="RTM9" s="186"/>
      <c r="RTN9" s="186"/>
      <c r="RTO9" s="186"/>
      <c r="RTP9" s="186"/>
      <c r="RTQ9" s="186"/>
      <c r="RTR9" s="186"/>
      <c r="RTS9" s="186"/>
      <c r="RTT9" s="186"/>
      <c r="RTU9" s="186"/>
      <c r="RTV9" s="186"/>
      <c r="RTW9" s="186"/>
      <c r="RTX9" s="186"/>
      <c r="RTY9" s="186"/>
      <c r="RTZ9" s="186"/>
      <c r="RUA9" s="186"/>
      <c r="RUB9" s="186"/>
      <c r="RUC9" s="186"/>
      <c r="RUD9" s="186"/>
      <c r="RUE9" s="186"/>
      <c r="RUF9" s="186"/>
      <c r="RUG9" s="186"/>
      <c r="RUH9" s="186"/>
      <c r="RUI9" s="186"/>
      <c r="RUJ9" s="186"/>
      <c r="RUK9" s="186"/>
      <c r="RUL9" s="186"/>
      <c r="RUM9" s="186"/>
      <c r="RUN9" s="186"/>
      <c r="RUO9" s="186"/>
      <c r="RUP9" s="186"/>
      <c r="RUQ9" s="186"/>
      <c r="RUR9" s="186"/>
      <c r="RUS9" s="186"/>
      <c r="RUT9" s="186"/>
      <c r="RUU9" s="186"/>
      <c r="RUV9" s="186"/>
      <c r="RUW9" s="186"/>
      <c r="RUX9" s="186"/>
      <c r="RUY9" s="186"/>
      <c r="RUZ9" s="186"/>
      <c r="RVA9" s="186"/>
      <c r="RVB9" s="186"/>
      <c r="RVC9" s="186"/>
      <c r="RVD9" s="186"/>
      <c r="RVE9" s="186"/>
      <c r="RVF9" s="186"/>
      <c r="RVG9" s="186"/>
      <c r="RVH9" s="186"/>
      <c r="RVI9" s="186"/>
      <c r="RVJ9" s="186"/>
      <c r="RVK9" s="186"/>
      <c r="RVL9" s="186"/>
      <c r="RVM9" s="186"/>
      <c r="RVN9" s="186"/>
      <c r="RVO9" s="186"/>
      <c r="RVP9" s="186"/>
      <c r="RVQ9" s="186"/>
      <c r="RVR9" s="186"/>
      <c r="RVS9" s="186"/>
      <c r="RVT9" s="186"/>
      <c r="RVU9" s="186"/>
      <c r="RVV9" s="186"/>
      <c r="RVW9" s="186"/>
      <c r="RVX9" s="186"/>
      <c r="RVY9" s="186"/>
      <c r="RVZ9" s="186"/>
      <c r="RWA9" s="186"/>
      <c r="RWB9" s="186"/>
      <c r="RWC9" s="186"/>
      <c r="RWD9" s="186"/>
      <c r="RWE9" s="186"/>
      <c r="RWF9" s="186"/>
      <c r="RWG9" s="186"/>
      <c r="RWH9" s="186"/>
      <c r="RWI9" s="186"/>
      <c r="RWJ9" s="186"/>
      <c r="RWK9" s="186"/>
      <c r="RWL9" s="186"/>
      <c r="RWM9" s="186"/>
      <c r="RWN9" s="186"/>
      <c r="RWO9" s="186"/>
      <c r="RWP9" s="186"/>
      <c r="RWQ9" s="186"/>
      <c r="RWR9" s="186"/>
      <c r="RWS9" s="186"/>
      <c r="RWT9" s="186"/>
      <c r="RWU9" s="186"/>
      <c r="RWV9" s="186"/>
      <c r="RWW9" s="186"/>
      <c r="RWX9" s="186"/>
      <c r="RWY9" s="186"/>
      <c r="RWZ9" s="186"/>
      <c r="RXA9" s="186"/>
      <c r="RXB9" s="186"/>
      <c r="RXC9" s="186"/>
      <c r="RXD9" s="186"/>
      <c r="RXE9" s="186"/>
      <c r="RXF9" s="186"/>
      <c r="RXG9" s="186"/>
      <c r="RXH9" s="186"/>
      <c r="RXI9" s="186"/>
      <c r="RXJ9" s="186"/>
      <c r="RXK9" s="186"/>
      <c r="RXL9" s="186"/>
      <c r="RXM9" s="186"/>
      <c r="RXN9" s="186"/>
      <c r="RXO9" s="186"/>
      <c r="RXP9" s="186"/>
      <c r="RXQ9" s="186"/>
      <c r="RXR9" s="186"/>
      <c r="RXS9" s="186"/>
      <c r="RXT9" s="186"/>
      <c r="RXU9" s="186"/>
      <c r="RXV9" s="186"/>
      <c r="RXW9" s="186"/>
      <c r="RXX9" s="186"/>
      <c r="RXY9" s="186"/>
      <c r="RXZ9" s="186"/>
      <c r="RYA9" s="186"/>
      <c r="RYB9" s="186"/>
      <c r="RYC9" s="186"/>
      <c r="RYD9" s="186"/>
      <c r="RYE9" s="186"/>
      <c r="RYF9" s="186"/>
      <c r="RYG9" s="186"/>
      <c r="RYH9" s="186"/>
      <c r="RYI9" s="186"/>
      <c r="RYJ9" s="186"/>
      <c r="RYK9" s="186"/>
      <c r="RYL9" s="186"/>
      <c r="RYM9" s="186"/>
      <c r="RYN9" s="186"/>
      <c r="RYO9" s="186"/>
      <c r="RYP9" s="186"/>
      <c r="RYQ9" s="186"/>
      <c r="RYR9" s="186"/>
      <c r="RYS9" s="186"/>
      <c r="RYT9" s="186"/>
      <c r="RYU9" s="186"/>
      <c r="RYV9" s="186"/>
      <c r="RYW9" s="186"/>
      <c r="RYX9" s="186"/>
      <c r="RYY9" s="186"/>
      <c r="RYZ9" s="186"/>
      <c r="RZA9" s="186"/>
      <c r="RZB9" s="186"/>
      <c r="RZC9" s="186"/>
      <c r="RZD9" s="186"/>
      <c r="RZE9" s="186"/>
      <c r="RZF9" s="186"/>
      <c r="RZG9" s="186"/>
      <c r="RZH9" s="186"/>
      <c r="RZI9" s="186"/>
      <c r="RZJ9" s="186"/>
      <c r="RZK9" s="186"/>
      <c r="RZL9" s="186"/>
      <c r="RZM9" s="186"/>
      <c r="RZN9" s="186"/>
      <c r="RZO9" s="186"/>
      <c r="RZP9" s="186"/>
      <c r="RZQ9" s="186"/>
      <c r="RZR9" s="186"/>
      <c r="RZS9" s="186"/>
      <c r="RZT9" s="186"/>
      <c r="RZU9" s="186"/>
      <c r="RZV9" s="186"/>
      <c r="RZW9" s="186"/>
      <c r="RZX9" s="186"/>
      <c r="RZY9" s="186"/>
      <c r="RZZ9" s="186"/>
      <c r="SAA9" s="186"/>
      <c r="SAB9" s="186"/>
      <c r="SAC9" s="186"/>
      <c r="SAD9" s="186"/>
      <c r="SAE9" s="186"/>
      <c r="SAF9" s="186"/>
      <c r="SAG9" s="186"/>
      <c r="SAH9" s="186"/>
      <c r="SAI9" s="186"/>
      <c r="SAJ9" s="186"/>
      <c r="SAK9" s="186"/>
      <c r="SAL9" s="186"/>
      <c r="SAM9" s="186"/>
      <c r="SAN9" s="186"/>
      <c r="SAO9" s="186"/>
      <c r="SAP9" s="186"/>
      <c r="SAQ9" s="186"/>
      <c r="SAR9" s="186"/>
      <c r="SAS9" s="186"/>
      <c r="SAT9" s="186"/>
      <c r="SAU9" s="186"/>
      <c r="SAV9" s="186"/>
      <c r="SAW9" s="186"/>
      <c r="SAX9" s="186"/>
      <c r="SAY9" s="186"/>
      <c r="SAZ9" s="186"/>
      <c r="SBA9" s="186"/>
      <c r="SBB9" s="186"/>
      <c r="SBC9" s="186"/>
      <c r="SBD9" s="186"/>
      <c r="SBE9" s="186"/>
      <c r="SBF9" s="186"/>
      <c r="SBG9" s="186"/>
      <c r="SBH9" s="186"/>
      <c r="SBI9" s="186"/>
      <c r="SBJ9" s="186"/>
      <c r="SBK9" s="186"/>
      <c r="SBL9" s="186"/>
      <c r="SBM9" s="186"/>
      <c r="SBN9" s="186"/>
      <c r="SBO9" s="186"/>
      <c r="SBP9" s="186"/>
      <c r="SBQ9" s="186"/>
      <c r="SBR9" s="186"/>
      <c r="SBS9" s="186"/>
      <c r="SBT9" s="186"/>
      <c r="SBU9" s="186"/>
      <c r="SBV9" s="186"/>
      <c r="SBW9" s="186"/>
      <c r="SBX9" s="186"/>
      <c r="SBY9" s="186"/>
      <c r="SBZ9" s="186"/>
      <c r="SCA9" s="186"/>
      <c r="SCB9" s="186"/>
      <c r="SCC9" s="186"/>
      <c r="SCD9" s="186"/>
      <c r="SCE9" s="186"/>
      <c r="SCF9" s="186"/>
      <c r="SCG9" s="186"/>
      <c r="SCH9" s="186"/>
      <c r="SCI9" s="186"/>
      <c r="SCJ9" s="186"/>
      <c r="SCK9" s="186"/>
      <c r="SCL9" s="186"/>
      <c r="SCM9" s="186"/>
      <c r="SCN9" s="186"/>
      <c r="SCO9" s="186"/>
      <c r="SCP9" s="186"/>
      <c r="SCQ9" s="186"/>
      <c r="SCR9" s="186"/>
      <c r="SCS9" s="186"/>
      <c r="SCT9" s="186"/>
      <c r="SCU9" s="186"/>
      <c r="SCV9" s="186"/>
      <c r="SCW9" s="186"/>
      <c r="SCX9" s="186"/>
      <c r="SCY9" s="186"/>
      <c r="SCZ9" s="186"/>
      <c r="SDA9" s="186"/>
      <c r="SDB9" s="186"/>
      <c r="SDC9" s="186"/>
      <c r="SDD9" s="186"/>
      <c r="SDE9" s="186"/>
      <c r="SDF9" s="186"/>
      <c r="SDG9" s="186"/>
      <c r="SDH9" s="186"/>
      <c r="SDI9" s="186"/>
      <c r="SDJ9" s="186"/>
      <c r="SDK9" s="186"/>
      <c r="SDL9" s="186"/>
      <c r="SDM9" s="186"/>
      <c r="SDN9" s="186"/>
      <c r="SDO9" s="186"/>
      <c r="SDP9" s="186"/>
      <c r="SDQ9" s="186"/>
      <c r="SDR9" s="186"/>
      <c r="SDS9" s="186"/>
      <c r="SDT9" s="186"/>
      <c r="SDU9" s="186"/>
      <c r="SDV9" s="186"/>
      <c r="SDW9" s="186"/>
      <c r="SDX9" s="186"/>
      <c r="SDY9" s="186"/>
      <c r="SDZ9" s="186"/>
      <c r="SEA9" s="186"/>
      <c r="SEB9" s="186"/>
      <c r="SEC9" s="186"/>
      <c r="SED9" s="186"/>
      <c r="SEE9" s="186"/>
      <c r="SEF9" s="186"/>
      <c r="SEG9" s="186"/>
      <c r="SEH9" s="186"/>
      <c r="SEI9" s="186"/>
      <c r="SEJ9" s="186"/>
      <c r="SEK9" s="186"/>
      <c r="SEL9" s="186"/>
      <c r="SEM9" s="186"/>
      <c r="SEN9" s="186"/>
      <c r="SEO9" s="186"/>
      <c r="SEP9" s="186"/>
      <c r="SEQ9" s="186"/>
      <c r="SER9" s="186"/>
      <c r="SES9" s="186"/>
      <c r="SET9" s="186"/>
      <c r="SEU9" s="186"/>
      <c r="SEV9" s="186"/>
      <c r="SEW9" s="186"/>
      <c r="SEX9" s="186"/>
      <c r="SEY9" s="186"/>
      <c r="SEZ9" s="186"/>
      <c r="SFA9" s="186"/>
      <c r="SFB9" s="186"/>
      <c r="SFC9" s="186"/>
      <c r="SFD9" s="186"/>
      <c r="SFE9" s="186"/>
      <c r="SFF9" s="186"/>
      <c r="SFG9" s="186"/>
      <c r="SFH9" s="186"/>
      <c r="SFI9" s="186"/>
      <c r="SFJ9" s="186"/>
      <c r="SFK9" s="186"/>
      <c r="SFL9" s="186"/>
      <c r="SFM9" s="186"/>
      <c r="SFN9" s="186"/>
      <c r="SFO9" s="186"/>
      <c r="SFP9" s="186"/>
      <c r="SFQ9" s="186"/>
      <c r="SFR9" s="186"/>
      <c r="SFS9" s="186"/>
      <c r="SFT9" s="186"/>
      <c r="SFU9" s="186"/>
      <c r="SFV9" s="186"/>
      <c r="SFW9" s="186"/>
      <c r="SFX9" s="186"/>
      <c r="SFY9" s="186"/>
      <c r="SFZ9" s="186"/>
      <c r="SGA9" s="186"/>
      <c r="SGB9" s="186"/>
      <c r="SGC9" s="186"/>
      <c r="SGD9" s="186"/>
      <c r="SGE9" s="186"/>
      <c r="SGF9" s="186"/>
      <c r="SGG9" s="186"/>
      <c r="SGH9" s="186"/>
      <c r="SGI9" s="186"/>
      <c r="SGJ9" s="186"/>
      <c r="SGK9" s="186"/>
      <c r="SGL9" s="186"/>
      <c r="SGM9" s="186"/>
      <c r="SGN9" s="186"/>
      <c r="SGO9" s="186"/>
      <c r="SGP9" s="186"/>
      <c r="SGQ9" s="186"/>
      <c r="SGR9" s="186"/>
      <c r="SGS9" s="186"/>
      <c r="SGT9" s="186"/>
      <c r="SGU9" s="186"/>
      <c r="SGV9" s="186"/>
      <c r="SGW9" s="186"/>
      <c r="SGX9" s="186"/>
      <c r="SGY9" s="186"/>
      <c r="SGZ9" s="186"/>
      <c r="SHA9" s="186"/>
      <c r="SHB9" s="186"/>
      <c r="SHC9" s="186"/>
      <c r="SHD9" s="186"/>
      <c r="SHE9" s="186"/>
      <c r="SHF9" s="186"/>
      <c r="SHG9" s="186"/>
      <c r="SHH9" s="186"/>
      <c r="SHI9" s="186"/>
      <c r="SHJ9" s="186"/>
      <c r="SHK9" s="186"/>
      <c r="SHL9" s="186"/>
      <c r="SHM9" s="186"/>
      <c r="SHN9" s="186"/>
      <c r="SHO9" s="186"/>
      <c r="SHP9" s="186"/>
      <c r="SHQ9" s="186"/>
      <c r="SHR9" s="186"/>
      <c r="SHS9" s="186"/>
      <c r="SHT9" s="186"/>
      <c r="SHU9" s="186"/>
      <c r="SHV9" s="186"/>
      <c r="SHW9" s="186"/>
      <c r="SHX9" s="186"/>
      <c r="SHY9" s="186"/>
      <c r="SHZ9" s="186"/>
      <c r="SIA9" s="186"/>
      <c r="SIB9" s="186"/>
      <c r="SIC9" s="186"/>
      <c r="SID9" s="186"/>
      <c r="SIE9" s="186"/>
      <c r="SIF9" s="186"/>
      <c r="SIG9" s="186"/>
      <c r="SIH9" s="186"/>
      <c r="SII9" s="186"/>
      <c r="SIJ9" s="186"/>
      <c r="SIK9" s="186"/>
      <c r="SIL9" s="186"/>
      <c r="SIM9" s="186"/>
      <c r="SIN9" s="186"/>
      <c r="SIO9" s="186"/>
      <c r="SIP9" s="186"/>
      <c r="SIQ9" s="186"/>
      <c r="SIR9" s="186"/>
      <c r="SIS9" s="186"/>
      <c r="SIT9" s="186"/>
      <c r="SIU9" s="186"/>
      <c r="SIV9" s="186"/>
      <c r="SIW9" s="186"/>
      <c r="SIX9" s="186"/>
      <c r="SIY9" s="186"/>
      <c r="SIZ9" s="186"/>
      <c r="SJA9" s="186"/>
      <c r="SJB9" s="186"/>
      <c r="SJC9" s="186"/>
      <c r="SJD9" s="186"/>
      <c r="SJE9" s="186"/>
      <c r="SJF9" s="186"/>
      <c r="SJG9" s="186"/>
      <c r="SJH9" s="186"/>
      <c r="SJI9" s="186"/>
      <c r="SJJ9" s="186"/>
      <c r="SJK9" s="186"/>
      <c r="SJL9" s="186"/>
      <c r="SJM9" s="186"/>
      <c r="SJN9" s="186"/>
      <c r="SJO9" s="186"/>
      <c r="SJP9" s="186"/>
      <c r="SJQ9" s="186"/>
      <c r="SJR9" s="186"/>
      <c r="SJS9" s="186"/>
      <c r="SJT9" s="186"/>
      <c r="SJU9" s="186"/>
      <c r="SJV9" s="186"/>
      <c r="SJW9" s="186"/>
      <c r="SJX9" s="186"/>
      <c r="SJY9" s="186"/>
      <c r="SJZ9" s="186"/>
      <c r="SKA9" s="186"/>
      <c r="SKB9" s="186"/>
      <c r="SKC9" s="186"/>
      <c r="SKD9" s="186"/>
      <c r="SKE9" s="186"/>
      <c r="SKF9" s="186"/>
      <c r="SKG9" s="186"/>
      <c r="SKH9" s="186"/>
      <c r="SKI9" s="186"/>
      <c r="SKJ9" s="186"/>
      <c r="SKK9" s="186"/>
      <c r="SKL9" s="186"/>
      <c r="SKM9" s="186"/>
      <c r="SKN9" s="186"/>
      <c r="SKO9" s="186"/>
      <c r="SKP9" s="186"/>
      <c r="SKQ9" s="186"/>
      <c r="SKR9" s="186"/>
      <c r="SKS9" s="186"/>
      <c r="SKT9" s="186"/>
      <c r="SKU9" s="186"/>
      <c r="SKV9" s="186"/>
      <c r="SKW9" s="186"/>
      <c r="SKX9" s="186"/>
      <c r="SKY9" s="186"/>
      <c r="SKZ9" s="186"/>
      <c r="SLA9" s="186"/>
      <c r="SLB9" s="186"/>
      <c r="SLC9" s="186"/>
      <c r="SLD9" s="186"/>
      <c r="SLE9" s="186"/>
      <c r="SLF9" s="186"/>
      <c r="SLG9" s="186"/>
      <c r="SLH9" s="186"/>
      <c r="SLI9" s="186"/>
      <c r="SLJ9" s="186"/>
      <c r="SLK9" s="186"/>
      <c r="SLL9" s="186"/>
      <c r="SLM9" s="186"/>
      <c r="SLN9" s="186"/>
      <c r="SLO9" s="186"/>
      <c r="SLP9" s="186"/>
      <c r="SLQ9" s="186"/>
      <c r="SLR9" s="186"/>
      <c r="SLS9" s="186"/>
      <c r="SLT9" s="186"/>
      <c r="SLU9" s="186"/>
      <c r="SLV9" s="186"/>
      <c r="SLW9" s="186"/>
      <c r="SLX9" s="186"/>
      <c r="SLY9" s="186"/>
      <c r="SLZ9" s="186"/>
      <c r="SMA9" s="186"/>
      <c r="SMB9" s="186"/>
      <c r="SMC9" s="186"/>
      <c r="SMD9" s="186"/>
      <c r="SME9" s="186"/>
      <c r="SMF9" s="186"/>
      <c r="SMG9" s="186"/>
      <c r="SMH9" s="186"/>
      <c r="SMI9" s="186"/>
      <c r="SMJ9" s="186"/>
      <c r="SMK9" s="186"/>
      <c r="SML9" s="186"/>
      <c r="SMM9" s="186"/>
      <c r="SMN9" s="186"/>
      <c r="SMO9" s="186"/>
      <c r="SMP9" s="186"/>
      <c r="SMQ9" s="186"/>
      <c r="SMR9" s="186"/>
      <c r="SMS9" s="186"/>
      <c r="SMT9" s="186"/>
      <c r="SMU9" s="186"/>
      <c r="SMV9" s="186"/>
      <c r="SMW9" s="186"/>
      <c r="SMX9" s="186"/>
      <c r="SMY9" s="186"/>
      <c r="SMZ9" s="186"/>
      <c r="SNA9" s="186"/>
      <c r="SNB9" s="186"/>
      <c r="SNC9" s="186"/>
      <c r="SND9" s="186"/>
      <c r="SNE9" s="186"/>
      <c r="SNF9" s="186"/>
      <c r="SNG9" s="186"/>
      <c r="SNH9" s="186"/>
      <c r="SNI9" s="186"/>
      <c r="SNJ9" s="186"/>
      <c r="SNK9" s="186"/>
      <c r="SNL9" s="186"/>
      <c r="SNM9" s="186"/>
      <c r="SNN9" s="186"/>
      <c r="SNO9" s="186"/>
      <c r="SNP9" s="186"/>
      <c r="SNQ9" s="186"/>
      <c r="SNR9" s="186"/>
      <c r="SNS9" s="186"/>
      <c r="SNT9" s="186"/>
      <c r="SNU9" s="186"/>
      <c r="SNV9" s="186"/>
      <c r="SNW9" s="186"/>
      <c r="SNX9" s="186"/>
      <c r="SNY9" s="186"/>
      <c r="SNZ9" s="186"/>
      <c r="SOA9" s="186"/>
      <c r="SOB9" s="186"/>
      <c r="SOC9" s="186"/>
      <c r="SOD9" s="186"/>
      <c r="SOE9" s="186"/>
      <c r="SOF9" s="186"/>
      <c r="SOG9" s="186"/>
      <c r="SOH9" s="186"/>
      <c r="SOI9" s="186"/>
      <c r="SOJ9" s="186"/>
      <c r="SOK9" s="186"/>
      <c r="SOL9" s="186"/>
      <c r="SOM9" s="186"/>
      <c r="SON9" s="186"/>
      <c r="SOO9" s="186"/>
      <c r="SOP9" s="186"/>
      <c r="SOQ9" s="186"/>
      <c r="SOR9" s="186"/>
      <c r="SOS9" s="186"/>
      <c r="SOT9" s="186"/>
      <c r="SOU9" s="186"/>
      <c r="SOV9" s="186"/>
      <c r="SOW9" s="186"/>
      <c r="SOX9" s="186"/>
      <c r="SOY9" s="186"/>
      <c r="SOZ9" s="186"/>
      <c r="SPA9" s="186"/>
      <c r="SPB9" s="186"/>
      <c r="SPC9" s="186"/>
      <c r="SPD9" s="186"/>
      <c r="SPE9" s="186"/>
      <c r="SPF9" s="186"/>
      <c r="SPG9" s="186"/>
      <c r="SPH9" s="186"/>
      <c r="SPI9" s="186"/>
      <c r="SPJ9" s="186"/>
      <c r="SPK9" s="186"/>
      <c r="SPL9" s="186"/>
      <c r="SPM9" s="186"/>
      <c r="SPN9" s="186"/>
      <c r="SPO9" s="186"/>
      <c r="SPP9" s="186"/>
      <c r="SPQ9" s="186"/>
      <c r="SPR9" s="186"/>
      <c r="SPS9" s="186"/>
      <c r="SPT9" s="186"/>
      <c r="SPU9" s="186"/>
      <c r="SPV9" s="186"/>
      <c r="SPW9" s="186"/>
      <c r="SPX9" s="186"/>
      <c r="SPY9" s="186"/>
      <c r="SPZ9" s="186"/>
      <c r="SQA9" s="186"/>
      <c r="SQB9" s="186"/>
      <c r="SQC9" s="186"/>
      <c r="SQD9" s="186"/>
      <c r="SQE9" s="186"/>
      <c r="SQF9" s="186"/>
      <c r="SQG9" s="186"/>
      <c r="SQH9" s="186"/>
      <c r="SQI9" s="186"/>
      <c r="SQJ9" s="186"/>
      <c r="SQK9" s="186"/>
      <c r="SQL9" s="186"/>
      <c r="SQM9" s="186"/>
      <c r="SQN9" s="186"/>
      <c r="SQO9" s="186"/>
      <c r="SQP9" s="186"/>
      <c r="SQQ9" s="186"/>
      <c r="SQR9" s="186"/>
      <c r="SQS9" s="186"/>
      <c r="SQT9" s="186"/>
      <c r="SQU9" s="186"/>
      <c r="SQV9" s="186"/>
      <c r="SQW9" s="186"/>
      <c r="SQX9" s="186"/>
      <c r="SQY9" s="186"/>
      <c r="SQZ9" s="186"/>
      <c r="SRA9" s="186"/>
      <c r="SRB9" s="186"/>
      <c r="SRC9" s="186"/>
      <c r="SRD9" s="186"/>
      <c r="SRE9" s="186"/>
      <c r="SRF9" s="186"/>
      <c r="SRG9" s="186"/>
      <c r="SRH9" s="186"/>
      <c r="SRI9" s="186"/>
      <c r="SRJ9" s="186"/>
      <c r="SRK9" s="186"/>
      <c r="SRL9" s="186"/>
      <c r="SRM9" s="186"/>
      <c r="SRN9" s="186"/>
      <c r="SRO9" s="186"/>
      <c r="SRP9" s="186"/>
      <c r="SRQ9" s="186"/>
      <c r="SRR9" s="186"/>
      <c r="SRS9" s="186"/>
      <c r="SRT9" s="186"/>
      <c r="SRU9" s="186"/>
      <c r="SRV9" s="186"/>
      <c r="SRW9" s="186"/>
      <c r="SRX9" s="186"/>
      <c r="SRY9" s="186"/>
      <c r="SRZ9" s="186"/>
      <c r="SSA9" s="186"/>
      <c r="SSB9" s="186"/>
      <c r="SSC9" s="186"/>
      <c r="SSD9" s="186"/>
      <c r="SSE9" s="186"/>
      <c r="SSF9" s="186"/>
      <c r="SSG9" s="186"/>
      <c r="SSH9" s="186"/>
      <c r="SSI9" s="186"/>
      <c r="SSJ9" s="186"/>
      <c r="SSK9" s="186"/>
      <c r="SSL9" s="186"/>
      <c r="SSM9" s="186"/>
      <c r="SSN9" s="186"/>
      <c r="SSO9" s="186"/>
      <c r="SSP9" s="186"/>
      <c r="SSQ9" s="186"/>
      <c r="SSR9" s="186"/>
      <c r="SSS9" s="186"/>
      <c r="SST9" s="186"/>
      <c r="SSU9" s="186"/>
      <c r="SSV9" s="186"/>
      <c r="SSW9" s="186"/>
      <c r="SSX9" s="186"/>
      <c r="SSY9" s="186"/>
      <c r="SSZ9" s="186"/>
      <c r="STA9" s="186"/>
      <c r="STB9" s="186"/>
      <c r="STC9" s="186"/>
      <c r="STD9" s="186"/>
      <c r="STE9" s="186"/>
      <c r="STF9" s="186"/>
      <c r="STG9" s="186"/>
      <c r="STH9" s="186"/>
      <c r="STI9" s="186"/>
      <c r="STJ9" s="186"/>
      <c r="STK9" s="186"/>
      <c r="STL9" s="186"/>
      <c r="STM9" s="186"/>
      <c r="STN9" s="186"/>
      <c r="STO9" s="186"/>
      <c r="STP9" s="186"/>
      <c r="STQ9" s="186"/>
      <c r="STR9" s="186"/>
      <c r="STS9" s="186"/>
      <c r="STT9" s="186"/>
      <c r="STU9" s="186"/>
      <c r="STV9" s="186"/>
      <c r="STW9" s="186"/>
      <c r="STX9" s="186"/>
      <c r="STY9" s="186"/>
      <c r="STZ9" s="186"/>
      <c r="SUA9" s="186"/>
      <c r="SUB9" s="186"/>
      <c r="SUC9" s="186"/>
      <c r="SUD9" s="186"/>
      <c r="SUE9" s="186"/>
      <c r="SUF9" s="186"/>
      <c r="SUG9" s="186"/>
      <c r="SUH9" s="186"/>
      <c r="SUI9" s="186"/>
      <c r="SUJ9" s="186"/>
      <c r="SUK9" s="186"/>
      <c r="SUL9" s="186"/>
      <c r="SUM9" s="186"/>
      <c r="SUN9" s="186"/>
      <c r="SUO9" s="186"/>
      <c r="SUP9" s="186"/>
      <c r="SUQ9" s="186"/>
      <c r="SUR9" s="186"/>
      <c r="SUS9" s="186"/>
      <c r="SUT9" s="186"/>
      <c r="SUU9" s="186"/>
      <c r="SUV9" s="186"/>
      <c r="SUW9" s="186"/>
      <c r="SUX9" s="186"/>
      <c r="SUY9" s="186"/>
      <c r="SUZ9" s="186"/>
      <c r="SVA9" s="186"/>
      <c r="SVB9" s="186"/>
      <c r="SVC9" s="186"/>
      <c r="SVD9" s="186"/>
      <c r="SVE9" s="186"/>
      <c r="SVF9" s="186"/>
      <c r="SVG9" s="186"/>
      <c r="SVH9" s="186"/>
      <c r="SVI9" s="186"/>
      <c r="SVJ9" s="186"/>
      <c r="SVK9" s="186"/>
      <c r="SVL9" s="186"/>
      <c r="SVM9" s="186"/>
      <c r="SVN9" s="186"/>
      <c r="SVO9" s="186"/>
      <c r="SVP9" s="186"/>
      <c r="SVQ9" s="186"/>
      <c r="SVR9" s="186"/>
      <c r="SVS9" s="186"/>
      <c r="SVT9" s="186"/>
      <c r="SVU9" s="186"/>
      <c r="SVV9" s="186"/>
      <c r="SVW9" s="186"/>
      <c r="SVX9" s="186"/>
      <c r="SVY9" s="186"/>
      <c r="SVZ9" s="186"/>
      <c r="SWA9" s="186"/>
      <c r="SWB9" s="186"/>
      <c r="SWC9" s="186"/>
      <c r="SWD9" s="186"/>
      <c r="SWE9" s="186"/>
      <c r="SWF9" s="186"/>
      <c r="SWG9" s="186"/>
      <c r="SWH9" s="186"/>
      <c r="SWI9" s="186"/>
      <c r="SWJ9" s="186"/>
      <c r="SWK9" s="186"/>
      <c r="SWL9" s="186"/>
      <c r="SWM9" s="186"/>
      <c r="SWN9" s="186"/>
      <c r="SWO9" s="186"/>
      <c r="SWP9" s="186"/>
      <c r="SWQ9" s="186"/>
      <c r="SWR9" s="186"/>
      <c r="SWS9" s="186"/>
      <c r="SWT9" s="186"/>
      <c r="SWU9" s="186"/>
      <c r="SWV9" s="186"/>
      <c r="SWW9" s="186"/>
      <c r="SWX9" s="186"/>
      <c r="SWY9" s="186"/>
      <c r="SWZ9" s="186"/>
      <c r="SXA9" s="186"/>
      <c r="SXB9" s="186"/>
      <c r="SXC9" s="186"/>
      <c r="SXD9" s="186"/>
      <c r="SXE9" s="186"/>
      <c r="SXF9" s="186"/>
      <c r="SXG9" s="186"/>
      <c r="SXH9" s="186"/>
      <c r="SXI9" s="186"/>
      <c r="SXJ9" s="186"/>
      <c r="SXK9" s="186"/>
      <c r="SXL9" s="186"/>
      <c r="SXM9" s="186"/>
      <c r="SXN9" s="186"/>
      <c r="SXO9" s="186"/>
      <c r="SXP9" s="186"/>
      <c r="SXQ9" s="186"/>
      <c r="SXR9" s="186"/>
      <c r="SXS9" s="186"/>
      <c r="SXT9" s="186"/>
      <c r="SXU9" s="186"/>
      <c r="SXV9" s="186"/>
      <c r="SXW9" s="186"/>
      <c r="SXX9" s="186"/>
      <c r="SXY9" s="186"/>
      <c r="SXZ9" s="186"/>
      <c r="SYA9" s="186"/>
      <c r="SYB9" s="186"/>
      <c r="SYC9" s="186"/>
      <c r="SYD9" s="186"/>
      <c r="SYE9" s="186"/>
      <c r="SYF9" s="186"/>
      <c r="SYG9" s="186"/>
      <c r="SYH9" s="186"/>
      <c r="SYI9" s="186"/>
      <c r="SYJ9" s="186"/>
      <c r="SYK9" s="186"/>
      <c r="SYL9" s="186"/>
      <c r="SYM9" s="186"/>
      <c r="SYN9" s="186"/>
      <c r="SYO9" s="186"/>
      <c r="SYP9" s="186"/>
      <c r="SYQ9" s="186"/>
      <c r="SYR9" s="186"/>
      <c r="SYS9" s="186"/>
      <c r="SYT9" s="186"/>
      <c r="SYU9" s="186"/>
      <c r="SYV9" s="186"/>
      <c r="SYW9" s="186"/>
      <c r="SYX9" s="186"/>
      <c r="SYY9" s="186"/>
      <c r="SYZ9" s="186"/>
      <c r="SZA9" s="186"/>
      <c r="SZB9" s="186"/>
      <c r="SZC9" s="186"/>
      <c r="SZD9" s="186"/>
      <c r="SZE9" s="186"/>
      <c r="SZF9" s="186"/>
      <c r="SZG9" s="186"/>
      <c r="SZH9" s="186"/>
      <c r="SZI9" s="186"/>
      <c r="SZJ9" s="186"/>
      <c r="SZK9" s="186"/>
      <c r="SZL9" s="186"/>
      <c r="SZM9" s="186"/>
      <c r="SZN9" s="186"/>
      <c r="SZO9" s="186"/>
      <c r="SZP9" s="186"/>
      <c r="SZQ9" s="186"/>
      <c r="SZR9" s="186"/>
      <c r="SZS9" s="186"/>
      <c r="SZT9" s="186"/>
      <c r="SZU9" s="186"/>
      <c r="SZV9" s="186"/>
      <c r="SZW9" s="186"/>
      <c r="SZX9" s="186"/>
      <c r="SZY9" s="186"/>
      <c r="SZZ9" s="186"/>
      <c r="TAA9" s="186"/>
      <c r="TAB9" s="186"/>
      <c r="TAC9" s="186"/>
      <c r="TAD9" s="186"/>
      <c r="TAE9" s="186"/>
      <c r="TAF9" s="186"/>
      <c r="TAG9" s="186"/>
      <c r="TAH9" s="186"/>
      <c r="TAI9" s="186"/>
      <c r="TAJ9" s="186"/>
      <c r="TAK9" s="186"/>
      <c r="TAL9" s="186"/>
      <c r="TAM9" s="186"/>
      <c r="TAN9" s="186"/>
      <c r="TAO9" s="186"/>
      <c r="TAP9" s="186"/>
      <c r="TAQ9" s="186"/>
      <c r="TAR9" s="186"/>
      <c r="TAS9" s="186"/>
      <c r="TAT9" s="186"/>
      <c r="TAU9" s="186"/>
      <c r="TAV9" s="186"/>
      <c r="TAW9" s="186"/>
      <c r="TAX9" s="186"/>
      <c r="TAY9" s="186"/>
      <c r="TAZ9" s="186"/>
      <c r="TBA9" s="186"/>
      <c r="TBB9" s="186"/>
      <c r="TBC9" s="186"/>
      <c r="TBD9" s="186"/>
      <c r="TBE9" s="186"/>
      <c r="TBF9" s="186"/>
      <c r="TBG9" s="186"/>
      <c r="TBH9" s="186"/>
      <c r="TBI9" s="186"/>
      <c r="TBJ9" s="186"/>
      <c r="TBK9" s="186"/>
      <c r="TBL9" s="186"/>
      <c r="TBM9" s="186"/>
      <c r="TBN9" s="186"/>
      <c r="TBO9" s="186"/>
      <c r="TBP9" s="186"/>
      <c r="TBQ9" s="186"/>
      <c r="TBR9" s="186"/>
      <c r="TBS9" s="186"/>
      <c r="TBT9" s="186"/>
      <c r="TBU9" s="186"/>
      <c r="TBV9" s="186"/>
      <c r="TBW9" s="186"/>
      <c r="TBX9" s="186"/>
      <c r="TBY9" s="186"/>
      <c r="TBZ9" s="186"/>
      <c r="TCA9" s="186"/>
      <c r="TCB9" s="186"/>
      <c r="TCC9" s="186"/>
      <c r="TCD9" s="186"/>
      <c r="TCE9" s="186"/>
      <c r="TCF9" s="186"/>
      <c r="TCG9" s="186"/>
      <c r="TCH9" s="186"/>
      <c r="TCI9" s="186"/>
      <c r="TCJ9" s="186"/>
      <c r="TCK9" s="186"/>
      <c r="TCL9" s="186"/>
      <c r="TCM9" s="186"/>
      <c r="TCN9" s="186"/>
      <c r="TCO9" s="186"/>
      <c r="TCP9" s="186"/>
      <c r="TCQ9" s="186"/>
      <c r="TCR9" s="186"/>
      <c r="TCS9" s="186"/>
      <c r="TCT9" s="186"/>
      <c r="TCU9" s="186"/>
      <c r="TCV9" s="186"/>
      <c r="TCW9" s="186"/>
      <c r="TCX9" s="186"/>
      <c r="TCY9" s="186"/>
      <c r="TCZ9" s="186"/>
      <c r="TDA9" s="186"/>
      <c r="TDB9" s="186"/>
      <c r="TDC9" s="186"/>
      <c r="TDD9" s="186"/>
      <c r="TDE9" s="186"/>
      <c r="TDF9" s="186"/>
      <c r="TDG9" s="186"/>
      <c r="TDH9" s="186"/>
      <c r="TDI9" s="186"/>
      <c r="TDJ9" s="186"/>
      <c r="TDK9" s="186"/>
      <c r="TDL9" s="186"/>
      <c r="TDM9" s="186"/>
      <c r="TDN9" s="186"/>
      <c r="TDO9" s="186"/>
      <c r="TDP9" s="186"/>
      <c r="TDQ9" s="186"/>
      <c r="TDR9" s="186"/>
      <c r="TDS9" s="186"/>
      <c r="TDT9" s="186"/>
      <c r="TDU9" s="186"/>
      <c r="TDV9" s="186"/>
      <c r="TDW9" s="186"/>
      <c r="TDX9" s="186"/>
      <c r="TDY9" s="186"/>
      <c r="TDZ9" s="186"/>
      <c r="TEA9" s="186"/>
      <c r="TEB9" s="186"/>
      <c r="TEC9" s="186"/>
      <c r="TED9" s="186"/>
      <c r="TEE9" s="186"/>
      <c r="TEF9" s="186"/>
      <c r="TEG9" s="186"/>
      <c r="TEH9" s="186"/>
      <c r="TEI9" s="186"/>
      <c r="TEJ9" s="186"/>
      <c r="TEK9" s="186"/>
      <c r="TEL9" s="186"/>
      <c r="TEM9" s="186"/>
      <c r="TEN9" s="186"/>
      <c r="TEO9" s="186"/>
      <c r="TEP9" s="186"/>
      <c r="TEQ9" s="186"/>
      <c r="TER9" s="186"/>
      <c r="TES9" s="186"/>
      <c r="TET9" s="186"/>
      <c r="TEU9" s="186"/>
      <c r="TEV9" s="186"/>
      <c r="TEW9" s="186"/>
      <c r="TEX9" s="186"/>
      <c r="TEY9" s="186"/>
      <c r="TEZ9" s="186"/>
      <c r="TFA9" s="186"/>
      <c r="TFB9" s="186"/>
      <c r="TFC9" s="186"/>
      <c r="TFD9" s="186"/>
      <c r="TFE9" s="186"/>
      <c r="TFF9" s="186"/>
      <c r="TFG9" s="186"/>
      <c r="TFH9" s="186"/>
      <c r="TFI9" s="186"/>
      <c r="TFJ9" s="186"/>
      <c r="TFK9" s="186"/>
      <c r="TFL9" s="186"/>
      <c r="TFM9" s="186"/>
      <c r="TFN9" s="186"/>
      <c r="TFO9" s="186"/>
      <c r="TFP9" s="186"/>
      <c r="TFQ9" s="186"/>
      <c r="TFR9" s="186"/>
      <c r="TFS9" s="186"/>
      <c r="TFT9" s="186"/>
      <c r="TFU9" s="186"/>
      <c r="TFV9" s="186"/>
      <c r="TFW9" s="186"/>
      <c r="TFX9" s="186"/>
      <c r="TFY9" s="186"/>
      <c r="TFZ9" s="186"/>
      <c r="TGA9" s="186"/>
      <c r="TGB9" s="186"/>
      <c r="TGC9" s="186"/>
      <c r="TGD9" s="186"/>
      <c r="TGE9" s="186"/>
      <c r="TGF9" s="186"/>
      <c r="TGG9" s="186"/>
      <c r="TGH9" s="186"/>
      <c r="TGI9" s="186"/>
      <c r="TGJ9" s="186"/>
      <c r="TGK9" s="186"/>
      <c r="TGL9" s="186"/>
      <c r="TGM9" s="186"/>
      <c r="TGN9" s="186"/>
      <c r="TGO9" s="186"/>
      <c r="TGP9" s="186"/>
      <c r="TGQ9" s="186"/>
      <c r="TGR9" s="186"/>
      <c r="TGS9" s="186"/>
      <c r="TGT9" s="186"/>
      <c r="TGU9" s="186"/>
      <c r="TGV9" s="186"/>
      <c r="TGW9" s="186"/>
      <c r="TGX9" s="186"/>
      <c r="TGY9" s="186"/>
      <c r="TGZ9" s="186"/>
      <c r="THA9" s="186"/>
      <c r="THB9" s="186"/>
      <c r="THC9" s="186"/>
      <c r="THD9" s="186"/>
      <c r="THE9" s="186"/>
      <c r="THF9" s="186"/>
      <c r="THG9" s="186"/>
      <c r="THH9" s="186"/>
      <c r="THI9" s="186"/>
      <c r="THJ9" s="186"/>
      <c r="THK9" s="186"/>
      <c r="THL9" s="186"/>
      <c r="THM9" s="186"/>
      <c r="THN9" s="186"/>
      <c r="THO9" s="186"/>
      <c r="THP9" s="186"/>
      <c r="THQ9" s="186"/>
      <c r="THR9" s="186"/>
      <c r="THS9" s="186"/>
      <c r="THT9" s="186"/>
      <c r="THU9" s="186"/>
      <c r="THV9" s="186"/>
      <c r="THW9" s="186"/>
      <c r="THX9" s="186"/>
      <c r="THY9" s="186"/>
      <c r="THZ9" s="186"/>
      <c r="TIA9" s="186"/>
      <c r="TIB9" s="186"/>
      <c r="TIC9" s="186"/>
      <c r="TID9" s="186"/>
      <c r="TIE9" s="186"/>
      <c r="TIF9" s="186"/>
      <c r="TIG9" s="186"/>
      <c r="TIH9" s="186"/>
      <c r="TII9" s="186"/>
      <c r="TIJ9" s="186"/>
      <c r="TIK9" s="186"/>
      <c r="TIL9" s="186"/>
      <c r="TIM9" s="186"/>
      <c r="TIN9" s="186"/>
      <c r="TIO9" s="186"/>
      <c r="TIP9" s="186"/>
      <c r="TIQ9" s="186"/>
      <c r="TIR9" s="186"/>
      <c r="TIS9" s="186"/>
      <c r="TIT9" s="186"/>
      <c r="TIU9" s="186"/>
      <c r="TIV9" s="186"/>
      <c r="TIW9" s="186"/>
      <c r="TIX9" s="186"/>
      <c r="TIY9" s="186"/>
      <c r="TIZ9" s="186"/>
      <c r="TJA9" s="186"/>
      <c r="TJB9" s="186"/>
      <c r="TJC9" s="186"/>
      <c r="TJD9" s="186"/>
      <c r="TJE9" s="186"/>
      <c r="TJF9" s="186"/>
      <c r="TJG9" s="186"/>
      <c r="TJH9" s="186"/>
      <c r="TJI9" s="186"/>
      <c r="TJJ9" s="186"/>
      <c r="TJK9" s="186"/>
      <c r="TJL9" s="186"/>
      <c r="TJM9" s="186"/>
      <c r="TJN9" s="186"/>
      <c r="TJO9" s="186"/>
      <c r="TJP9" s="186"/>
      <c r="TJQ9" s="186"/>
      <c r="TJR9" s="186"/>
      <c r="TJS9" s="186"/>
      <c r="TJT9" s="186"/>
      <c r="TJU9" s="186"/>
      <c r="TJV9" s="186"/>
      <c r="TJW9" s="186"/>
      <c r="TJX9" s="186"/>
      <c r="TJY9" s="186"/>
      <c r="TJZ9" s="186"/>
      <c r="TKA9" s="186"/>
      <c r="TKB9" s="186"/>
      <c r="TKC9" s="186"/>
      <c r="TKD9" s="186"/>
      <c r="TKE9" s="186"/>
      <c r="TKF9" s="186"/>
      <c r="TKG9" s="186"/>
      <c r="TKH9" s="186"/>
      <c r="TKI9" s="186"/>
      <c r="TKJ9" s="186"/>
      <c r="TKK9" s="186"/>
      <c r="TKL9" s="186"/>
      <c r="TKM9" s="186"/>
      <c r="TKN9" s="186"/>
      <c r="TKO9" s="186"/>
      <c r="TKP9" s="186"/>
      <c r="TKQ9" s="186"/>
      <c r="TKR9" s="186"/>
      <c r="TKS9" s="186"/>
      <c r="TKT9" s="186"/>
      <c r="TKU9" s="186"/>
      <c r="TKV9" s="186"/>
      <c r="TKW9" s="186"/>
      <c r="TKX9" s="186"/>
      <c r="TKY9" s="186"/>
      <c r="TKZ9" s="186"/>
      <c r="TLA9" s="186"/>
      <c r="TLB9" s="186"/>
      <c r="TLC9" s="186"/>
      <c r="TLD9" s="186"/>
      <c r="TLE9" s="186"/>
      <c r="TLF9" s="186"/>
      <c r="TLG9" s="186"/>
      <c r="TLH9" s="186"/>
      <c r="TLI9" s="186"/>
      <c r="TLJ9" s="186"/>
      <c r="TLK9" s="186"/>
      <c r="TLL9" s="186"/>
      <c r="TLM9" s="186"/>
      <c r="TLN9" s="186"/>
      <c r="TLO9" s="186"/>
      <c r="TLP9" s="186"/>
      <c r="TLQ9" s="186"/>
      <c r="TLR9" s="186"/>
      <c r="TLS9" s="186"/>
      <c r="TLT9" s="186"/>
      <c r="TLU9" s="186"/>
      <c r="TLV9" s="186"/>
      <c r="TLW9" s="186"/>
      <c r="TLX9" s="186"/>
      <c r="TLY9" s="186"/>
      <c r="TLZ9" s="186"/>
      <c r="TMA9" s="186"/>
      <c r="TMB9" s="186"/>
      <c r="TMC9" s="186"/>
      <c r="TMD9" s="186"/>
      <c r="TME9" s="186"/>
      <c r="TMF9" s="186"/>
      <c r="TMG9" s="186"/>
      <c r="TMH9" s="186"/>
      <c r="TMI9" s="186"/>
      <c r="TMJ9" s="186"/>
      <c r="TMK9" s="186"/>
      <c r="TML9" s="186"/>
      <c r="TMM9" s="186"/>
      <c r="TMN9" s="186"/>
      <c r="TMO9" s="186"/>
      <c r="TMP9" s="186"/>
      <c r="TMQ9" s="186"/>
      <c r="TMR9" s="186"/>
      <c r="TMS9" s="186"/>
      <c r="TMT9" s="186"/>
      <c r="TMU9" s="186"/>
      <c r="TMV9" s="186"/>
      <c r="TMW9" s="186"/>
      <c r="TMX9" s="186"/>
      <c r="TMY9" s="186"/>
      <c r="TMZ9" s="186"/>
      <c r="TNA9" s="186"/>
      <c r="TNB9" s="186"/>
      <c r="TNC9" s="186"/>
      <c r="TND9" s="186"/>
      <c r="TNE9" s="186"/>
      <c r="TNF9" s="186"/>
      <c r="TNG9" s="186"/>
      <c r="TNH9" s="186"/>
      <c r="TNI9" s="186"/>
      <c r="TNJ9" s="186"/>
      <c r="TNK9" s="186"/>
      <c r="TNL9" s="186"/>
      <c r="TNM9" s="186"/>
      <c r="TNN9" s="186"/>
      <c r="TNO9" s="186"/>
      <c r="TNP9" s="186"/>
      <c r="TNQ9" s="186"/>
      <c r="TNR9" s="186"/>
      <c r="TNS9" s="186"/>
      <c r="TNT9" s="186"/>
      <c r="TNU9" s="186"/>
      <c r="TNV9" s="186"/>
      <c r="TNW9" s="186"/>
      <c r="TNX9" s="186"/>
      <c r="TNY9" s="186"/>
      <c r="TNZ9" s="186"/>
      <c r="TOA9" s="186"/>
      <c r="TOB9" s="186"/>
      <c r="TOC9" s="186"/>
      <c r="TOD9" s="186"/>
      <c r="TOE9" s="186"/>
      <c r="TOF9" s="186"/>
      <c r="TOG9" s="186"/>
      <c r="TOH9" s="186"/>
      <c r="TOI9" s="186"/>
      <c r="TOJ9" s="186"/>
      <c r="TOK9" s="186"/>
      <c r="TOL9" s="186"/>
      <c r="TOM9" s="186"/>
      <c r="TON9" s="186"/>
      <c r="TOO9" s="186"/>
      <c r="TOP9" s="186"/>
      <c r="TOQ9" s="186"/>
      <c r="TOR9" s="186"/>
      <c r="TOS9" s="186"/>
      <c r="TOT9" s="186"/>
      <c r="TOU9" s="186"/>
      <c r="TOV9" s="186"/>
      <c r="TOW9" s="186"/>
      <c r="TOX9" s="186"/>
      <c r="TOY9" s="186"/>
      <c r="TOZ9" s="186"/>
      <c r="TPA9" s="186"/>
      <c r="TPB9" s="186"/>
      <c r="TPC9" s="186"/>
      <c r="TPD9" s="186"/>
      <c r="TPE9" s="186"/>
      <c r="TPF9" s="186"/>
      <c r="TPG9" s="186"/>
      <c r="TPH9" s="186"/>
      <c r="TPI9" s="186"/>
      <c r="TPJ9" s="186"/>
      <c r="TPK9" s="186"/>
      <c r="TPL9" s="186"/>
      <c r="TPM9" s="186"/>
      <c r="TPN9" s="186"/>
      <c r="TPO9" s="186"/>
      <c r="TPP9" s="186"/>
      <c r="TPQ9" s="186"/>
      <c r="TPR9" s="186"/>
      <c r="TPS9" s="186"/>
      <c r="TPT9" s="186"/>
      <c r="TPU9" s="186"/>
      <c r="TPV9" s="186"/>
      <c r="TPW9" s="186"/>
      <c r="TPX9" s="186"/>
      <c r="TPY9" s="186"/>
      <c r="TPZ9" s="186"/>
      <c r="TQA9" s="186"/>
      <c r="TQB9" s="186"/>
      <c r="TQC9" s="186"/>
      <c r="TQD9" s="186"/>
      <c r="TQE9" s="186"/>
      <c r="TQF9" s="186"/>
      <c r="TQG9" s="186"/>
      <c r="TQH9" s="186"/>
      <c r="TQI9" s="186"/>
      <c r="TQJ9" s="186"/>
      <c r="TQK9" s="186"/>
      <c r="TQL9" s="186"/>
      <c r="TQM9" s="186"/>
      <c r="TQN9" s="186"/>
      <c r="TQO9" s="186"/>
      <c r="TQP9" s="186"/>
      <c r="TQQ9" s="186"/>
      <c r="TQR9" s="186"/>
      <c r="TQS9" s="186"/>
      <c r="TQT9" s="186"/>
      <c r="TQU9" s="186"/>
      <c r="TQV9" s="186"/>
      <c r="TQW9" s="186"/>
      <c r="TQX9" s="186"/>
      <c r="TQY9" s="186"/>
      <c r="TQZ9" s="186"/>
      <c r="TRA9" s="186"/>
      <c r="TRB9" s="186"/>
      <c r="TRC9" s="186"/>
      <c r="TRD9" s="186"/>
      <c r="TRE9" s="186"/>
      <c r="TRF9" s="186"/>
      <c r="TRG9" s="186"/>
      <c r="TRH9" s="186"/>
      <c r="TRI9" s="186"/>
      <c r="TRJ9" s="186"/>
      <c r="TRK9" s="186"/>
      <c r="TRL9" s="186"/>
      <c r="TRM9" s="186"/>
      <c r="TRN9" s="186"/>
      <c r="TRO9" s="186"/>
      <c r="TRP9" s="186"/>
      <c r="TRQ9" s="186"/>
      <c r="TRR9" s="186"/>
      <c r="TRS9" s="186"/>
      <c r="TRT9" s="186"/>
      <c r="TRU9" s="186"/>
      <c r="TRV9" s="186"/>
      <c r="TRW9" s="186"/>
      <c r="TRX9" s="186"/>
      <c r="TRY9" s="186"/>
      <c r="TRZ9" s="186"/>
      <c r="TSA9" s="186"/>
      <c r="TSB9" s="186"/>
      <c r="TSC9" s="186"/>
      <c r="TSD9" s="186"/>
      <c r="TSE9" s="186"/>
      <c r="TSF9" s="186"/>
      <c r="TSG9" s="186"/>
      <c r="TSH9" s="186"/>
      <c r="TSI9" s="186"/>
      <c r="TSJ9" s="186"/>
      <c r="TSK9" s="186"/>
      <c r="TSL9" s="186"/>
      <c r="TSM9" s="186"/>
      <c r="TSN9" s="186"/>
      <c r="TSO9" s="186"/>
      <c r="TSP9" s="186"/>
      <c r="TSQ9" s="186"/>
      <c r="TSR9" s="186"/>
      <c r="TSS9" s="186"/>
      <c r="TST9" s="186"/>
      <c r="TSU9" s="186"/>
      <c r="TSV9" s="186"/>
      <c r="TSW9" s="186"/>
      <c r="TSX9" s="186"/>
      <c r="TSY9" s="186"/>
      <c r="TSZ9" s="186"/>
      <c r="TTA9" s="186"/>
      <c r="TTB9" s="186"/>
      <c r="TTC9" s="186"/>
      <c r="TTD9" s="186"/>
      <c r="TTE9" s="186"/>
      <c r="TTF9" s="186"/>
      <c r="TTG9" s="186"/>
      <c r="TTH9" s="186"/>
      <c r="TTI9" s="186"/>
      <c r="TTJ9" s="186"/>
      <c r="TTK9" s="186"/>
      <c r="TTL9" s="186"/>
      <c r="TTM9" s="186"/>
      <c r="TTN9" s="186"/>
      <c r="TTO9" s="186"/>
      <c r="TTP9" s="186"/>
      <c r="TTQ9" s="186"/>
      <c r="TTR9" s="186"/>
      <c r="TTS9" s="186"/>
      <c r="TTT9" s="186"/>
      <c r="TTU9" s="186"/>
      <c r="TTV9" s="186"/>
      <c r="TTW9" s="186"/>
      <c r="TTX9" s="186"/>
      <c r="TTY9" s="186"/>
      <c r="TTZ9" s="186"/>
      <c r="TUA9" s="186"/>
      <c r="TUB9" s="186"/>
      <c r="TUC9" s="186"/>
      <c r="TUD9" s="186"/>
      <c r="TUE9" s="186"/>
      <c r="TUF9" s="186"/>
      <c r="TUG9" s="186"/>
      <c r="TUH9" s="186"/>
      <c r="TUI9" s="186"/>
      <c r="TUJ9" s="186"/>
      <c r="TUK9" s="186"/>
      <c r="TUL9" s="186"/>
      <c r="TUM9" s="186"/>
      <c r="TUN9" s="186"/>
      <c r="TUO9" s="186"/>
      <c r="TUP9" s="186"/>
      <c r="TUQ9" s="186"/>
      <c r="TUR9" s="186"/>
      <c r="TUS9" s="186"/>
      <c r="TUT9" s="186"/>
      <c r="TUU9" s="186"/>
      <c r="TUV9" s="186"/>
      <c r="TUW9" s="186"/>
      <c r="TUX9" s="186"/>
      <c r="TUY9" s="186"/>
      <c r="TUZ9" s="186"/>
      <c r="TVA9" s="186"/>
      <c r="TVB9" s="186"/>
      <c r="TVC9" s="186"/>
      <c r="TVD9" s="186"/>
      <c r="TVE9" s="186"/>
      <c r="TVF9" s="186"/>
      <c r="TVG9" s="186"/>
      <c r="TVH9" s="186"/>
      <c r="TVI9" s="186"/>
      <c r="TVJ9" s="186"/>
      <c r="TVK9" s="186"/>
      <c r="TVL9" s="186"/>
      <c r="TVM9" s="186"/>
      <c r="TVN9" s="186"/>
      <c r="TVO9" s="186"/>
      <c r="TVP9" s="186"/>
      <c r="TVQ9" s="186"/>
      <c r="TVR9" s="186"/>
      <c r="TVS9" s="186"/>
      <c r="TVT9" s="186"/>
      <c r="TVU9" s="186"/>
      <c r="TVV9" s="186"/>
      <c r="TVW9" s="186"/>
      <c r="TVX9" s="186"/>
      <c r="TVY9" s="186"/>
      <c r="TVZ9" s="186"/>
      <c r="TWA9" s="186"/>
      <c r="TWB9" s="186"/>
      <c r="TWC9" s="186"/>
      <c r="TWD9" s="186"/>
      <c r="TWE9" s="186"/>
      <c r="TWF9" s="186"/>
      <c r="TWG9" s="186"/>
      <c r="TWH9" s="186"/>
      <c r="TWI9" s="186"/>
      <c r="TWJ9" s="186"/>
      <c r="TWK9" s="186"/>
      <c r="TWL9" s="186"/>
      <c r="TWM9" s="186"/>
      <c r="TWN9" s="186"/>
      <c r="TWO9" s="186"/>
      <c r="TWP9" s="186"/>
      <c r="TWQ9" s="186"/>
      <c r="TWR9" s="186"/>
      <c r="TWS9" s="186"/>
      <c r="TWT9" s="186"/>
      <c r="TWU9" s="186"/>
      <c r="TWV9" s="186"/>
      <c r="TWW9" s="186"/>
      <c r="TWX9" s="186"/>
      <c r="TWY9" s="186"/>
      <c r="TWZ9" s="186"/>
      <c r="TXA9" s="186"/>
      <c r="TXB9" s="186"/>
      <c r="TXC9" s="186"/>
      <c r="TXD9" s="186"/>
      <c r="TXE9" s="186"/>
      <c r="TXF9" s="186"/>
      <c r="TXG9" s="186"/>
      <c r="TXH9" s="186"/>
      <c r="TXI9" s="186"/>
      <c r="TXJ9" s="186"/>
      <c r="TXK9" s="186"/>
      <c r="TXL9" s="186"/>
      <c r="TXM9" s="186"/>
      <c r="TXN9" s="186"/>
      <c r="TXO9" s="186"/>
      <c r="TXP9" s="186"/>
      <c r="TXQ9" s="186"/>
      <c r="TXR9" s="186"/>
      <c r="TXS9" s="186"/>
      <c r="TXT9" s="186"/>
      <c r="TXU9" s="186"/>
      <c r="TXV9" s="186"/>
      <c r="TXW9" s="186"/>
      <c r="TXX9" s="186"/>
      <c r="TXY9" s="186"/>
      <c r="TXZ9" s="186"/>
      <c r="TYA9" s="186"/>
      <c r="TYB9" s="186"/>
      <c r="TYC9" s="186"/>
      <c r="TYD9" s="186"/>
      <c r="TYE9" s="186"/>
      <c r="TYF9" s="186"/>
      <c r="TYG9" s="186"/>
      <c r="TYH9" s="186"/>
      <c r="TYI9" s="186"/>
      <c r="TYJ9" s="186"/>
      <c r="TYK9" s="186"/>
      <c r="TYL9" s="186"/>
      <c r="TYM9" s="186"/>
      <c r="TYN9" s="186"/>
      <c r="TYO9" s="186"/>
      <c r="TYP9" s="186"/>
      <c r="TYQ9" s="186"/>
      <c r="TYR9" s="186"/>
      <c r="TYS9" s="186"/>
      <c r="TYT9" s="186"/>
      <c r="TYU9" s="186"/>
      <c r="TYV9" s="186"/>
      <c r="TYW9" s="186"/>
      <c r="TYX9" s="186"/>
      <c r="TYY9" s="186"/>
      <c r="TYZ9" s="186"/>
      <c r="TZA9" s="186"/>
      <c r="TZB9" s="186"/>
      <c r="TZC9" s="186"/>
      <c r="TZD9" s="186"/>
      <c r="TZE9" s="186"/>
      <c r="TZF9" s="186"/>
      <c r="TZG9" s="186"/>
      <c r="TZH9" s="186"/>
      <c r="TZI9" s="186"/>
      <c r="TZJ9" s="186"/>
      <c r="TZK9" s="186"/>
      <c r="TZL9" s="186"/>
      <c r="TZM9" s="186"/>
      <c r="TZN9" s="186"/>
      <c r="TZO9" s="186"/>
      <c r="TZP9" s="186"/>
      <c r="TZQ9" s="186"/>
      <c r="TZR9" s="186"/>
      <c r="TZS9" s="186"/>
      <c r="TZT9" s="186"/>
      <c r="TZU9" s="186"/>
      <c r="TZV9" s="186"/>
      <c r="TZW9" s="186"/>
      <c r="TZX9" s="186"/>
      <c r="TZY9" s="186"/>
      <c r="TZZ9" s="186"/>
      <c r="UAA9" s="186"/>
      <c r="UAB9" s="186"/>
      <c r="UAC9" s="186"/>
      <c r="UAD9" s="186"/>
      <c r="UAE9" s="186"/>
      <c r="UAF9" s="186"/>
      <c r="UAG9" s="186"/>
      <c r="UAH9" s="186"/>
      <c r="UAI9" s="186"/>
      <c r="UAJ9" s="186"/>
      <c r="UAK9" s="186"/>
      <c r="UAL9" s="186"/>
      <c r="UAM9" s="186"/>
      <c r="UAN9" s="186"/>
      <c r="UAO9" s="186"/>
      <c r="UAP9" s="186"/>
      <c r="UAQ9" s="186"/>
      <c r="UAR9" s="186"/>
      <c r="UAS9" s="186"/>
      <c r="UAT9" s="186"/>
      <c r="UAU9" s="186"/>
      <c r="UAV9" s="186"/>
      <c r="UAW9" s="186"/>
      <c r="UAX9" s="186"/>
      <c r="UAY9" s="186"/>
      <c r="UAZ9" s="186"/>
      <c r="UBA9" s="186"/>
      <c r="UBB9" s="186"/>
      <c r="UBC9" s="186"/>
      <c r="UBD9" s="186"/>
      <c r="UBE9" s="186"/>
      <c r="UBF9" s="186"/>
      <c r="UBG9" s="186"/>
      <c r="UBH9" s="186"/>
      <c r="UBI9" s="186"/>
      <c r="UBJ9" s="186"/>
      <c r="UBK9" s="186"/>
      <c r="UBL9" s="186"/>
      <c r="UBM9" s="186"/>
      <c r="UBN9" s="186"/>
      <c r="UBO9" s="186"/>
      <c r="UBP9" s="186"/>
      <c r="UBQ9" s="186"/>
      <c r="UBR9" s="186"/>
      <c r="UBS9" s="186"/>
      <c r="UBT9" s="186"/>
      <c r="UBU9" s="186"/>
      <c r="UBV9" s="186"/>
      <c r="UBW9" s="186"/>
      <c r="UBX9" s="186"/>
      <c r="UBY9" s="186"/>
      <c r="UBZ9" s="186"/>
      <c r="UCA9" s="186"/>
      <c r="UCB9" s="186"/>
      <c r="UCC9" s="186"/>
      <c r="UCD9" s="186"/>
      <c r="UCE9" s="186"/>
      <c r="UCF9" s="186"/>
      <c r="UCG9" s="186"/>
      <c r="UCH9" s="186"/>
      <c r="UCI9" s="186"/>
      <c r="UCJ9" s="186"/>
      <c r="UCK9" s="186"/>
      <c r="UCL9" s="186"/>
      <c r="UCM9" s="186"/>
      <c r="UCN9" s="186"/>
      <c r="UCO9" s="186"/>
      <c r="UCP9" s="186"/>
      <c r="UCQ9" s="186"/>
      <c r="UCR9" s="186"/>
      <c r="UCS9" s="186"/>
      <c r="UCT9" s="186"/>
      <c r="UCU9" s="186"/>
      <c r="UCV9" s="186"/>
      <c r="UCW9" s="186"/>
      <c r="UCX9" s="186"/>
      <c r="UCY9" s="186"/>
      <c r="UCZ9" s="186"/>
      <c r="UDA9" s="186"/>
      <c r="UDB9" s="186"/>
      <c r="UDC9" s="186"/>
      <c r="UDD9" s="186"/>
      <c r="UDE9" s="186"/>
      <c r="UDF9" s="186"/>
      <c r="UDG9" s="186"/>
      <c r="UDH9" s="186"/>
      <c r="UDI9" s="186"/>
      <c r="UDJ9" s="186"/>
      <c r="UDK9" s="186"/>
      <c r="UDL9" s="186"/>
      <c r="UDM9" s="186"/>
      <c r="UDN9" s="186"/>
      <c r="UDO9" s="186"/>
      <c r="UDP9" s="186"/>
      <c r="UDQ9" s="186"/>
      <c r="UDR9" s="186"/>
      <c r="UDS9" s="186"/>
      <c r="UDT9" s="186"/>
      <c r="UDU9" s="186"/>
      <c r="UDV9" s="186"/>
      <c r="UDW9" s="186"/>
      <c r="UDX9" s="186"/>
      <c r="UDY9" s="186"/>
      <c r="UDZ9" s="186"/>
      <c r="UEA9" s="186"/>
      <c r="UEB9" s="186"/>
      <c r="UEC9" s="186"/>
      <c r="UED9" s="186"/>
      <c r="UEE9" s="186"/>
      <c r="UEF9" s="186"/>
      <c r="UEG9" s="186"/>
      <c r="UEH9" s="186"/>
      <c r="UEI9" s="186"/>
      <c r="UEJ9" s="186"/>
      <c r="UEK9" s="186"/>
      <c r="UEL9" s="186"/>
      <c r="UEM9" s="186"/>
      <c r="UEN9" s="186"/>
      <c r="UEO9" s="186"/>
      <c r="UEP9" s="186"/>
      <c r="UEQ9" s="186"/>
      <c r="UER9" s="186"/>
      <c r="UES9" s="186"/>
      <c r="UET9" s="186"/>
      <c r="UEU9" s="186"/>
      <c r="UEV9" s="186"/>
      <c r="UEW9" s="186"/>
      <c r="UEX9" s="186"/>
      <c r="UEY9" s="186"/>
      <c r="UEZ9" s="186"/>
      <c r="UFA9" s="186"/>
      <c r="UFB9" s="186"/>
      <c r="UFC9" s="186"/>
      <c r="UFD9" s="186"/>
      <c r="UFE9" s="186"/>
      <c r="UFF9" s="186"/>
      <c r="UFG9" s="186"/>
      <c r="UFH9" s="186"/>
      <c r="UFI9" s="186"/>
      <c r="UFJ9" s="186"/>
      <c r="UFK9" s="186"/>
      <c r="UFL9" s="186"/>
      <c r="UFM9" s="186"/>
      <c r="UFN9" s="186"/>
      <c r="UFO9" s="186"/>
      <c r="UFP9" s="186"/>
      <c r="UFQ9" s="186"/>
      <c r="UFR9" s="186"/>
      <c r="UFS9" s="186"/>
      <c r="UFT9" s="186"/>
      <c r="UFU9" s="186"/>
      <c r="UFV9" s="186"/>
      <c r="UFW9" s="186"/>
      <c r="UFX9" s="186"/>
      <c r="UFY9" s="186"/>
      <c r="UFZ9" s="186"/>
      <c r="UGA9" s="186"/>
      <c r="UGB9" s="186"/>
      <c r="UGC9" s="186"/>
      <c r="UGD9" s="186"/>
      <c r="UGE9" s="186"/>
      <c r="UGF9" s="186"/>
      <c r="UGG9" s="186"/>
      <c r="UGH9" s="186"/>
      <c r="UGI9" s="186"/>
      <c r="UGJ9" s="186"/>
      <c r="UGK9" s="186"/>
      <c r="UGL9" s="186"/>
      <c r="UGM9" s="186"/>
      <c r="UGN9" s="186"/>
      <c r="UGO9" s="186"/>
      <c r="UGP9" s="186"/>
      <c r="UGQ9" s="186"/>
      <c r="UGR9" s="186"/>
      <c r="UGS9" s="186"/>
      <c r="UGT9" s="186"/>
      <c r="UGU9" s="186"/>
      <c r="UGV9" s="186"/>
      <c r="UGW9" s="186"/>
      <c r="UGX9" s="186"/>
      <c r="UGY9" s="186"/>
      <c r="UGZ9" s="186"/>
      <c r="UHA9" s="186"/>
      <c r="UHB9" s="186"/>
      <c r="UHC9" s="186"/>
      <c r="UHD9" s="186"/>
      <c r="UHE9" s="186"/>
      <c r="UHF9" s="186"/>
      <c r="UHG9" s="186"/>
      <c r="UHH9" s="186"/>
      <c r="UHI9" s="186"/>
      <c r="UHJ9" s="186"/>
      <c r="UHK9" s="186"/>
      <c r="UHL9" s="186"/>
      <c r="UHM9" s="186"/>
      <c r="UHN9" s="186"/>
      <c r="UHO9" s="186"/>
      <c r="UHP9" s="186"/>
      <c r="UHQ9" s="186"/>
      <c r="UHR9" s="186"/>
      <c r="UHS9" s="186"/>
      <c r="UHT9" s="186"/>
      <c r="UHU9" s="186"/>
      <c r="UHV9" s="186"/>
      <c r="UHW9" s="186"/>
      <c r="UHX9" s="186"/>
      <c r="UHY9" s="186"/>
      <c r="UHZ9" s="186"/>
      <c r="UIA9" s="186"/>
      <c r="UIB9" s="186"/>
      <c r="UIC9" s="186"/>
      <c r="UID9" s="186"/>
      <c r="UIE9" s="186"/>
      <c r="UIF9" s="186"/>
      <c r="UIG9" s="186"/>
      <c r="UIH9" s="186"/>
      <c r="UII9" s="186"/>
      <c r="UIJ9" s="186"/>
      <c r="UIK9" s="186"/>
      <c r="UIL9" s="186"/>
      <c r="UIM9" s="186"/>
      <c r="UIN9" s="186"/>
      <c r="UIO9" s="186"/>
      <c r="UIP9" s="186"/>
      <c r="UIQ9" s="186"/>
      <c r="UIR9" s="186"/>
      <c r="UIS9" s="186"/>
      <c r="UIT9" s="186"/>
      <c r="UIU9" s="186"/>
      <c r="UIV9" s="186"/>
      <c r="UIW9" s="186"/>
      <c r="UIX9" s="186"/>
      <c r="UIY9" s="186"/>
      <c r="UIZ9" s="186"/>
      <c r="UJA9" s="186"/>
      <c r="UJB9" s="186"/>
      <c r="UJC9" s="186"/>
      <c r="UJD9" s="186"/>
      <c r="UJE9" s="186"/>
      <c r="UJF9" s="186"/>
      <c r="UJG9" s="186"/>
      <c r="UJH9" s="186"/>
      <c r="UJI9" s="186"/>
      <c r="UJJ9" s="186"/>
      <c r="UJK9" s="186"/>
      <c r="UJL9" s="186"/>
      <c r="UJM9" s="186"/>
      <c r="UJN9" s="186"/>
      <c r="UJO9" s="186"/>
      <c r="UJP9" s="186"/>
      <c r="UJQ9" s="186"/>
      <c r="UJR9" s="186"/>
      <c r="UJS9" s="186"/>
      <c r="UJT9" s="186"/>
      <c r="UJU9" s="186"/>
      <c r="UJV9" s="186"/>
      <c r="UJW9" s="186"/>
      <c r="UJX9" s="186"/>
      <c r="UJY9" s="186"/>
      <c r="UJZ9" s="186"/>
      <c r="UKA9" s="186"/>
      <c r="UKB9" s="186"/>
      <c r="UKC9" s="186"/>
      <c r="UKD9" s="186"/>
      <c r="UKE9" s="186"/>
      <c r="UKF9" s="186"/>
      <c r="UKG9" s="186"/>
      <c r="UKH9" s="186"/>
      <c r="UKI9" s="186"/>
      <c r="UKJ9" s="186"/>
      <c r="UKK9" s="186"/>
      <c r="UKL9" s="186"/>
      <c r="UKM9" s="186"/>
      <c r="UKN9" s="186"/>
      <c r="UKO9" s="186"/>
      <c r="UKP9" s="186"/>
      <c r="UKQ9" s="186"/>
      <c r="UKR9" s="186"/>
      <c r="UKS9" s="186"/>
      <c r="UKT9" s="186"/>
      <c r="UKU9" s="186"/>
      <c r="UKV9" s="186"/>
      <c r="UKW9" s="186"/>
      <c r="UKX9" s="186"/>
      <c r="UKY9" s="186"/>
      <c r="UKZ9" s="186"/>
      <c r="ULA9" s="186"/>
      <c r="ULB9" s="186"/>
      <c r="ULC9" s="186"/>
      <c r="ULD9" s="186"/>
      <c r="ULE9" s="186"/>
      <c r="ULF9" s="186"/>
      <c r="ULG9" s="186"/>
      <c r="ULH9" s="186"/>
      <c r="ULI9" s="186"/>
      <c r="ULJ9" s="186"/>
      <c r="ULK9" s="186"/>
      <c r="ULL9" s="186"/>
      <c r="ULM9" s="186"/>
      <c r="ULN9" s="186"/>
      <c r="ULO9" s="186"/>
      <c r="ULP9" s="186"/>
      <c r="ULQ9" s="186"/>
      <c r="ULR9" s="186"/>
      <c r="ULS9" s="186"/>
      <c r="ULT9" s="186"/>
      <c r="ULU9" s="186"/>
      <c r="ULV9" s="186"/>
      <c r="ULW9" s="186"/>
      <c r="ULX9" s="186"/>
      <c r="ULY9" s="186"/>
      <c r="ULZ9" s="186"/>
      <c r="UMA9" s="186"/>
      <c r="UMB9" s="186"/>
      <c r="UMC9" s="186"/>
      <c r="UMD9" s="186"/>
      <c r="UME9" s="186"/>
      <c r="UMF9" s="186"/>
      <c r="UMG9" s="186"/>
      <c r="UMH9" s="186"/>
      <c r="UMI9" s="186"/>
      <c r="UMJ9" s="186"/>
      <c r="UMK9" s="186"/>
      <c r="UML9" s="186"/>
      <c r="UMM9" s="186"/>
      <c r="UMN9" s="186"/>
      <c r="UMO9" s="186"/>
      <c r="UMP9" s="186"/>
      <c r="UMQ9" s="186"/>
      <c r="UMR9" s="186"/>
      <c r="UMS9" s="186"/>
      <c r="UMT9" s="186"/>
      <c r="UMU9" s="186"/>
      <c r="UMV9" s="186"/>
      <c r="UMW9" s="186"/>
      <c r="UMX9" s="186"/>
      <c r="UMY9" s="186"/>
      <c r="UMZ9" s="186"/>
      <c r="UNA9" s="186"/>
      <c r="UNB9" s="186"/>
      <c r="UNC9" s="186"/>
      <c r="UND9" s="186"/>
      <c r="UNE9" s="186"/>
      <c r="UNF9" s="186"/>
      <c r="UNG9" s="186"/>
      <c r="UNH9" s="186"/>
      <c r="UNI9" s="186"/>
      <c r="UNJ9" s="186"/>
      <c r="UNK9" s="186"/>
      <c r="UNL9" s="186"/>
      <c r="UNM9" s="186"/>
      <c r="UNN9" s="186"/>
      <c r="UNO9" s="186"/>
      <c r="UNP9" s="186"/>
      <c r="UNQ9" s="186"/>
      <c r="UNR9" s="186"/>
      <c r="UNS9" s="186"/>
      <c r="UNT9" s="186"/>
      <c r="UNU9" s="186"/>
      <c r="UNV9" s="186"/>
      <c r="UNW9" s="186"/>
      <c r="UNX9" s="186"/>
      <c r="UNY9" s="186"/>
      <c r="UNZ9" s="186"/>
      <c r="UOA9" s="186"/>
      <c r="UOB9" s="186"/>
      <c r="UOC9" s="186"/>
      <c r="UOD9" s="186"/>
      <c r="UOE9" s="186"/>
      <c r="UOF9" s="186"/>
      <c r="UOG9" s="186"/>
      <c r="UOH9" s="186"/>
      <c r="UOI9" s="186"/>
      <c r="UOJ9" s="186"/>
      <c r="UOK9" s="186"/>
      <c r="UOL9" s="186"/>
      <c r="UOM9" s="186"/>
      <c r="UON9" s="186"/>
      <c r="UOO9" s="186"/>
      <c r="UOP9" s="186"/>
      <c r="UOQ9" s="186"/>
      <c r="UOR9" s="186"/>
      <c r="UOS9" s="186"/>
      <c r="UOT9" s="186"/>
      <c r="UOU9" s="186"/>
      <c r="UOV9" s="186"/>
      <c r="UOW9" s="186"/>
      <c r="UOX9" s="186"/>
      <c r="UOY9" s="186"/>
      <c r="UOZ9" s="186"/>
      <c r="UPA9" s="186"/>
      <c r="UPB9" s="186"/>
      <c r="UPC9" s="186"/>
      <c r="UPD9" s="186"/>
      <c r="UPE9" s="186"/>
      <c r="UPF9" s="186"/>
      <c r="UPG9" s="186"/>
      <c r="UPH9" s="186"/>
      <c r="UPI9" s="186"/>
      <c r="UPJ9" s="186"/>
      <c r="UPK9" s="186"/>
      <c r="UPL9" s="186"/>
      <c r="UPM9" s="186"/>
      <c r="UPN9" s="186"/>
      <c r="UPO9" s="186"/>
      <c r="UPP9" s="186"/>
      <c r="UPQ9" s="186"/>
      <c r="UPR9" s="186"/>
      <c r="UPS9" s="186"/>
      <c r="UPT9" s="186"/>
      <c r="UPU9" s="186"/>
      <c r="UPV9" s="186"/>
      <c r="UPW9" s="186"/>
      <c r="UPX9" s="186"/>
      <c r="UPY9" s="186"/>
      <c r="UPZ9" s="186"/>
      <c r="UQA9" s="186"/>
      <c r="UQB9" s="186"/>
      <c r="UQC9" s="186"/>
      <c r="UQD9" s="186"/>
      <c r="UQE9" s="186"/>
      <c r="UQF9" s="186"/>
      <c r="UQG9" s="186"/>
      <c r="UQH9" s="186"/>
      <c r="UQI9" s="186"/>
      <c r="UQJ9" s="186"/>
      <c r="UQK9" s="186"/>
      <c r="UQL9" s="186"/>
      <c r="UQM9" s="186"/>
      <c r="UQN9" s="186"/>
      <c r="UQO9" s="186"/>
      <c r="UQP9" s="186"/>
      <c r="UQQ9" s="186"/>
      <c r="UQR9" s="186"/>
      <c r="UQS9" s="186"/>
      <c r="UQT9" s="186"/>
      <c r="UQU9" s="186"/>
      <c r="UQV9" s="186"/>
      <c r="UQW9" s="186"/>
      <c r="UQX9" s="186"/>
      <c r="UQY9" s="186"/>
      <c r="UQZ9" s="186"/>
      <c r="URA9" s="186"/>
      <c r="URB9" s="186"/>
      <c r="URC9" s="186"/>
      <c r="URD9" s="186"/>
      <c r="URE9" s="186"/>
      <c r="URF9" s="186"/>
      <c r="URG9" s="186"/>
      <c r="URH9" s="186"/>
      <c r="URI9" s="186"/>
      <c r="URJ9" s="186"/>
      <c r="URK9" s="186"/>
      <c r="URL9" s="186"/>
      <c r="URM9" s="186"/>
      <c r="URN9" s="186"/>
      <c r="URO9" s="186"/>
      <c r="URP9" s="186"/>
      <c r="URQ9" s="186"/>
      <c r="URR9" s="186"/>
      <c r="URS9" s="186"/>
      <c r="URT9" s="186"/>
      <c r="URU9" s="186"/>
      <c r="URV9" s="186"/>
      <c r="URW9" s="186"/>
      <c r="URX9" s="186"/>
      <c r="URY9" s="186"/>
      <c r="URZ9" s="186"/>
      <c r="USA9" s="186"/>
      <c r="USB9" s="186"/>
      <c r="USC9" s="186"/>
      <c r="USD9" s="186"/>
      <c r="USE9" s="186"/>
      <c r="USF9" s="186"/>
      <c r="USG9" s="186"/>
      <c r="USH9" s="186"/>
      <c r="USI9" s="186"/>
      <c r="USJ9" s="186"/>
      <c r="USK9" s="186"/>
      <c r="USL9" s="186"/>
      <c r="USM9" s="186"/>
      <c r="USN9" s="186"/>
      <c r="USO9" s="186"/>
      <c r="USP9" s="186"/>
      <c r="USQ9" s="186"/>
      <c r="USR9" s="186"/>
      <c r="USS9" s="186"/>
      <c r="UST9" s="186"/>
      <c r="USU9" s="186"/>
      <c r="USV9" s="186"/>
      <c r="USW9" s="186"/>
      <c r="USX9" s="186"/>
      <c r="USY9" s="186"/>
      <c r="USZ9" s="186"/>
      <c r="UTA9" s="186"/>
      <c r="UTB9" s="186"/>
      <c r="UTC9" s="186"/>
      <c r="UTD9" s="186"/>
      <c r="UTE9" s="186"/>
      <c r="UTF9" s="186"/>
      <c r="UTG9" s="186"/>
      <c r="UTH9" s="186"/>
      <c r="UTI9" s="186"/>
      <c r="UTJ9" s="186"/>
      <c r="UTK9" s="186"/>
      <c r="UTL9" s="186"/>
      <c r="UTM9" s="186"/>
      <c r="UTN9" s="186"/>
      <c r="UTO9" s="186"/>
      <c r="UTP9" s="186"/>
      <c r="UTQ9" s="186"/>
      <c r="UTR9" s="186"/>
      <c r="UTS9" s="186"/>
      <c r="UTT9" s="186"/>
      <c r="UTU9" s="186"/>
      <c r="UTV9" s="186"/>
      <c r="UTW9" s="186"/>
      <c r="UTX9" s="186"/>
      <c r="UTY9" s="186"/>
      <c r="UTZ9" s="186"/>
      <c r="UUA9" s="186"/>
      <c r="UUB9" s="186"/>
      <c r="UUC9" s="186"/>
      <c r="UUD9" s="186"/>
      <c r="UUE9" s="186"/>
      <c r="UUF9" s="186"/>
      <c r="UUG9" s="186"/>
      <c r="UUH9" s="186"/>
      <c r="UUI9" s="186"/>
      <c r="UUJ9" s="186"/>
      <c r="UUK9" s="186"/>
      <c r="UUL9" s="186"/>
      <c r="UUM9" s="186"/>
      <c r="UUN9" s="186"/>
      <c r="UUO9" s="186"/>
      <c r="UUP9" s="186"/>
      <c r="UUQ9" s="186"/>
      <c r="UUR9" s="186"/>
      <c r="UUS9" s="186"/>
      <c r="UUT9" s="186"/>
      <c r="UUU9" s="186"/>
      <c r="UUV9" s="186"/>
      <c r="UUW9" s="186"/>
      <c r="UUX9" s="186"/>
      <c r="UUY9" s="186"/>
      <c r="UUZ9" s="186"/>
      <c r="UVA9" s="186"/>
      <c r="UVB9" s="186"/>
      <c r="UVC9" s="186"/>
      <c r="UVD9" s="186"/>
      <c r="UVE9" s="186"/>
      <c r="UVF9" s="186"/>
      <c r="UVG9" s="186"/>
      <c r="UVH9" s="186"/>
      <c r="UVI9" s="186"/>
      <c r="UVJ9" s="186"/>
      <c r="UVK9" s="186"/>
      <c r="UVL9" s="186"/>
      <c r="UVM9" s="186"/>
      <c r="UVN9" s="186"/>
      <c r="UVO9" s="186"/>
      <c r="UVP9" s="186"/>
      <c r="UVQ9" s="186"/>
      <c r="UVR9" s="186"/>
      <c r="UVS9" s="186"/>
      <c r="UVT9" s="186"/>
      <c r="UVU9" s="186"/>
      <c r="UVV9" s="186"/>
      <c r="UVW9" s="186"/>
      <c r="UVX9" s="186"/>
      <c r="UVY9" s="186"/>
      <c r="UVZ9" s="186"/>
      <c r="UWA9" s="186"/>
      <c r="UWB9" s="186"/>
      <c r="UWC9" s="186"/>
      <c r="UWD9" s="186"/>
      <c r="UWE9" s="186"/>
      <c r="UWF9" s="186"/>
      <c r="UWG9" s="186"/>
      <c r="UWH9" s="186"/>
      <c r="UWI9" s="186"/>
      <c r="UWJ9" s="186"/>
      <c r="UWK9" s="186"/>
      <c r="UWL9" s="186"/>
      <c r="UWM9" s="186"/>
      <c r="UWN9" s="186"/>
      <c r="UWO9" s="186"/>
      <c r="UWP9" s="186"/>
      <c r="UWQ9" s="186"/>
      <c r="UWR9" s="186"/>
      <c r="UWS9" s="186"/>
      <c r="UWT9" s="186"/>
      <c r="UWU9" s="186"/>
      <c r="UWV9" s="186"/>
      <c r="UWW9" s="186"/>
      <c r="UWX9" s="186"/>
      <c r="UWY9" s="186"/>
      <c r="UWZ9" s="186"/>
      <c r="UXA9" s="186"/>
      <c r="UXB9" s="186"/>
      <c r="UXC9" s="186"/>
      <c r="UXD9" s="186"/>
      <c r="UXE9" s="186"/>
      <c r="UXF9" s="186"/>
      <c r="UXG9" s="186"/>
      <c r="UXH9" s="186"/>
      <c r="UXI9" s="186"/>
      <c r="UXJ9" s="186"/>
      <c r="UXK9" s="186"/>
      <c r="UXL9" s="186"/>
      <c r="UXM9" s="186"/>
      <c r="UXN9" s="186"/>
      <c r="UXO9" s="186"/>
      <c r="UXP9" s="186"/>
      <c r="UXQ9" s="186"/>
      <c r="UXR9" s="186"/>
      <c r="UXS9" s="186"/>
      <c r="UXT9" s="186"/>
      <c r="UXU9" s="186"/>
      <c r="UXV9" s="186"/>
      <c r="UXW9" s="186"/>
      <c r="UXX9" s="186"/>
      <c r="UXY9" s="186"/>
      <c r="UXZ9" s="186"/>
      <c r="UYA9" s="186"/>
      <c r="UYB9" s="186"/>
      <c r="UYC9" s="186"/>
      <c r="UYD9" s="186"/>
      <c r="UYE9" s="186"/>
      <c r="UYF9" s="186"/>
      <c r="UYG9" s="186"/>
      <c r="UYH9" s="186"/>
      <c r="UYI9" s="186"/>
      <c r="UYJ9" s="186"/>
      <c r="UYK9" s="186"/>
      <c r="UYL9" s="186"/>
      <c r="UYM9" s="186"/>
      <c r="UYN9" s="186"/>
      <c r="UYO9" s="186"/>
      <c r="UYP9" s="186"/>
      <c r="UYQ9" s="186"/>
      <c r="UYR9" s="186"/>
      <c r="UYS9" s="186"/>
      <c r="UYT9" s="186"/>
      <c r="UYU9" s="186"/>
      <c r="UYV9" s="186"/>
      <c r="UYW9" s="186"/>
      <c r="UYX9" s="186"/>
      <c r="UYY9" s="186"/>
      <c r="UYZ9" s="186"/>
      <c r="UZA9" s="186"/>
      <c r="UZB9" s="186"/>
      <c r="UZC9" s="186"/>
      <c r="UZD9" s="186"/>
      <c r="UZE9" s="186"/>
      <c r="UZF9" s="186"/>
      <c r="UZG9" s="186"/>
      <c r="UZH9" s="186"/>
      <c r="UZI9" s="186"/>
      <c r="UZJ9" s="186"/>
      <c r="UZK9" s="186"/>
      <c r="UZL9" s="186"/>
      <c r="UZM9" s="186"/>
      <c r="UZN9" s="186"/>
      <c r="UZO9" s="186"/>
      <c r="UZP9" s="186"/>
      <c r="UZQ9" s="186"/>
      <c r="UZR9" s="186"/>
      <c r="UZS9" s="186"/>
      <c r="UZT9" s="186"/>
      <c r="UZU9" s="186"/>
      <c r="UZV9" s="186"/>
      <c r="UZW9" s="186"/>
      <c r="UZX9" s="186"/>
      <c r="UZY9" s="186"/>
      <c r="UZZ9" s="186"/>
      <c r="VAA9" s="186"/>
      <c r="VAB9" s="186"/>
      <c r="VAC9" s="186"/>
      <c r="VAD9" s="186"/>
      <c r="VAE9" s="186"/>
      <c r="VAF9" s="186"/>
      <c r="VAG9" s="186"/>
      <c r="VAH9" s="186"/>
      <c r="VAI9" s="186"/>
      <c r="VAJ9" s="186"/>
      <c r="VAK9" s="186"/>
      <c r="VAL9" s="186"/>
      <c r="VAM9" s="186"/>
      <c r="VAN9" s="186"/>
      <c r="VAO9" s="186"/>
      <c r="VAP9" s="186"/>
      <c r="VAQ9" s="186"/>
      <c r="VAR9" s="186"/>
      <c r="VAS9" s="186"/>
      <c r="VAT9" s="186"/>
      <c r="VAU9" s="186"/>
      <c r="VAV9" s="186"/>
      <c r="VAW9" s="186"/>
      <c r="VAX9" s="186"/>
      <c r="VAY9" s="186"/>
      <c r="VAZ9" s="186"/>
      <c r="VBA9" s="186"/>
      <c r="VBB9" s="186"/>
      <c r="VBC9" s="186"/>
      <c r="VBD9" s="186"/>
      <c r="VBE9" s="186"/>
      <c r="VBF9" s="186"/>
      <c r="VBG9" s="186"/>
      <c r="VBH9" s="186"/>
      <c r="VBI9" s="186"/>
      <c r="VBJ9" s="186"/>
      <c r="VBK9" s="186"/>
      <c r="VBL9" s="186"/>
      <c r="VBM9" s="186"/>
      <c r="VBN9" s="186"/>
      <c r="VBO9" s="186"/>
      <c r="VBP9" s="186"/>
      <c r="VBQ9" s="186"/>
      <c r="VBR9" s="186"/>
      <c r="VBS9" s="186"/>
      <c r="VBT9" s="186"/>
      <c r="VBU9" s="186"/>
      <c r="VBV9" s="186"/>
      <c r="VBW9" s="186"/>
      <c r="VBX9" s="186"/>
      <c r="VBY9" s="186"/>
      <c r="VBZ9" s="186"/>
      <c r="VCA9" s="186"/>
      <c r="VCB9" s="186"/>
      <c r="VCC9" s="186"/>
      <c r="VCD9" s="186"/>
      <c r="VCE9" s="186"/>
      <c r="VCF9" s="186"/>
      <c r="VCG9" s="186"/>
      <c r="VCH9" s="186"/>
      <c r="VCI9" s="186"/>
      <c r="VCJ9" s="186"/>
      <c r="VCK9" s="186"/>
      <c r="VCL9" s="186"/>
      <c r="VCM9" s="186"/>
      <c r="VCN9" s="186"/>
      <c r="VCO9" s="186"/>
      <c r="VCP9" s="186"/>
      <c r="VCQ9" s="186"/>
      <c r="VCR9" s="186"/>
      <c r="VCS9" s="186"/>
      <c r="VCT9" s="186"/>
      <c r="VCU9" s="186"/>
      <c r="VCV9" s="186"/>
      <c r="VCW9" s="186"/>
      <c r="VCX9" s="186"/>
      <c r="VCY9" s="186"/>
      <c r="VCZ9" s="186"/>
      <c r="VDA9" s="186"/>
      <c r="VDB9" s="186"/>
      <c r="VDC9" s="186"/>
      <c r="VDD9" s="186"/>
      <c r="VDE9" s="186"/>
      <c r="VDF9" s="186"/>
      <c r="VDG9" s="186"/>
      <c r="VDH9" s="186"/>
      <c r="VDI9" s="186"/>
      <c r="VDJ9" s="186"/>
      <c r="VDK9" s="186"/>
      <c r="VDL9" s="186"/>
      <c r="VDM9" s="186"/>
      <c r="VDN9" s="186"/>
      <c r="VDO9" s="186"/>
      <c r="VDP9" s="186"/>
      <c r="VDQ9" s="186"/>
      <c r="VDR9" s="186"/>
      <c r="VDS9" s="186"/>
      <c r="VDT9" s="186"/>
      <c r="VDU9" s="186"/>
      <c r="VDV9" s="186"/>
      <c r="VDW9" s="186"/>
      <c r="VDX9" s="186"/>
      <c r="VDY9" s="186"/>
      <c r="VDZ9" s="186"/>
      <c r="VEA9" s="186"/>
      <c r="VEB9" s="186"/>
      <c r="VEC9" s="186"/>
      <c r="VED9" s="186"/>
      <c r="VEE9" s="186"/>
      <c r="VEF9" s="186"/>
      <c r="VEG9" s="186"/>
      <c r="VEH9" s="186"/>
      <c r="VEI9" s="186"/>
      <c r="VEJ9" s="186"/>
      <c r="VEK9" s="186"/>
      <c r="VEL9" s="186"/>
      <c r="VEM9" s="186"/>
      <c r="VEN9" s="186"/>
      <c r="VEO9" s="186"/>
      <c r="VEP9" s="186"/>
      <c r="VEQ9" s="186"/>
      <c r="VER9" s="186"/>
      <c r="VES9" s="186"/>
      <c r="VET9" s="186"/>
      <c r="VEU9" s="186"/>
      <c r="VEV9" s="186"/>
      <c r="VEW9" s="186"/>
      <c r="VEX9" s="186"/>
      <c r="VEY9" s="186"/>
      <c r="VEZ9" s="186"/>
      <c r="VFA9" s="186"/>
      <c r="VFB9" s="186"/>
      <c r="VFC9" s="186"/>
      <c r="VFD9" s="186"/>
      <c r="VFE9" s="186"/>
      <c r="VFF9" s="186"/>
      <c r="VFG9" s="186"/>
      <c r="VFH9" s="186"/>
      <c r="VFI9" s="186"/>
      <c r="VFJ9" s="186"/>
      <c r="VFK9" s="186"/>
      <c r="VFL9" s="186"/>
      <c r="VFM9" s="186"/>
      <c r="VFN9" s="186"/>
      <c r="VFO9" s="186"/>
      <c r="VFP9" s="186"/>
      <c r="VFQ9" s="186"/>
      <c r="VFR9" s="186"/>
      <c r="VFS9" s="186"/>
      <c r="VFT9" s="186"/>
      <c r="VFU9" s="186"/>
      <c r="VFV9" s="186"/>
      <c r="VFW9" s="186"/>
      <c r="VFX9" s="186"/>
      <c r="VFY9" s="186"/>
      <c r="VFZ9" s="186"/>
      <c r="VGA9" s="186"/>
      <c r="VGB9" s="186"/>
      <c r="VGC9" s="186"/>
      <c r="VGD9" s="186"/>
      <c r="VGE9" s="186"/>
      <c r="VGF9" s="186"/>
      <c r="VGG9" s="186"/>
      <c r="VGH9" s="186"/>
      <c r="VGI9" s="186"/>
      <c r="VGJ9" s="186"/>
      <c r="VGK9" s="186"/>
      <c r="VGL9" s="186"/>
      <c r="VGM9" s="186"/>
      <c r="VGN9" s="186"/>
      <c r="VGO9" s="186"/>
      <c r="VGP9" s="186"/>
      <c r="VGQ9" s="186"/>
      <c r="VGR9" s="186"/>
      <c r="VGS9" s="186"/>
      <c r="VGT9" s="186"/>
      <c r="VGU9" s="186"/>
      <c r="VGV9" s="186"/>
      <c r="VGW9" s="186"/>
      <c r="VGX9" s="186"/>
      <c r="VGY9" s="186"/>
      <c r="VGZ9" s="186"/>
      <c r="VHA9" s="186"/>
      <c r="VHB9" s="186"/>
      <c r="VHC9" s="186"/>
      <c r="VHD9" s="186"/>
      <c r="VHE9" s="186"/>
      <c r="VHF9" s="186"/>
      <c r="VHG9" s="186"/>
      <c r="VHH9" s="186"/>
      <c r="VHI9" s="186"/>
      <c r="VHJ9" s="186"/>
      <c r="VHK9" s="186"/>
      <c r="VHL9" s="186"/>
      <c r="VHM9" s="186"/>
      <c r="VHN9" s="186"/>
      <c r="VHO9" s="186"/>
      <c r="VHP9" s="186"/>
      <c r="VHQ9" s="186"/>
      <c r="VHR9" s="186"/>
      <c r="VHS9" s="186"/>
      <c r="VHT9" s="186"/>
      <c r="VHU9" s="186"/>
      <c r="VHV9" s="186"/>
      <c r="VHW9" s="186"/>
      <c r="VHX9" s="186"/>
      <c r="VHY9" s="186"/>
      <c r="VHZ9" s="186"/>
      <c r="VIA9" s="186"/>
      <c r="VIB9" s="186"/>
      <c r="VIC9" s="186"/>
      <c r="VID9" s="186"/>
      <c r="VIE9" s="186"/>
      <c r="VIF9" s="186"/>
      <c r="VIG9" s="186"/>
      <c r="VIH9" s="186"/>
      <c r="VII9" s="186"/>
      <c r="VIJ9" s="186"/>
      <c r="VIK9" s="186"/>
      <c r="VIL9" s="186"/>
      <c r="VIM9" s="186"/>
      <c r="VIN9" s="186"/>
      <c r="VIO9" s="186"/>
      <c r="VIP9" s="186"/>
      <c r="VIQ9" s="186"/>
      <c r="VIR9" s="186"/>
      <c r="VIS9" s="186"/>
      <c r="VIT9" s="186"/>
      <c r="VIU9" s="186"/>
      <c r="VIV9" s="186"/>
      <c r="VIW9" s="186"/>
      <c r="VIX9" s="186"/>
      <c r="VIY9" s="186"/>
      <c r="VIZ9" s="186"/>
      <c r="VJA9" s="186"/>
      <c r="VJB9" s="186"/>
      <c r="VJC9" s="186"/>
      <c r="VJD9" s="186"/>
      <c r="VJE9" s="186"/>
      <c r="VJF9" s="186"/>
      <c r="VJG9" s="186"/>
      <c r="VJH9" s="186"/>
      <c r="VJI9" s="186"/>
      <c r="VJJ9" s="186"/>
      <c r="VJK9" s="186"/>
      <c r="VJL9" s="186"/>
      <c r="VJM9" s="186"/>
      <c r="VJN9" s="186"/>
      <c r="VJO9" s="186"/>
      <c r="VJP9" s="186"/>
      <c r="VJQ9" s="186"/>
      <c r="VJR9" s="186"/>
      <c r="VJS9" s="186"/>
      <c r="VJT9" s="186"/>
      <c r="VJU9" s="186"/>
      <c r="VJV9" s="186"/>
      <c r="VJW9" s="186"/>
      <c r="VJX9" s="186"/>
      <c r="VJY9" s="186"/>
      <c r="VJZ9" s="186"/>
      <c r="VKA9" s="186"/>
      <c r="VKB9" s="186"/>
      <c r="VKC9" s="186"/>
      <c r="VKD9" s="186"/>
      <c r="VKE9" s="186"/>
      <c r="VKF9" s="186"/>
      <c r="VKG9" s="186"/>
      <c r="VKH9" s="186"/>
      <c r="VKI9" s="186"/>
      <c r="VKJ9" s="186"/>
      <c r="VKK9" s="186"/>
      <c r="VKL9" s="186"/>
      <c r="VKM9" s="186"/>
      <c r="VKN9" s="186"/>
      <c r="VKO9" s="186"/>
      <c r="VKP9" s="186"/>
      <c r="VKQ9" s="186"/>
      <c r="VKR9" s="186"/>
      <c r="VKS9" s="186"/>
      <c r="VKT9" s="186"/>
      <c r="VKU9" s="186"/>
      <c r="VKV9" s="186"/>
      <c r="VKW9" s="186"/>
      <c r="VKX9" s="186"/>
      <c r="VKY9" s="186"/>
      <c r="VKZ9" s="186"/>
      <c r="VLA9" s="186"/>
      <c r="VLB9" s="186"/>
      <c r="VLC9" s="186"/>
      <c r="VLD9" s="186"/>
      <c r="VLE9" s="186"/>
      <c r="VLF9" s="186"/>
      <c r="VLG9" s="186"/>
      <c r="VLH9" s="186"/>
      <c r="VLI9" s="186"/>
      <c r="VLJ9" s="186"/>
      <c r="VLK9" s="186"/>
      <c r="VLL9" s="186"/>
      <c r="VLM9" s="186"/>
      <c r="VLN9" s="186"/>
      <c r="VLO9" s="186"/>
      <c r="VLP9" s="186"/>
      <c r="VLQ9" s="186"/>
      <c r="VLR9" s="186"/>
      <c r="VLS9" s="186"/>
      <c r="VLT9" s="186"/>
      <c r="VLU9" s="186"/>
      <c r="VLV9" s="186"/>
      <c r="VLW9" s="186"/>
      <c r="VLX9" s="186"/>
      <c r="VLY9" s="186"/>
      <c r="VLZ9" s="186"/>
      <c r="VMA9" s="186"/>
      <c r="VMB9" s="186"/>
      <c r="VMC9" s="186"/>
      <c r="VMD9" s="186"/>
      <c r="VME9" s="186"/>
      <c r="VMF9" s="186"/>
      <c r="VMG9" s="186"/>
      <c r="VMH9" s="186"/>
      <c r="VMI9" s="186"/>
      <c r="VMJ9" s="186"/>
      <c r="VMK9" s="186"/>
      <c r="VML9" s="186"/>
      <c r="VMM9" s="186"/>
      <c r="VMN9" s="186"/>
      <c r="VMO9" s="186"/>
      <c r="VMP9" s="186"/>
      <c r="VMQ9" s="186"/>
      <c r="VMR9" s="186"/>
      <c r="VMS9" s="186"/>
      <c r="VMT9" s="186"/>
      <c r="VMU9" s="186"/>
      <c r="VMV9" s="186"/>
      <c r="VMW9" s="186"/>
      <c r="VMX9" s="186"/>
      <c r="VMY9" s="186"/>
      <c r="VMZ9" s="186"/>
      <c r="VNA9" s="186"/>
      <c r="VNB9" s="186"/>
      <c r="VNC9" s="186"/>
      <c r="VND9" s="186"/>
      <c r="VNE9" s="186"/>
      <c r="VNF9" s="186"/>
      <c r="VNG9" s="186"/>
      <c r="VNH9" s="186"/>
      <c r="VNI9" s="186"/>
      <c r="VNJ9" s="186"/>
      <c r="VNK9" s="186"/>
      <c r="VNL9" s="186"/>
      <c r="VNM9" s="186"/>
      <c r="VNN9" s="186"/>
      <c r="VNO9" s="186"/>
      <c r="VNP9" s="186"/>
      <c r="VNQ9" s="186"/>
      <c r="VNR9" s="186"/>
      <c r="VNS9" s="186"/>
      <c r="VNT9" s="186"/>
      <c r="VNU9" s="186"/>
      <c r="VNV9" s="186"/>
      <c r="VNW9" s="186"/>
      <c r="VNX9" s="186"/>
      <c r="VNY9" s="186"/>
      <c r="VNZ9" s="186"/>
      <c r="VOA9" s="186"/>
      <c r="VOB9" s="186"/>
      <c r="VOC9" s="186"/>
      <c r="VOD9" s="186"/>
      <c r="VOE9" s="186"/>
      <c r="VOF9" s="186"/>
      <c r="VOG9" s="186"/>
      <c r="VOH9" s="186"/>
      <c r="VOI9" s="186"/>
      <c r="VOJ9" s="186"/>
      <c r="VOK9" s="186"/>
      <c r="VOL9" s="186"/>
      <c r="VOM9" s="186"/>
      <c r="VON9" s="186"/>
      <c r="VOO9" s="186"/>
      <c r="VOP9" s="186"/>
      <c r="VOQ9" s="186"/>
      <c r="VOR9" s="186"/>
      <c r="VOS9" s="186"/>
      <c r="VOT9" s="186"/>
      <c r="VOU9" s="186"/>
      <c r="VOV9" s="186"/>
      <c r="VOW9" s="186"/>
      <c r="VOX9" s="186"/>
      <c r="VOY9" s="186"/>
      <c r="VOZ9" s="186"/>
      <c r="VPA9" s="186"/>
      <c r="VPB9" s="186"/>
      <c r="VPC9" s="186"/>
      <c r="VPD9" s="186"/>
      <c r="VPE9" s="186"/>
      <c r="VPF9" s="186"/>
      <c r="VPG9" s="186"/>
      <c r="VPH9" s="186"/>
      <c r="VPI9" s="186"/>
      <c r="VPJ9" s="186"/>
      <c r="VPK9" s="186"/>
      <c r="VPL9" s="186"/>
      <c r="VPM9" s="186"/>
      <c r="VPN9" s="186"/>
      <c r="VPO9" s="186"/>
      <c r="VPP9" s="186"/>
      <c r="VPQ9" s="186"/>
      <c r="VPR9" s="186"/>
      <c r="VPS9" s="186"/>
      <c r="VPT9" s="186"/>
      <c r="VPU9" s="186"/>
      <c r="VPV9" s="186"/>
      <c r="VPW9" s="186"/>
      <c r="VPX9" s="186"/>
      <c r="VPY9" s="186"/>
      <c r="VPZ9" s="186"/>
      <c r="VQA9" s="186"/>
      <c r="VQB9" s="186"/>
      <c r="VQC9" s="186"/>
      <c r="VQD9" s="186"/>
      <c r="VQE9" s="186"/>
      <c r="VQF9" s="186"/>
      <c r="VQG9" s="186"/>
      <c r="VQH9" s="186"/>
      <c r="VQI9" s="186"/>
      <c r="VQJ9" s="186"/>
      <c r="VQK9" s="186"/>
      <c r="VQL9" s="186"/>
      <c r="VQM9" s="186"/>
      <c r="VQN9" s="186"/>
      <c r="VQO9" s="186"/>
      <c r="VQP9" s="186"/>
      <c r="VQQ9" s="186"/>
      <c r="VQR9" s="186"/>
      <c r="VQS9" s="186"/>
      <c r="VQT9" s="186"/>
      <c r="VQU9" s="186"/>
      <c r="VQV9" s="186"/>
      <c r="VQW9" s="186"/>
      <c r="VQX9" s="186"/>
      <c r="VQY9" s="186"/>
      <c r="VQZ9" s="186"/>
      <c r="VRA9" s="186"/>
      <c r="VRB9" s="186"/>
      <c r="VRC9" s="186"/>
      <c r="VRD9" s="186"/>
      <c r="VRE9" s="186"/>
      <c r="VRF9" s="186"/>
      <c r="VRG9" s="186"/>
      <c r="VRH9" s="186"/>
      <c r="VRI9" s="186"/>
      <c r="VRJ9" s="186"/>
      <c r="VRK9" s="186"/>
      <c r="VRL9" s="186"/>
      <c r="VRM9" s="186"/>
      <c r="VRN9" s="186"/>
      <c r="VRO9" s="186"/>
      <c r="VRP9" s="186"/>
      <c r="VRQ9" s="186"/>
      <c r="VRR9" s="186"/>
      <c r="VRS9" s="186"/>
      <c r="VRT9" s="186"/>
      <c r="VRU9" s="186"/>
      <c r="VRV9" s="186"/>
      <c r="VRW9" s="186"/>
      <c r="VRX9" s="186"/>
      <c r="VRY9" s="186"/>
      <c r="VRZ9" s="186"/>
      <c r="VSA9" s="186"/>
      <c r="VSB9" s="186"/>
      <c r="VSC9" s="186"/>
      <c r="VSD9" s="186"/>
      <c r="VSE9" s="186"/>
      <c r="VSF9" s="186"/>
      <c r="VSG9" s="186"/>
      <c r="VSH9" s="186"/>
      <c r="VSI9" s="186"/>
      <c r="VSJ9" s="186"/>
      <c r="VSK9" s="186"/>
      <c r="VSL9" s="186"/>
      <c r="VSM9" s="186"/>
      <c r="VSN9" s="186"/>
      <c r="VSO9" s="186"/>
      <c r="VSP9" s="186"/>
      <c r="VSQ9" s="186"/>
      <c r="VSR9" s="186"/>
      <c r="VSS9" s="186"/>
      <c r="VST9" s="186"/>
      <c r="VSU9" s="186"/>
      <c r="VSV9" s="186"/>
      <c r="VSW9" s="186"/>
      <c r="VSX9" s="186"/>
      <c r="VSY9" s="186"/>
      <c r="VSZ9" s="186"/>
      <c r="VTA9" s="186"/>
      <c r="VTB9" s="186"/>
      <c r="VTC9" s="186"/>
      <c r="VTD9" s="186"/>
      <c r="VTE9" s="186"/>
      <c r="VTF9" s="186"/>
      <c r="VTG9" s="186"/>
      <c r="VTH9" s="186"/>
      <c r="VTI9" s="186"/>
      <c r="VTJ9" s="186"/>
      <c r="VTK9" s="186"/>
      <c r="VTL9" s="186"/>
      <c r="VTM9" s="186"/>
      <c r="VTN9" s="186"/>
      <c r="VTO9" s="186"/>
      <c r="VTP9" s="186"/>
      <c r="VTQ9" s="186"/>
      <c r="VTR9" s="186"/>
      <c r="VTS9" s="186"/>
      <c r="VTT9" s="186"/>
      <c r="VTU9" s="186"/>
      <c r="VTV9" s="186"/>
      <c r="VTW9" s="186"/>
      <c r="VTX9" s="186"/>
      <c r="VTY9" s="186"/>
      <c r="VTZ9" s="186"/>
      <c r="VUA9" s="186"/>
      <c r="VUB9" s="186"/>
      <c r="VUC9" s="186"/>
      <c r="VUD9" s="186"/>
      <c r="VUE9" s="186"/>
      <c r="VUF9" s="186"/>
      <c r="VUG9" s="186"/>
      <c r="VUH9" s="186"/>
      <c r="VUI9" s="186"/>
      <c r="VUJ9" s="186"/>
      <c r="VUK9" s="186"/>
      <c r="VUL9" s="186"/>
      <c r="VUM9" s="186"/>
      <c r="VUN9" s="186"/>
      <c r="VUO9" s="186"/>
      <c r="VUP9" s="186"/>
      <c r="VUQ9" s="186"/>
      <c r="VUR9" s="186"/>
      <c r="VUS9" s="186"/>
      <c r="VUT9" s="186"/>
      <c r="VUU9" s="186"/>
      <c r="VUV9" s="186"/>
      <c r="VUW9" s="186"/>
      <c r="VUX9" s="186"/>
      <c r="VUY9" s="186"/>
      <c r="VUZ9" s="186"/>
      <c r="VVA9" s="186"/>
      <c r="VVB9" s="186"/>
      <c r="VVC9" s="186"/>
      <c r="VVD9" s="186"/>
      <c r="VVE9" s="186"/>
      <c r="VVF9" s="186"/>
      <c r="VVG9" s="186"/>
      <c r="VVH9" s="186"/>
      <c r="VVI9" s="186"/>
      <c r="VVJ9" s="186"/>
      <c r="VVK9" s="186"/>
      <c r="VVL9" s="186"/>
      <c r="VVM9" s="186"/>
      <c r="VVN9" s="186"/>
      <c r="VVO9" s="186"/>
      <c r="VVP9" s="186"/>
      <c r="VVQ9" s="186"/>
      <c r="VVR9" s="186"/>
      <c r="VVS9" s="186"/>
      <c r="VVT9" s="186"/>
      <c r="VVU9" s="186"/>
      <c r="VVV9" s="186"/>
      <c r="VVW9" s="186"/>
      <c r="VVX9" s="186"/>
      <c r="VVY9" s="186"/>
      <c r="VVZ9" s="186"/>
      <c r="VWA9" s="186"/>
      <c r="VWB9" s="186"/>
      <c r="VWC9" s="186"/>
      <c r="VWD9" s="186"/>
      <c r="VWE9" s="186"/>
      <c r="VWF9" s="186"/>
      <c r="VWG9" s="186"/>
      <c r="VWH9" s="186"/>
      <c r="VWI9" s="186"/>
      <c r="VWJ9" s="186"/>
      <c r="VWK9" s="186"/>
      <c r="VWL9" s="186"/>
      <c r="VWM9" s="186"/>
      <c r="VWN9" s="186"/>
      <c r="VWO9" s="186"/>
      <c r="VWP9" s="186"/>
      <c r="VWQ9" s="186"/>
      <c r="VWR9" s="186"/>
      <c r="VWS9" s="186"/>
      <c r="VWT9" s="186"/>
      <c r="VWU9" s="186"/>
      <c r="VWV9" s="186"/>
      <c r="VWW9" s="186"/>
      <c r="VWX9" s="186"/>
      <c r="VWY9" s="186"/>
      <c r="VWZ9" s="186"/>
      <c r="VXA9" s="186"/>
      <c r="VXB9" s="186"/>
      <c r="VXC9" s="186"/>
      <c r="VXD9" s="186"/>
      <c r="VXE9" s="186"/>
      <c r="VXF9" s="186"/>
      <c r="VXG9" s="186"/>
      <c r="VXH9" s="186"/>
      <c r="VXI9" s="186"/>
      <c r="VXJ9" s="186"/>
      <c r="VXK9" s="186"/>
      <c r="VXL9" s="186"/>
      <c r="VXM9" s="186"/>
      <c r="VXN9" s="186"/>
      <c r="VXO9" s="186"/>
      <c r="VXP9" s="186"/>
      <c r="VXQ9" s="186"/>
      <c r="VXR9" s="186"/>
      <c r="VXS9" s="186"/>
      <c r="VXT9" s="186"/>
      <c r="VXU9" s="186"/>
      <c r="VXV9" s="186"/>
      <c r="VXW9" s="186"/>
      <c r="VXX9" s="186"/>
      <c r="VXY9" s="186"/>
      <c r="VXZ9" s="186"/>
      <c r="VYA9" s="186"/>
      <c r="VYB9" s="186"/>
      <c r="VYC9" s="186"/>
      <c r="VYD9" s="186"/>
      <c r="VYE9" s="186"/>
      <c r="VYF9" s="186"/>
      <c r="VYG9" s="186"/>
      <c r="VYH9" s="186"/>
      <c r="VYI9" s="186"/>
      <c r="VYJ9" s="186"/>
      <c r="VYK9" s="186"/>
      <c r="VYL9" s="186"/>
      <c r="VYM9" s="186"/>
      <c r="VYN9" s="186"/>
      <c r="VYO9" s="186"/>
      <c r="VYP9" s="186"/>
      <c r="VYQ9" s="186"/>
      <c r="VYR9" s="186"/>
      <c r="VYS9" s="186"/>
      <c r="VYT9" s="186"/>
      <c r="VYU9" s="186"/>
      <c r="VYV9" s="186"/>
      <c r="VYW9" s="186"/>
      <c r="VYX9" s="186"/>
      <c r="VYY9" s="186"/>
      <c r="VYZ9" s="186"/>
      <c r="VZA9" s="186"/>
      <c r="VZB9" s="186"/>
      <c r="VZC9" s="186"/>
      <c r="VZD9" s="186"/>
      <c r="VZE9" s="186"/>
      <c r="VZF9" s="186"/>
      <c r="VZG9" s="186"/>
      <c r="VZH9" s="186"/>
      <c r="VZI9" s="186"/>
      <c r="VZJ9" s="186"/>
      <c r="VZK9" s="186"/>
      <c r="VZL9" s="186"/>
      <c r="VZM9" s="186"/>
      <c r="VZN9" s="186"/>
      <c r="VZO9" s="186"/>
      <c r="VZP9" s="186"/>
      <c r="VZQ9" s="186"/>
      <c r="VZR9" s="186"/>
      <c r="VZS9" s="186"/>
      <c r="VZT9" s="186"/>
      <c r="VZU9" s="186"/>
      <c r="VZV9" s="186"/>
      <c r="VZW9" s="186"/>
      <c r="VZX9" s="186"/>
      <c r="VZY9" s="186"/>
      <c r="VZZ9" s="186"/>
      <c r="WAA9" s="186"/>
      <c r="WAB9" s="186"/>
      <c r="WAC9" s="186"/>
      <c r="WAD9" s="186"/>
      <c r="WAE9" s="186"/>
      <c r="WAF9" s="186"/>
      <c r="WAG9" s="186"/>
      <c r="WAH9" s="186"/>
      <c r="WAI9" s="186"/>
      <c r="WAJ9" s="186"/>
      <c r="WAK9" s="186"/>
      <c r="WAL9" s="186"/>
      <c r="WAM9" s="186"/>
      <c r="WAN9" s="186"/>
      <c r="WAO9" s="186"/>
      <c r="WAP9" s="186"/>
      <c r="WAQ9" s="186"/>
      <c r="WAR9" s="186"/>
      <c r="WAS9" s="186"/>
      <c r="WAT9" s="186"/>
      <c r="WAU9" s="186"/>
      <c r="WAV9" s="186"/>
      <c r="WAW9" s="186"/>
      <c r="WAX9" s="186"/>
      <c r="WAY9" s="186"/>
      <c r="WAZ9" s="186"/>
      <c r="WBA9" s="186"/>
      <c r="WBB9" s="186"/>
      <c r="WBC9" s="186"/>
      <c r="WBD9" s="186"/>
      <c r="WBE9" s="186"/>
      <c r="WBF9" s="186"/>
      <c r="WBG9" s="186"/>
      <c r="WBH9" s="186"/>
      <c r="WBI9" s="186"/>
      <c r="WBJ9" s="186"/>
      <c r="WBK9" s="186"/>
      <c r="WBL9" s="186"/>
      <c r="WBM9" s="186"/>
      <c r="WBN9" s="186"/>
      <c r="WBO9" s="186"/>
      <c r="WBP9" s="186"/>
      <c r="WBQ9" s="186"/>
      <c r="WBR9" s="186"/>
      <c r="WBS9" s="186"/>
      <c r="WBT9" s="186"/>
      <c r="WBU9" s="186"/>
      <c r="WBV9" s="186"/>
      <c r="WBW9" s="186"/>
      <c r="WBX9" s="186"/>
      <c r="WBY9" s="186"/>
      <c r="WBZ9" s="186"/>
      <c r="WCA9" s="186"/>
      <c r="WCB9" s="186"/>
      <c r="WCC9" s="186"/>
      <c r="WCD9" s="186"/>
      <c r="WCE9" s="186"/>
      <c r="WCF9" s="186"/>
      <c r="WCG9" s="186"/>
      <c r="WCH9" s="186"/>
      <c r="WCI9" s="186"/>
      <c r="WCJ9" s="186"/>
      <c r="WCK9" s="186"/>
      <c r="WCL9" s="186"/>
      <c r="WCM9" s="186"/>
      <c r="WCN9" s="186"/>
      <c r="WCO9" s="186"/>
      <c r="WCP9" s="186"/>
      <c r="WCQ9" s="186"/>
      <c r="WCR9" s="186"/>
      <c r="WCS9" s="186"/>
      <c r="WCT9" s="186"/>
      <c r="WCU9" s="186"/>
      <c r="WCV9" s="186"/>
      <c r="WCW9" s="186"/>
      <c r="WCX9" s="186"/>
      <c r="WCY9" s="186"/>
      <c r="WCZ9" s="186"/>
      <c r="WDA9" s="186"/>
      <c r="WDB9" s="186"/>
      <c r="WDC9" s="186"/>
      <c r="WDD9" s="186"/>
      <c r="WDE9" s="186"/>
      <c r="WDF9" s="186"/>
      <c r="WDG9" s="186"/>
      <c r="WDH9" s="186"/>
      <c r="WDI9" s="186"/>
      <c r="WDJ9" s="186"/>
      <c r="WDK9" s="186"/>
      <c r="WDL9" s="186"/>
      <c r="WDM9" s="186"/>
      <c r="WDN9" s="186"/>
      <c r="WDO9" s="186"/>
      <c r="WDP9" s="186"/>
      <c r="WDQ9" s="186"/>
      <c r="WDR9" s="186"/>
      <c r="WDS9" s="186"/>
      <c r="WDT9" s="186"/>
      <c r="WDU9" s="186"/>
      <c r="WDV9" s="186"/>
      <c r="WDW9" s="186"/>
      <c r="WDX9" s="186"/>
      <c r="WDY9" s="186"/>
      <c r="WDZ9" s="186"/>
      <c r="WEA9" s="186"/>
      <c r="WEB9" s="186"/>
      <c r="WEC9" s="186"/>
      <c r="WED9" s="186"/>
      <c r="WEE9" s="186"/>
      <c r="WEF9" s="186"/>
      <c r="WEG9" s="186"/>
      <c r="WEH9" s="186"/>
      <c r="WEI9" s="186"/>
      <c r="WEJ9" s="186"/>
      <c r="WEK9" s="186"/>
      <c r="WEL9" s="186"/>
      <c r="WEM9" s="186"/>
      <c r="WEN9" s="186"/>
      <c r="WEO9" s="186"/>
      <c r="WEP9" s="186"/>
      <c r="WEQ9" s="186"/>
      <c r="WER9" s="186"/>
      <c r="WES9" s="186"/>
      <c r="WET9" s="186"/>
      <c r="WEU9" s="186"/>
      <c r="WEV9" s="186"/>
      <c r="WEW9" s="186"/>
      <c r="WEX9" s="186"/>
      <c r="WEY9" s="186"/>
      <c r="WEZ9" s="186"/>
      <c r="WFA9" s="186"/>
      <c r="WFB9" s="186"/>
      <c r="WFC9" s="186"/>
      <c r="WFD9" s="186"/>
      <c r="WFE9" s="186"/>
      <c r="WFF9" s="186"/>
      <c r="WFG9" s="186"/>
      <c r="WFH9" s="186"/>
      <c r="WFI9" s="186"/>
      <c r="WFJ9" s="186"/>
      <c r="WFK9" s="186"/>
      <c r="WFL9" s="186"/>
      <c r="WFM9" s="186"/>
      <c r="WFN9" s="186"/>
      <c r="WFO9" s="186"/>
      <c r="WFP9" s="186"/>
      <c r="WFQ9" s="186"/>
      <c r="WFR9" s="186"/>
      <c r="WFS9" s="186"/>
      <c r="WFT9" s="186"/>
      <c r="WFU9" s="186"/>
      <c r="WFV9" s="186"/>
      <c r="WFW9" s="186"/>
      <c r="WFX9" s="186"/>
      <c r="WFY9" s="186"/>
      <c r="WFZ9" s="186"/>
      <c r="WGA9" s="186"/>
      <c r="WGB9" s="186"/>
      <c r="WGC9" s="186"/>
      <c r="WGD9" s="186"/>
      <c r="WGE9" s="186"/>
      <c r="WGF9" s="186"/>
      <c r="WGG9" s="186"/>
      <c r="WGH9" s="186"/>
      <c r="WGI9" s="186"/>
      <c r="WGJ9" s="186"/>
      <c r="WGK9" s="186"/>
      <c r="WGL9" s="186"/>
      <c r="WGM9" s="186"/>
      <c r="WGN9" s="186"/>
      <c r="WGO9" s="186"/>
      <c r="WGP9" s="186"/>
      <c r="WGQ9" s="186"/>
      <c r="WGR9" s="186"/>
      <c r="WGS9" s="186"/>
      <c r="WGT9" s="186"/>
      <c r="WGU9" s="186"/>
      <c r="WGV9" s="186"/>
      <c r="WGW9" s="186"/>
      <c r="WGX9" s="186"/>
      <c r="WGY9" s="186"/>
      <c r="WGZ9" s="186"/>
      <c r="WHA9" s="186"/>
      <c r="WHB9" s="186"/>
      <c r="WHC9" s="186"/>
      <c r="WHD9" s="186"/>
      <c r="WHE9" s="186"/>
      <c r="WHF9" s="186"/>
      <c r="WHG9" s="186"/>
      <c r="WHH9" s="186"/>
      <c r="WHI9" s="186"/>
      <c r="WHJ9" s="186"/>
      <c r="WHK9" s="186"/>
      <c r="WHL9" s="186"/>
      <c r="WHM9" s="186"/>
      <c r="WHN9" s="186"/>
      <c r="WHO9" s="186"/>
      <c r="WHP9" s="186"/>
      <c r="WHQ9" s="186"/>
      <c r="WHR9" s="186"/>
      <c r="WHS9" s="186"/>
      <c r="WHT9" s="186"/>
      <c r="WHU9" s="186"/>
      <c r="WHV9" s="186"/>
      <c r="WHW9" s="186"/>
      <c r="WHX9" s="186"/>
      <c r="WHY9" s="186"/>
      <c r="WHZ9" s="186"/>
      <c r="WIA9" s="186"/>
      <c r="WIB9" s="186"/>
      <c r="WIC9" s="186"/>
      <c r="WID9" s="186"/>
      <c r="WIE9" s="186"/>
      <c r="WIF9" s="186"/>
      <c r="WIG9" s="186"/>
      <c r="WIH9" s="186"/>
      <c r="WII9" s="186"/>
      <c r="WIJ9" s="186"/>
      <c r="WIK9" s="186"/>
      <c r="WIL9" s="186"/>
      <c r="WIM9" s="186"/>
      <c r="WIN9" s="186"/>
      <c r="WIO9" s="186"/>
      <c r="WIP9" s="186"/>
      <c r="WIQ9" s="186"/>
      <c r="WIR9" s="186"/>
      <c r="WIS9" s="186"/>
      <c r="WIT9" s="186"/>
      <c r="WIU9" s="186"/>
      <c r="WIV9" s="186"/>
      <c r="WIW9" s="186"/>
      <c r="WIX9" s="186"/>
      <c r="WIY9" s="186"/>
      <c r="WIZ9" s="186"/>
      <c r="WJA9" s="186"/>
      <c r="WJB9" s="186"/>
      <c r="WJC9" s="186"/>
      <c r="WJD9" s="186"/>
      <c r="WJE9" s="186"/>
      <c r="WJF9" s="186"/>
      <c r="WJG9" s="186"/>
      <c r="WJH9" s="186"/>
      <c r="WJI9" s="186"/>
      <c r="WJJ9" s="186"/>
      <c r="WJK9" s="186"/>
      <c r="WJL9" s="186"/>
      <c r="WJM9" s="186"/>
      <c r="WJN9" s="186"/>
      <c r="WJO9" s="186"/>
      <c r="WJP9" s="186"/>
      <c r="WJQ9" s="186"/>
      <c r="WJR9" s="186"/>
      <c r="WJS9" s="186"/>
      <c r="WJT9" s="186"/>
      <c r="WJU9" s="186"/>
      <c r="WJV9" s="186"/>
      <c r="WJW9" s="186"/>
      <c r="WJX9" s="186"/>
      <c r="WJY9" s="186"/>
      <c r="WJZ9" s="186"/>
      <c r="WKA9" s="186"/>
      <c r="WKB9" s="186"/>
      <c r="WKC9" s="186"/>
      <c r="WKD9" s="186"/>
      <c r="WKE9" s="186"/>
      <c r="WKF9" s="186"/>
      <c r="WKG9" s="186"/>
      <c r="WKH9" s="186"/>
      <c r="WKI9" s="186"/>
      <c r="WKJ9" s="186"/>
      <c r="WKK9" s="186"/>
      <c r="WKL9" s="186"/>
      <c r="WKM9" s="186"/>
      <c r="WKN9" s="186"/>
      <c r="WKO9" s="186"/>
      <c r="WKP9" s="186"/>
      <c r="WKQ9" s="186"/>
      <c r="WKR9" s="186"/>
      <c r="WKS9" s="186"/>
      <c r="WKT9" s="186"/>
      <c r="WKU9" s="186"/>
      <c r="WKV9" s="186"/>
      <c r="WKW9" s="186"/>
      <c r="WKX9" s="186"/>
      <c r="WKY9" s="186"/>
      <c r="WKZ9" s="186"/>
      <c r="WLA9" s="186"/>
      <c r="WLB9" s="186"/>
      <c r="WLC9" s="186"/>
      <c r="WLD9" s="186"/>
      <c r="WLE9" s="186"/>
      <c r="WLF9" s="186"/>
      <c r="WLG9" s="186"/>
      <c r="WLH9" s="186"/>
      <c r="WLI9" s="186"/>
      <c r="WLJ9" s="186"/>
      <c r="WLK9" s="186"/>
      <c r="WLL9" s="186"/>
      <c r="WLM9" s="186"/>
      <c r="WLN9" s="186"/>
      <c r="WLO9" s="186"/>
      <c r="WLP9" s="186"/>
      <c r="WLQ9" s="186"/>
      <c r="WLR9" s="186"/>
      <c r="WLS9" s="186"/>
      <c r="WLT9" s="186"/>
      <c r="WLU9" s="186"/>
      <c r="WLV9" s="186"/>
      <c r="WLW9" s="186"/>
      <c r="WLX9" s="186"/>
      <c r="WLY9" s="186"/>
      <c r="WLZ9" s="186"/>
      <c r="WMA9" s="186"/>
      <c r="WMB9" s="186"/>
      <c r="WMC9" s="186"/>
      <c r="WMD9" s="186"/>
      <c r="WME9" s="186"/>
      <c r="WMF9" s="186"/>
      <c r="WMG9" s="186"/>
      <c r="WMH9" s="186"/>
      <c r="WMI9" s="186"/>
      <c r="WMJ9" s="186"/>
      <c r="WMK9" s="186"/>
      <c r="WML9" s="186"/>
      <c r="WMM9" s="186"/>
      <c r="WMN9" s="186"/>
      <c r="WMO9" s="186"/>
      <c r="WMP9" s="186"/>
      <c r="WMQ9" s="186"/>
      <c r="WMR9" s="186"/>
      <c r="WMS9" s="186"/>
      <c r="WMT9" s="186"/>
      <c r="WMU9" s="186"/>
      <c r="WMV9" s="186"/>
      <c r="WMW9" s="186"/>
      <c r="WMX9" s="186"/>
      <c r="WMY9" s="186"/>
      <c r="WMZ9" s="186"/>
      <c r="WNA9" s="186"/>
      <c r="WNB9" s="186"/>
      <c r="WNC9" s="186"/>
      <c r="WND9" s="186"/>
      <c r="WNE9" s="186"/>
      <c r="WNF9" s="186"/>
      <c r="WNG9" s="186"/>
      <c r="WNH9" s="186"/>
      <c r="WNI9" s="186"/>
      <c r="WNJ9" s="186"/>
      <c r="WNK9" s="186"/>
      <c r="WNL9" s="186"/>
      <c r="WNM9" s="186"/>
      <c r="WNN9" s="186"/>
      <c r="WNO9" s="186"/>
      <c r="WNP9" s="186"/>
      <c r="WNQ9" s="186"/>
      <c r="WNR9" s="186"/>
      <c r="WNS9" s="186"/>
      <c r="WNT9" s="186"/>
      <c r="WNU9" s="186"/>
      <c r="WNV9" s="186"/>
      <c r="WNW9" s="186"/>
      <c r="WNX9" s="186"/>
      <c r="WNY9" s="186"/>
      <c r="WNZ9" s="186"/>
      <c r="WOA9" s="186"/>
      <c r="WOB9" s="186"/>
      <c r="WOC9" s="186"/>
      <c r="WOD9" s="186"/>
      <c r="WOE9" s="186"/>
      <c r="WOF9" s="186"/>
      <c r="WOG9" s="186"/>
      <c r="WOH9" s="186"/>
      <c r="WOI9" s="186"/>
      <c r="WOJ9" s="186"/>
      <c r="WOK9" s="186"/>
      <c r="WOL9" s="186"/>
      <c r="WOM9" s="186"/>
      <c r="WON9" s="186"/>
      <c r="WOO9" s="186"/>
      <c r="WOP9" s="186"/>
      <c r="WOQ9" s="186"/>
      <c r="WOR9" s="186"/>
      <c r="WOS9" s="186"/>
      <c r="WOT9" s="186"/>
      <c r="WOU9" s="186"/>
      <c r="WOV9" s="186"/>
      <c r="WOW9" s="186"/>
      <c r="WOX9" s="186"/>
      <c r="WOY9" s="186"/>
      <c r="WOZ9" s="186"/>
      <c r="WPA9" s="186"/>
      <c r="WPB9" s="186"/>
      <c r="WPC9" s="186"/>
      <c r="WPD9" s="186"/>
      <c r="WPE9" s="186"/>
      <c r="WPF9" s="186"/>
      <c r="WPG9" s="186"/>
      <c r="WPH9" s="186"/>
      <c r="WPI9" s="186"/>
      <c r="WPJ9" s="186"/>
      <c r="WPK9" s="186"/>
      <c r="WPL9" s="186"/>
      <c r="WPM9" s="186"/>
      <c r="WPN9" s="186"/>
      <c r="WPO9" s="186"/>
      <c r="WPP9" s="186"/>
      <c r="WPQ9" s="186"/>
      <c r="WPR9" s="186"/>
      <c r="WPS9" s="186"/>
      <c r="WPT9" s="186"/>
      <c r="WPU9" s="186"/>
      <c r="WPV9" s="186"/>
      <c r="WPW9" s="186"/>
      <c r="WPX9" s="186"/>
      <c r="WPY9" s="186"/>
      <c r="WPZ9" s="186"/>
      <c r="WQA9" s="186"/>
      <c r="WQB9" s="186"/>
      <c r="WQC9" s="186"/>
      <c r="WQD9" s="186"/>
      <c r="WQE9" s="186"/>
      <c r="WQF9" s="186"/>
      <c r="WQG9" s="186"/>
      <c r="WQH9" s="186"/>
      <c r="WQI9" s="186"/>
      <c r="WQJ9" s="186"/>
      <c r="WQK9" s="186"/>
      <c r="WQL9" s="186"/>
      <c r="WQM9" s="186"/>
      <c r="WQN9" s="186"/>
      <c r="WQO9" s="186"/>
      <c r="WQP9" s="186"/>
      <c r="WQQ9" s="186"/>
      <c r="WQR9" s="186"/>
      <c r="WQS9" s="186"/>
      <c r="WQT9" s="186"/>
      <c r="WQU9" s="186"/>
      <c r="WQV9" s="186"/>
      <c r="WQW9" s="186"/>
      <c r="WQX9" s="186"/>
      <c r="WQY9" s="186"/>
      <c r="WQZ9" s="186"/>
      <c r="WRA9" s="186"/>
      <c r="WRB9" s="186"/>
      <c r="WRC9" s="186"/>
      <c r="WRD9" s="186"/>
      <c r="WRE9" s="186"/>
      <c r="WRF9" s="186"/>
      <c r="WRG9" s="186"/>
      <c r="WRH9" s="186"/>
      <c r="WRI9" s="186"/>
      <c r="WRJ9" s="186"/>
      <c r="WRK9" s="186"/>
      <c r="WRL9" s="186"/>
      <c r="WRM9" s="186"/>
      <c r="WRN9" s="186"/>
      <c r="WRO9" s="186"/>
      <c r="WRP9" s="186"/>
      <c r="WRQ9" s="186"/>
      <c r="WRR9" s="186"/>
      <c r="WRS9" s="186"/>
      <c r="WRT9" s="186"/>
      <c r="WRU9" s="186"/>
      <c r="WRV9" s="186"/>
      <c r="WRW9" s="186"/>
      <c r="WRX9" s="186"/>
      <c r="WRY9" s="186"/>
      <c r="WRZ9" s="186"/>
      <c r="WSA9" s="186"/>
      <c r="WSB9" s="186"/>
      <c r="WSC9" s="186"/>
      <c r="WSD9" s="186"/>
      <c r="WSE9" s="186"/>
      <c r="WSF9" s="186"/>
      <c r="WSG9" s="186"/>
      <c r="WSH9" s="186"/>
      <c r="WSI9" s="186"/>
      <c r="WSJ9" s="186"/>
      <c r="WSK9" s="186"/>
      <c r="WSL9" s="186"/>
      <c r="WSM9" s="186"/>
      <c r="WSN9" s="186"/>
      <c r="WSO9" s="186"/>
      <c r="WSP9" s="186"/>
      <c r="WSQ9" s="186"/>
      <c r="WSR9" s="186"/>
      <c r="WSS9" s="186"/>
      <c r="WST9" s="186"/>
      <c r="WSU9" s="186"/>
      <c r="WSV9" s="186"/>
      <c r="WSW9" s="186"/>
      <c r="WSX9" s="186"/>
      <c r="WSY9" s="186"/>
      <c r="WSZ9" s="186"/>
      <c r="WTA9" s="186"/>
      <c r="WTB9" s="186"/>
      <c r="WTC9" s="186"/>
      <c r="WTD9" s="186"/>
      <c r="WTE9" s="186"/>
      <c r="WTF9" s="186"/>
      <c r="WTG9" s="186"/>
      <c r="WTH9" s="186"/>
      <c r="WTI9" s="186"/>
      <c r="WTJ9" s="186"/>
      <c r="WTK9" s="186"/>
      <c r="WTL9" s="186"/>
      <c r="WTM9" s="186"/>
      <c r="WTN9" s="186"/>
      <c r="WTO9" s="186"/>
      <c r="WTP9" s="186"/>
      <c r="WTQ9" s="186"/>
      <c r="WTR9" s="186"/>
      <c r="WTS9" s="186"/>
      <c r="WTT9" s="186"/>
      <c r="WTU9" s="186"/>
      <c r="WTV9" s="186"/>
      <c r="WTW9" s="186"/>
      <c r="WTX9" s="186"/>
      <c r="WTY9" s="186"/>
      <c r="WTZ9" s="186"/>
      <c r="WUA9" s="186"/>
      <c r="WUB9" s="186"/>
      <c r="WUC9" s="186"/>
      <c r="WUD9" s="186"/>
      <c r="WUE9" s="186"/>
      <c r="WUF9" s="186"/>
      <c r="WUG9" s="186"/>
      <c r="WUH9" s="186"/>
      <c r="WUI9" s="186"/>
      <c r="WUJ9" s="186"/>
      <c r="WUK9" s="186"/>
      <c r="WUL9" s="186"/>
      <c r="WUM9" s="186"/>
      <c r="WUN9" s="186"/>
      <c r="WUO9" s="186"/>
      <c r="WUP9" s="186"/>
      <c r="WUQ9" s="186"/>
      <c r="WUR9" s="186"/>
      <c r="WUS9" s="186"/>
      <c r="WUT9" s="186"/>
      <c r="WUU9" s="186"/>
      <c r="WUV9" s="186"/>
      <c r="WUW9" s="186"/>
      <c r="WUX9" s="186"/>
      <c r="WUY9" s="186"/>
      <c r="WUZ9" s="186"/>
      <c r="WVA9" s="186"/>
      <c r="WVB9" s="186"/>
      <c r="WVC9" s="186"/>
      <c r="WVD9" s="186"/>
      <c r="WVE9" s="186"/>
      <c r="WVF9" s="186"/>
      <c r="WVG9" s="186"/>
      <c r="WVH9" s="186"/>
      <c r="WVI9" s="186"/>
      <c r="WVJ9" s="186"/>
      <c r="WVK9" s="186"/>
      <c r="WVL9" s="186"/>
      <c r="WVM9" s="186"/>
      <c r="WVN9" s="186"/>
      <c r="WVO9" s="186"/>
      <c r="WVP9" s="186"/>
      <c r="WVQ9" s="186"/>
      <c r="WVR9" s="186"/>
      <c r="WVS9" s="186"/>
      <c r="WVT9" s="186"/>
      <c r="WVU9" s="186"/>
      <c r="WVV9" s="186"/>
      <c r="WVW9" s="186"/>
      <c r="WVX9" s="186"/>
      <c r="WVY9" s="186"/>
      <c r="WVZ9" s="186"/>
      <c r="WWA9" s="186"/>
      <c r="WWB9" s="186"/>
      <c r="WWC9" s="186"/>
      <c r="WWD9" s="186"/>
      <c r="WWE9" s="186"/>
      <c r="WWF9" s="186"/>
      <c r="WWG9" s="186"/>
      <c r="WWH9" s="186"/>
      <c r="WWI9" s="186"/>
      <c r="WWJ9" s="186"/>
      <c r="WWK9" s="186"/>
      <c r="WWL9" s="186"/>
      <c r="WWM9" s="186"/>
      <c r="WWN9" s="186"/>
      <c r="WWO9" s="186"/>
      <c r="WWP9" s="186"/>
      <c r="WWQ9" s="186"/>
      <c r="WWR9" s="186"/>
      <c r="WWS9" s="186"/>
      <c r="WWT9" s="186"/>
      <c r="WWU9" s="186"/>
      <c r="WWV9" s="186"/>
      <c r="WWW9" s="186"/>
      <c r="WWX9" s="186"/>
      <c r="WWY9" s="186"/>
      <c r="WWZ9" s="186"/>
      <c r="WXA9" s="186"/>
      <c r="WXB9" s="186"/>
      <c r="WXC9" s="186"/>
      <c r="WXD9" s="186"/>
      <c r="WXE9" s="186"/>
      <c r="WXF9" s="186"/>
      <c r="WXG9" s="186"/>
      <c r="WXH9" s="186"/>
      <c r="WXI9" s="186"/>
      <c r="WXJ9" s="186"/>
      <c r="WXK9" s="186"/>
      <c r="WXL9" s="186"/>
      <c r="WXM9" s="186"/>
      <c r="WXN9" s="186"/>
      <c r="WXO9" s="186"/>
      <c r="WXP9" s="186"/>
      <c r="WXQ9" s="186"/>
      <c r="WXR9" s="186"/>
      <c r="WXS9" s="186"/>
      <c r="WXT9" s="186"/>
      <c r="WXU9" s="186"/>
      <c r="WXV9" s="186"/>
      <c r="WXW9" s="186"/>
      <c r="WXX9" s="186"/>
      <c r="WXY9" s="186"/>
      <c r="WXZ9" s="186"/>
      <c r="WYA9" s="186"/>
      <c r="WYB9" s="186"/>
      <c r="WYC9" s="186"/>
      <c r="WYD9" s="186"/>
      <c r="WYE9" s="186"/>
      <c r="WYF9" s="186"/>
      <c r="WYG9" s="186"/>
      <c r="WYH9" s="186"/>
      <c r="WYI9" s="186"/>
      <c r="WYJ9" s="186"/>
      <c r="WYK9" s="186"/>
      <c r="WYL9" s="186"/>
      <c r="WYM9" s="186"/>
      <c r="WYN9" s="186"/>
      <c r="WYO9" s="186"/>
      <c r="WYP9" s="186"/>
      <c r="WYQ9" s="186"/>
      <c r="WYR9" s="186"/>
      <c r="WYS9" s="186"/>
      <c r="WYT9" s="186"/>
      <c r="WYU9" s="186"/>
      <c r="WYV9" s="186"/>
      <c r="WYW9" s="186"/>
      <c r="WYX9" s="186"/>
      <c r="WYY9" s="186"/>
      <c r="WYZ9" s="186"/>
      <c r="WZA9" s="186"/>
      <c r="WZB9" s="186"/>
      <c r="WZC9" s="186"/>
      <c r="WZD9" s="186"/>
      <c r="WZE9" s="186"/>
      <c r="WZF9" s="186"/>
      <c r="WZG9" s="186"/>
      <c r="WZH9" s="186"/>
      <c r="WZI9" s="186"/>
      <c r="WZJ9" s="186"/>
      <c r="WZK9" s="186"/>
      <c r="WZL9" s="186"/>
      <c r="WZM9" s="186"/>
      <c r="WZN9" s="186"/>
      <c r="WZO9" s="186"/>
      <c r="WZP9" s="186"/>
      <c r="WZQ9" s="186"/>
      <c r="WZR9" s="186"/>
      <c r="WZS9" s="186"/>
      <c r="WZT9" s="186"/>
      <c r="WZU9" s="186"/>
      <c r="WZV9" s="186"/>
      <c r="WZW9" s="186"/>
      <c r="WZX9" s="186"/>
      <c r="WZY9" s="186"/>
      <c r="WZZ9" s="186"/>
      <c r="XAA9" s="186"/>
      <c r="XAB9" s="186"/>
      <c r="XAC9" s="186"/>
      <c r="XAD9" s="186"/>
      <c r="XAE9" s="186"/>
      <c r="XAF9" s="186"/>
      <c r="XAG9" s="186"/>
      <c r="XAH9" s="186"/>
      <c r="XAI9" s="186"/>
      <c r="XAJ9" s="186"/>
      <c r="XAK9" s="186"/>
      <c r="XAL9" s="186"/>
      <c r="XAM9" s="186"/>
      <c r="XAN9" s="186"/>
      <c r="XAO9" s="186"/>
      <c r="XAP9" s="186"/>
      <c r="XAQ9" s="186"/>
      <c r="XAR9" s="186"/>
      <c r="XAS9" s="186"/>
      <c r="XAT9" s="186"/>
      <c r="XAU9" s="186"/>
      <c r="XAV9" s="186"/>
      <c r="XAW9" s="186"/>
      <c r="XAX9" s="186"/>
      <c r="XAY9" s="186"/>
      <c r="XAZ9" s="186"/>
      <c r="XBA9" s="186"/>
      <c r="XBB9" s="186"/>
      <c r="XBC9" s="186"/>
      <c r="XBD9" s="186"/>
      <c r="XBE9" s="186"/>
      <c r="XBF9" s="186"/>
      <c r="XBG9" s="186"/>
      <c r="XBH9" s="186"/>
      <c r="XBI9" s="186"/>
      <c r="XBJ9" s="186"/>
      <c r="XBK9" s="186"/>
      <c r="XBL9" s="186"/>
      <c r="XBM9" s="186"/>
      <c r="XBN9" s="186"/>
      <c r="XBO9" s="186"/>
      <c r="XBP9" s="186"/>
      <c r="XBQ9" s="186"/>
      <c r="XBR9" s="186"/>
      <c r="XBS9" s="186"/>
      <c r="XBT9" s="186"/>
      <c r="XBU9" s="186"/>
      <c r="XBV9" s="186"/>
      <c r="XBW9" s="186"/>
      <c r="XBX9" s="186"/>
      <c r="XBY9" s="186"/>
      <c r="XBZ9" s="186"/>
      <c r="XCA9" s="186"/>
      <c r="XCB9" s="186"/>
      <c r="XCC9" s="186"/>
      <c r="XCD9" s="186"/>
      <c r="XCE9" s="186"/>
      <c r="XCF9" s="186"/>
      <c r="XCG9" s="186"/>
      <c r="XCH9" s="186"/>
      <c r="XCI9" s="186"/>
      <c r="XCJ9" s="186"/>
      <c r="XCK9" s="186"/>
      <c r="XCL9" s="186"/>
      <c r="XCM9" s="186"/>
      <c r="XCN9" s="186"/>
      <c r="XCO9" s="186"/>
      <c r="XCP9" s="186"/>
      <c r="XCQ9" s="186"/>
      <c r="XCR9" s="186"/>
      <c r="XCS9" s="186"/>
      <c r="XCT9" s="186"/>
      <c r="XCU9" s="186"/>
      <c r="XCV9" s="186"/>
      <c r="XCW9" s="186"/>
      <c r="XCX9" s="186"/>
      <c r="XCY9" s="186"/>
      <c r="XCZ9" s="186"/>
      <c r="XDA9" s="186"/>
      <c r="XDB9" s="186"/>
      <c r="XDC9" s="186"/>
      <c r="XDD9" s="186"/>
      <c r="XDE9" s="186"/>
      <c r="XDF9" s="186"/>
      <c r="XDG9" s="186"/>
      <c r="XDH9" s="186"/>
      <c r="XDI9" s="186"/>
      <c r="XDJ9" s="186"/>
      <c r="XDK9" s="186"/>
      <c r="XDL9" s="186"/>
      <c r="XDM9" s="186"/>
      <c r="XDN9" s="186"/>
      <c r="XDO9" s="186"/>
      <c r="XDP9" s="186"/>
      <c r="XDQ9" s="186"/>
      <c r="XDR9" s="186"/>
      <c r="XDS9" s="186"/>
      <c r="XDT9" s="186"/>
      <c r="XDU9" s="186"/>
      <c r="XDV9" s="186"/>
      <c r="XDW9" s="186"/>
      <c r="XDX9" s="186"/>
      <c r="XDY9" s="186"/>
      <c r="XDZ9" s="186"/>
      <c r="XEA9" s="186"/>
      <c r="XEB9" s="186"/>
      <c r="XEC9" s="186"/>
      <c r="XED9" s="186"/>
      <c r="XEE9" s="186"/>
      <c r="XEF9" s="186"/>
      <c r="XEG9" s="186"/>
      <c r="XEH9" s="186"/>
      <c r="XEI9" s="186"/>
      <c r="XEJ9" s="186"/>
      <c r="XEK9" s="186"/>
      <c r="XEL9" s="186"/>
      <c r="XEM9" s="186"/>
      <c r="XEN9" s="186"/>
      <c r="XEO9" s="186"/>
      <c r="XEP9" s="186"/>
      <c r="XEQ9" s="186"/>
      <c r="XER9" s="186"/>
      <c r="XES9" s="186"/>
      <c r="XET9" s="186"/>
      <c r="XEU9" s="186"/>
      <c r="XEV9" s="186"/>
      <c r="XEW9" s="186"/>
      <c r="XEX9" s="186"/>
      <c r="XEY9" s="186"/>
      <c r="XEZ9" s="186"/>
      <c r="XFA9" s="186"/>
      <c r="XFB9" s="186"/>
      <c r="XFC9" s="186"/>
      <c r="XFD9" s="186"/>
    </row>
    <row r="10" spans="2:16384" s="27" customFormat="1" ht="18" customHeight="1">
      <c r="B10" s="5" t="s">
        <v>334</v>
      </c>
      <c r="C10" s="338" t="s">
        <v>461</v>
      </c>
      <c r="D10" s="231">
        <v>0</v>
      </c>
      <c r="E10" s="231">
        <v>0</v>
      </c>
      <c r="F10" s="231">
        <v>43140.325388669997</v>
      </c>
      <c r="G10" s="231">
        <v>44567.102202370006</v>
      </c>
      <c r="H10" s="232">
        <v>44567.102202370006</v>
      </c>
      <c r="I10" s="231">
        <v>45695.218551329999</v>
      </c>
      <c r="J10" s="231">
        <v>33781.536182720003</v>
      </c>
      <c r="K10" s="231">
        <v>21978.19087355</v>
      </c>
      <c r="L10" s="231">
        <v>25741.603693159999</v>
      </c>
      <c r="M10" s="232">
        <v>25741.603693159999</v>
      </c>
      <c r="N10" s="231">
        <v>30392.823597459999</v>
      </c>
      <c r="O10" s="184">
        <v>18710.142147540002</v>
      </c>
      <c r="P10" s="184">
        <v>23584.982591060001</v>
      </c>
      <c r="Q10" s="184">
        <v>22323.630124679999</v>
      </c>
      <c r="R10" s="186">
        <v>22323.630124679999</v>
      </c>
      <c r="S10" s="184">
        <v>19034.165128569999</v>
      </c>
      <c r="T10" s="184">
        <v>12676.88826958</v>
      </c>
      <c r="U10" s="184">
        <v>19332.895519319998</v>
      </c>
      <c r="V10" s="184">
        <v>17091.146832390001</v>
      </c>
      <c r="W10" s="184">
        <v>17091.146832390001</v>
      </c>
      <c r="X10" s="184">
        <v>12758.40435762</v>
      </c>
      <c r="Y10" s="184">
        <v>13599.38813397</v>
      </c>
      <c r="Z10" s="184">
        <v>13684.32745157</v>
      </c>
      <c r="AA10" s="184">
        <v>-7.7791828499999998</v>
      </c>
      <c r="AB10" s="186">
        <v>-7.7791828499999998</v>
      </c>
      <c r="AC10" s="184">
        <v>-1036.0468286299999</v>
      </c>
      <c r="AD10" s="184">
        <v>3864.1647907900001</v>
      </c>
      <c r="AE10" s="184">
        <v>-4730.2498173399999</v>
      </c>
      <c r="AF10" s="184">
        <v>6577.00709843</v>
      </c>
      <c r="AG10" s="186">
        <v>6577.00709843</v>
      </c>
      <c r="AH10" s="184">
        <v>12465.375630879998</v>
      </c>
      <c r="AI10" s="184">
        <v>15064.45107094</v>
      </c>
      <c r="AJ10" s="184">
        <v>23434.509287910001</v>
      </c>
      <c r="AK10" s="184">
        <v>28562.03259174</v>
      </c>
      <c r="AL10" s="336">
        <v>28562.03259174</v>
      </c>
      <c r="AM10" s="184">
        <v>28971.672410799998</v>
      </c>
      <c r="AN10" s="184">
        <v>24820.439222910001</v>
      </c>
      <c r="AO10" s="184">
        <v>31929.803774430002</v>
      </c>
      <c r="AP10" s="184">
        <v>33940.805604330002</v>
      </c>
      <c r="AQ10" s="186">
        <v>33940.805604330002</v>
      </c>
      <c r="AR10" s="184">
        <v>42294.706108269995</v>
      </c>
      <c r="AS10" s="184">
        <v>37039.099118830003</v>
      </c>
      <c r="AT10" s="184">
        <v>45989.372894460001</v>
      </c>
      <c r="AU10" s="184">
        <v>42664.350796389997</v>
      </c>
      <c r="AV10" s="186">
        <v>42664.350796389997</v>
      </c>
      <c r="AW10" s="184">
        <v>48566.171101810003</v>
      </c>
      <c r="AX10" s="184">
        <v>46742.606763930002</v>
      </c>
      <c r="AY10" s="337">
        <v>45914.117096850001</v>
      </c>
      <c r="AZ10" s="337">
        <v>53216.462720950003</v>
      </c>
      <c r="BA10" s="186">
        <v>53216.462720950003</v>
      </c>
      <c r="BB10" s="184">
        <v>28967.270774759996</v>
      </c>
      <c r="BC10" s="184">
        <v>42425.824020959997</v>
      </c>
      <c r="BD10" s="337">
        <v>37080.409455129993</v>
      </c>
      <c r="BE10" s="337">
        <v>44022.392301019994</v>
      </c>
      <c r="BF10" s="186">
        <v>44022.392301019994</v>
      </c>
      <c r="BG10" s="184">
        <v>29742.504710330002</v>
      </c>
      <c r="BH10" s="184">
        <v>34810.338329050006</v>
      </c>
      <c r="BI10" s="184">
        <v>33381.358889839998</v>
      </c>
      <c r="BJ10" s="184">
        <v>32879.991182869999</v>
      </c>
      <c r="BK10" s="186">
        <v>32879.991182869999</v>
      </c>
      <c r="BL10" s="184">
        <v>38377.872855200003</v>
      </c>
      <c r="BM10" s="184">
        <v>27750.023060520001</v>
      </c>
      <c r="BN10" s="184">
        <v>25473.720250179998</v>
      </c>
      <c r="BO10" s="184">
        <v>20282.623616250003</v>
      </c>
      <c r="BP10" s="186">
        <v>20282.623616250003</v>
      </c>
      <c r="BQ10" s="184">
        <v>16211.432203889999</v>
      </c>
      <c r="BR10" s="182">
        <v>23861.618599819998</v>
      </c>
      <c r="BS10" s="182">
        <v>28122.64199683</v>
      </c>
      <c r="BT10" s="182">
        <v>35693.716151050001</v>
      </c>
      <c r="BU10" s="186">
        <v>35693.716151050001</v>
      </c>
      <c r="BV10" s="184">
        <v>33649.445991779998</v>
      </c>
      <c r="BW10" s="184">
        <v>38478.516923929994</v>
      </c>
      <c r="BX10" s="184">
        <v>37617.999479599996</v>
      </c>
      <c r="BY10" s="184">
        <v>38836.538157910007</v>
      </c>
      <c r="BZ10" s="186">
        <v>38836.538157910007</v>
      </c>
    </row>
    <row r="11" spans="2:16384" s="27" customFormat="1" ht="18" customHeight="1">
      <c r="B11" s="5" t="s">
        <v>321</v>
      </c>
      <c r="C11" s="5" t="s">
        <v>322</v>
      </c>
      <c r="D11" s="233">
        <v>10856.920354348556</v>
      </c>
      <c r="E11" s="233">
        <v>10468.275309952276</v>
      </c>
      <c r="F11" s="233">
        <v>12955.984645431132</v>
      </c>
      <c r="G11" s="233">
        <v>13102.437</v>
      </c>
      <c r="H11" s="232">
        <v>13102.437</v>
      </c>
      <c r="I11" s="233">
        <v>13454.276</v>
      </c>
      <c r="J11" s="233">
        <v>16215.656999999999</v>
      </c>
      <c r="K11" s="233">
        <v>12727.891</v>
      </c>
      <c r="L11" s="233">
        <v>13238.651</v>
      </c>
      <c r="M11" s="232">
        <v>13238.651</v>
      </c>
      <c r="N11" s="233">
        <v>14153.012000000001</v>
      </c>
      <c r="O11" s="233">
        <v>12783.503000000001</v>
      </c>
      <c r="P11" s="233">
        <v>12235.754000000001</v>
      </c>
      <c r="Q11" s="233">
        <v>12027.608</v>
      </c>
      <c r="R11" s="234">
        <v>12027.608</v>
      </c>
      <c r="S11" s="233">
        <v>11897.724</v>
      </c>
      <c r="T11" s="233">
        <v>10242.780000000001</v>
      </c>
      <c r="U11" s="233">
        <v>9979.8140000000003</v>
      </c>
      <c r="V11" s="233">
        <v>9698.4349999999995</v>
      </c>
      <c r="W11" s="234">
        <v>9698.4349999999995</v>
      </c>
      <c r="X11" s="184">
        <v>12984.004999999999</v>
      </c>
      <c r="Y11" s="184">
        <v>15184.552</v>
      </c>
      <c r="Z11" s="184">
        <v>15165.624</v>
      </c>
      <c r="AA11" s="184">
        <v>16786.332999999999</v>
      </c>
      <c r="AB11" s="336">
        <v>16786.332999999999</v>
      </c>
      <c r="AC11" s="184">
        <v>16661.902999999998</v>
      </c>
      <c r="AD11" s="184">
        <v>16956.763999999999</v>
      </c>
      <c r="AE11" s="184">
        <v>16640.042000000001</v>
      </c>
      <c r="AF11" s="184">
        <v>11695.568637100001</v>
      </c>
      <c r="AG11" s="336">
        <v>11695.568637100001</v>
      </c>
      <c r="AH11" s="184">
        <v>10399.842053700002</v>
      </c>
      <c r="AI11" s="184">
        <v>9691.3347171500009</v>
      </c>
      <c r="AJ11" s="184">
        <v>9876.1524098800001</v>
      </c>
      <c r="AK11" s="184">
        <v>9612.6623844999995</v>
      </c>
      <c r="AL11" s="336">
        <v>9612.6623844999995</v>
      </c>
      <c r="AM11" s="184">
        <v>8650.7796661999982</v>
      </c>
      <c r="AN11" s="184">
        <v>8606.7308249899997</v>
      </c>
      <c r="AO11" s="184">
        <v>8742.9770132599988</v>
      </c>
      <c r="AP11" s="184">
        <v>8226.4875969799996</v>
      </c>
      <c r="AQ11" s="336">
        <v>8226.4875969799996</v>
      </c>
      <c r="AR11" s="184">
        <v>6675.4972164200008</v>
      </c>
      <c r="AS11" s="184">
        <v>7481.9922205300018</v>
      </c>
      <c r="AT11" s="184">
        <v>7704.3575062399996</v>
      </c>
      <c r="AU11" s="184">
        <v>6523.55419704</v>
      </c>
      <c r="AV11" s="336">
        <v>6523.55419704</v>
      </c>
      <c r="AW11" s="184">
        <v>6731.5334037500006</v>
      </c>
      <c r="AX11" s="184">
        <v>5393.6170000000002</v>
      </c>
      <c r="AY11" s="184">
        <v>5371.5320000000002</v>
      </c>
      <c r="AZ11" s="184">
        <v>5440</v>
      </c>
      <c r="BA11" s="186">
        <v>5440</v>
      </c>
      <c r="BB11" s="184">
        <v>4742</v>
      </c>
      <c r="BC11" s="184">
        <v>4593</v>
      </c>
      <c r="BD11" s="184">
        <v>3741</v>
      </c>
      <c r="BE11" s="184">
        <v>3960</v>
      </c>
      <c r="BF11" s="186">
        <v>3960</v>
      </c>
      <c r="BG11" s="184">
        <v>3876.87</v>
      </c>
      <c r="BH11" s="184">
        <v>3115.3609999999999</v>
      </c>
      <c r="BI11" s="184">
        <v>2259.7910000000002</v>
      </c>
      <c r="BJ11" s="184">
        <v>2142.89</v>
      </c>
      <c r="BK11" s="186">
        <v>2142.89</v>
      </c>
      <c r="BL11" s="184">
        <v>2177</v>
      </c>
      <c r="BM11" s="184">
        <v>1990</v>
      </c>
      <c r="BN11" s="184">
        <v>1178</v>
      </c>
      <c r="BO11" s="184">
        <v>1072</v>
      </c>
      <c r="BP11" s="186">
        <v>1072</v>
      </c>
      <c r="BQ11" s="184">
        <v>1090</v>
      </c>
      <c r="BR11" s="182">
        <v>1014</v>
      </c>
      <c r="BS11" s="184">
        <v>988</v>
      </c>
      <c r="BT11" s="184">
        <v>884</v>
      </c>
      <c r="BU11" s="186">
        <v>884</v>
      </c>
      <c r="BV11" s="184">
        <v>888</v>
      </c>
      <c r="BW11" s="184">
        <v>819</v>
      </c>
      <c r="BX11" s="184">
        <v>790</v>
      </c>
      <c r="BY11" s="184">
        <v>684</v>
      </c>
      <c r="BZ11" s="186">
        <v>684</v>
      </c>
    </row>
    <row r="12" spans="2:16384" s="27" customFormat="1" ht="18" customHeight="1">
      <c r="B12" s="5" t="s">
        <v>113</v>
      </c>
      <c r="C12" s="5" t="s">
        <v>323</v>
      </c>
      <c r="D12" s="233">
        <v>1862.547</v>
      </c>
      <c r="E12" s="233">
        <v>1890.0940000000001</v>
      </c>
      <c r="F12" s="233">
        <v>1923.712</v>
      </c>
      <c r="G12" s="233">
        <v>2022.829</v>
      </c>
      <c r="H12" s="232">
        <v>2022.829</v>
      </c>
      <c r="I12" s="233">
        <v>1959.42</v>
      </c>
      <c r="J12" s="233">
        <v>1965.153</v>
      </c>
      <c r="K12" s="233">
        <v>1823.895</v>
      </c>
      <c r="L12" s="233">
        <v>2124.34</v>
      </c>
      <c r="M12" s="232">
        <v>2124.34</v>
      </c>
      <c r="N12" s="233">
        <v>2360.8069999999998</v>
      </c>
      <c r="O12" s="233">
        <v>2176.5219999999999</v>
      </c>
      <c r="P12" s="233">
        <v>2399.2060000000001</v>
      </c>
      <c r="Q12" s="233">
        <v>2427.7579999999998</v>
      </c>
      <c r="R12" s="234">
        <v>2427.7579999999998</v>
      </c>
      <c r="S12" s="233">
        <v>2563.8359999999998</v>
      </c>
      <c r="T12" s="233">
        <v>2509.1729999999998</v>
      </c>
      <c r="U12" s="233">
        <v>1940.9960000000001</v>
      </c>
      <c r="V12" s="233">
        <v>2021.134</v>
      </c>
      <c r="W12" s="234">
        <v>2021.134</v>
      </c>
      <c r="X12" s="184">
        <v>2092.203</v>
      </c>
      <c r="Y12" s="184">
        <v>2115.462</v>
      </c>
      <c r="Z12" s="184">
        <v>1989.106</v>
      </c>
      <c r="AA12" s="184">
        <v>1941.2909999999999</v>
      </c>
      <c r="AB12" s="336">
        <v>1941.2909999999999</v>
      </c>
      <c r="AC12" s="184">
        <v>1869.7049999999999</v>
      </c>
      <c r="AD12" s="184">
        <v>1890.6110000000001</v>
      </c>
      <c r="AE12" s="184">
        <v>1851.9680000000001</v>
      </c>
      <c r="AF12" s="184">
        <v>1802.4717029399999</v>
      </c>
      <c r="AG12" s="336">
        <v>1802.4717029399999</v>
      </c>
      <c r="AH12" s="184">
        <v>1611.4395266099998</v>
      </c>
      <c r="AI12" s="184">
        <v>1494.62154076</v>
      </c>
      <c r="AJ12" s="184">
        <v>1462.83810586</v>
      </c>
      <c r="AK12" s="184">
        <v>1446.3035925099998</v>
      </c>
      <c r="AL12" s="336">
        <v>1446.3035925099998</v>
      </c>
      <c r="AM12" s="184">
        <v>1571.0753317799999</v>
      </c>
      <c r="AN12" s="184">
        <v>1599.79963974</v>
      </c>
      <c r="AO12" s="184">
        <v>1608.28243957</v>
      </c>
      <c r="AP12" s="184">
        <v>1651.33731513</v>
      </c>
      <c r="AQ12" s="336">
        <v>1651.33731513</v>
      </c>
      <c r="AR12" s="184">
        <v>1750.23964873</v>
      </c>
      <c r="AS12" s="184">
        <v>1728.38205236</v>
      </c>
      <c r="AT12" s="184">
        <v>1814.8148956099997</v>
      </c>
      <c r="AU12" s="184">
        <v>1730.4623412899998</v>
      </c>
      <c r="AV12" s="336">
        <v>1730.4623412899998</v>
      </c>
      <c r="AW12" s="184">
        <v>1842.6586195100001</v>
      </c>
      <c r="AX12" s="184">
        <v>1986.827</v>
      </c>
      <c r="AY12" s="184">
        <v>2329.2049999999999</v>
      </c>
      <c r="AZ12" s="184">
        <v>2459.4609999999998</v>
      </c>
      <c r="BA12" s="186">
        <v>2459.4609999999998</v>
      </c>
      <c r="BB12" s="184">
        <v>2120</v>
      </c>
      <c r="BC12" s="184">
        <v>2159</v>
      </c>
      <c r="BD12" s="184">
        <v>2238</v>
      </c>
      <c r="BE12" s="184">
        <v>2236</v>
      </c>
      <c r="BF12" s="186">
        <v>2236</v>
      </c>
      <c r="BG12" s="184">
        <v>2523.2359999999999</v>
      </c>
      <c r="BH12" s="184">
        <v>3319.6529999999998</v>
      </c>
      <c r="BI12" s="184">
        <v>2913.3919999999998</v>
      </c>
      <c r="BJ12" s="184">
        <v>3164.0839999999998</v>
      </c>
      <c r="BK12" s="186">
        <v>3164.0839999999998</v>
      </c>
      <c r="BL12" s="184">
        <v>3127</v>
      </c>
      <c r="BM12" s="184">
        <v>3535</v>
      </c>
      <c r="BN12" s="184">
        <v>3660</v>
      </c>
      <c r="BO12" s="184">
        <v>3724</v>
      </c>
      <c r="BP12" s="186">
        <v>3724</v>
      </c>
      <c r="BQ12" s="184">
        <v>3546</v>
      </c>
      <c r="BR12" s="182">
        <v>3283</v>
      </c>
      <c r="BS12" s="184">
        <v>3399</v>
      </c>
      <c r="BT12" s="184">
        <v>3482</v>
      </c>
      <c r="BU12" s="186">
        <v>3482</v>
      </c>
      <c r="BV12" s="184">
        <v>3581</v>
      </c>
      <c r="BW12" s="184">
        <v>3767</v>
      </c>
      <c r="BX12" s="184">
        <v>3952</v>
      </c>
      <c r="BY12" s="184">
        <v>3993</v>
      </c>
      <c r="BZ12" s="186">
        <v>3993</v>
      </c>
    </row>
    <row r="13" spans="2:16384" s="3" customFormat="1" ht="18" customHeight="1">
      <c r="B13" s="5" t="s">
        <v>91</v>
      </c>
      <c r="C13" s="5" t="s">
        <v>317</v>
      </c>
      <c r="D13" s="233">
        <v>709</v>
      </c>
      <c r="E13" s="233">
        <v>1324</v>
      </c>
      <c r="F13" s="233">
        <v>1616</v>
      </c>
      <c r="G13" s="233">
        <v>2089</v>
      </c>
      <c r="H13" s="234">
        <v>5738</v>
      </c>
      <c r="I13" s="233">
        <v>1523.3109999999999</v>
      </c>
      <c r="J13" s="233">
        <v>2595</v>
      </c>
      <c r="K13" s="233">
        <v>591.5</v>
      </c>
      <c r="L13" s="233">
        <v>1711.6890000000001</v>
      </c>
      <c r="M13" s="234">
        <v>6421.5</v>
      </c>
      <c r="N13" s="5">
        <v>650</v>
      </c>
      <c r="O13" s="5">
        <v>1104</v>
      </c>
      <c r="P13" s="5">
        <v>549</v>
      </c>
      <c r="Q13" s="5">
        <v>-2165</v>
      </c>
      <c r="R13" s="13">
        <v>138</v>
      </c>
      <c r="S13" s="5">
        <v>719</v>
      </c>
      <c r="T13" s="5">
        <v>394</v>
      </c>
      <c r="U13" s="5">
        <v>54</v>
      </c>
      <c r="V13" s="5">
        <v>603</v>
      </c>
      <c r="W13" s="13">
        <v>1770</v>
      </c>
      <c r="X13" s="184">
        <v>354</v>
      </c>
      <c r="Y13" s="184">
        <v>2751</v>
      </c>
      <c r="Z13" s="184">
        <v>561</v>
      </c>
      <c r="AA13" s="184">
        <v>314</v>
      </c>
      <c r="AB13" s="186">
        <v>3980</v>
      </c>
      <c r="AC13" s="184">
        <v>-1425.01437844</v>
      </c>
      <c r="AD13" s="184">
        <v>466.4964646300001</v>
      </c>
      <c r="AE13" s="184">
        <v>247.74745830999947</v>
      </c>
      <c r="AF13" s="184">
        <v>-11643.596189010004</v>
      </c>
      <c r="AG13" s="186">
        <v>-12354.366644510003</v>
      </c>
      <c r="AH13" s="184">
        <v>-2783</v>
      </c>
      <c r="AI13" s="184">
        <v>-1721.9667510700001</v>
      </c>
      <c r="AJ13" s="184">
        <v>971.7908588700019</v>
      </c>
      <c r="AK13" s="184">
        <v>722.93706472999838</v>
      </c>
      <c r="AL13" s="186">
        <v>-2810.2388274700006</v>
      </c>
      <c r="AM13" s="184">
        <v>1574</v>
      </c>
      <c r="AN13" s="184">
        <v>-112</v>
      </c>
      <c r="AO13" s="184">
        <v>1599</v>
      </c>
      <c r="AP13" s="184">
        <v>2338</v>
      </c>
      <c r="AQ13" s="186">
        <v>5399</v>
      </c>
      <c r="AR13" s="184">
        <v>1498</v>
      </c>
      <c r="AS13" s="184">
        <v>2099</v>
      </c>
      <c r="AT13" s="184">
        <v>1517</v>
      </c>
      <c r="AU13" s="184">
        <v>3168</v>
      </c>
      <c r="AV13" s="186">
        <v>8282</v>
      </c>
      <c r="AW13" s="184">
        <v>10235</v>
      </c>
      <c r="AX13" s="184">
        <v>748.73751893000053</v>
      </c>
      <c r="AY13" s="184">
        <v>1023.407253229665</v>
      </c>
      <c r="AZ13" s="184">
        <v>1222.1851997000001</v>
      </c>
      <c r="BA13" s="186">
        <v>13230.329971859665</v>
      </c>
      <c r="BB13" s="184">
        <v>664.47199999999998</v>
      </c>
      <c r="BC13" s="184">
        <v>-803.73259129000019</v>
      </c>
      <c r="BD13" s="184">
        <v>6606.5669604299992</v>
      </c>
      <c r="BE13" s="184">
        <v>6221.3994110299991</v>
      </c>
      <c r="BF13" s="186">
        <v>12688.705780169998</v>
      </c>
      <c r="BG13" s="184">
        <v>7942.8274006400006</v>
      </c>
      <c r="BH13" s="184">
        <v>1822.0491092999998</v>
      </c>
      <c r="BI13" s="184">
        <v>4002.0192321799991</v>
      </c>
      <c r="BJ13" s="184">
        <v>6069.4586365900004</v>
      </c>
      <c r="BK13" s="186">
        <v>19836.354378709999</v>
      </c>
      <c r="BL13" s="184">
        <v>14076</v>
      </c>
      <c r="BM13" s="184">
        <v>5856</v>
      </c>
      <c r="BN13" s="184">
        <v>6938</v>
      </c>
      <c r="BO13" s="184">
        <v>3890</v>
      </c>
      <c r="BP13" s="186">
        <v>30760</v>
      </c>
      <c r="BQ13" s="184">
        <v>2167</v>
      </c>
      <c r="BR13" s="182">
        <v>3036</v>
      </c>
      <c r="BS13" s="184">
        <v>1448</v>
      </c>
      <c r="BT13" s="184">
        <v>1430</v>
      </c>
      <c r="BU13" s="186">
        <v>8081</v>
      </c>
      <c r="BV13" s="184">
        <v>1242</v>
      </c>
      <c r="BW13" s="184">
        <v>2957</v>
      </c>
      <c r="BX13" s="184">
        <v>2341</v>
      </c>
      <c r="BY13" s="184">
        <v>3312</v>
      </c>
      <c r="BZ13" s="186">
        <v>9852</v>
      </c>
    </row>
    <row r="14" spans="2:16384" s="3" customFormat="1" ht="18" customHeight="1">
      <c r="B14" s="5" t="s">
        <v>472</v>
      </c>
      <c r="C14" s="5" t="s">
        <v>72</v>
      </c>
      <c r="D14" s="179">
        <v>2.4828632112339714E-2</v>
      </c>
      <c r="E14" s="179">
        <v>3.3334982636240247E-2</v>
      </c>
      <c r="F14" s="179">
        <v>6.1179169947256258E-2</v>
      </c>
      <c r="G14" s="179">
        <v>4.1442300337076014E-2</v>
      </c>
      <c r="H14" s="179">
        <v>0.15447663320547347</v>
      </c>
      <c r="I14" s="179">
        <v>4.5670995224707807E-2</v>
      </c>
      <c r="J14" s="179">
        <v>9.8368206845108705E-2</v>
      </c>
      <c r="K14" s="179">
        <v>1.7853742849996322E-2</v>
      </c>
      <c r="L14" s="179">
        <v>4.4963909932151498E-2</v>
      </c>
      <c r="M14" s="179">
        <v>0.20732610102523719</v>
      </c>
      <c r="N14" s="179">
        <v>2.5163605426839302E-2</v>
      </c>
      <c r="O14" s="179">
        <v>3.2086630100600901E-2</v>
      </c>
      <c r="P14" s="179">
        <v>1.4842172471147901E-2</v>
      </c>
      <c r="Q14" s="179">
        <v>-6.1771504695139319E-2</v>
      </c>
      <c r="R14" s="181">
        <v>3.6964595622031929E-3</v>
      </c>
      <c r="S14" s="179">
        <v>2.1695800182236279E-2</v>
      </c>
      <c r="T14" s="179">
        <v>1.2180327911735029E-2</v>
      </c>
      <c r="U14" s="179">
        <v>2.0166813301044376E-2</v>
      </c>
      <c r="V14" s="179">
        <v>2.8728537045391526E-2</v>
      </c>
      <c r="W14" s="181">
        <v>2.0570894235919575E-2</v>
      </c>
      <c r="X14" s="179">
        <v>9.7959882055723268E-3</v>
      </c>
      <c r="Y14" s="179">
        <v>0.10562538402779124</v>
      </c>
      <c r="Z14" s="179">
        <v>2.476737383845614E-2</v>
      </c>
      <c r="AA14" s="179">
        <v>1.509056561046071E-2</v>
      </c>
      <c r="AB14" s="181">
        <v>3.8368828801223651E-2</v>
      </c>
      <c r="AC14" s="179">
        <v>-4.6436357375958338E-2</v>
      </c>
      <c r="AD14" s="179">
        <v>-2.7753362095461996E-2</v>
      </c>
      <c r="AE14" s="179">
        <v>7.0272698828616906E-2</v>
      </c>
      <c r="AF14" s="179">
        <v>-0.439906038147586</v>
      </c>
      <c r="AG14" s="181">
        <v>-0.11079090530535528</v>
      </c>
      <c r="AH14" s="179">
        <v>-0.125431797942649</v>
      </c>
      <c r="AI14" s="179">
        <v>-9.1673568103842903E-2</v>
      </c>
      <c r="AJ14" s="179">
        <v>0.12841551293767622</v>
      </c>
      <c r="AK14" s="179">
        <v>3.1838881266007334E-2</v>
      </c>
      <c r="AL14" s="181">
        <v>-1.7798770057443656E-2</v>
      </c>
      <c r="AM14" s="179">
        <v>9.5165668275544693E-2</v>
      </c>
      <c r="AN14" s="179">
        <v>6.9076635933722934E-4</v>
      </c>
      <c r="AO14" s="179">
        <v>0.10159033339817809</v>
      </c>
      <c r="AP14" s="179">
        <v>8.7234713802218644E-2</v>
      </c>
      <c r="AQ14" s="181">
        <v>7.0609310659846311E-2</v>
      </c>
      <c r="AR14" s="179">
        <v>4.1028394474917615E-2</v>
      </c>
      <c r="AS14" s="179">
        <v>0.22473328568229095</v>
      </c>
      <c r="AT14" s="179">
        <v>0.10112455161320048</v>
      </c>
      <c r="AU14" s="179">
        <v>0.11410280442337585</v>
      </c>
      <c r="AV14" s="181">
        <v>0.12032710215262062</v>
      </c>
      <c r="AW14" s="179">
        <v>0.50852238857792242</v>
      </c>
      <c r="AX14" s="179">
        <v>-3.8022933152042776E-2</v>
      </c>
      <c r="AY14" s="179">
        <v>7.6046973561795142E-2</v>
      </c>
      <c r="AZ14" s="179">
        <v>7.2729229343166835E-2</v>
      </c>
      <c r="BA14" s="181">
        <v>0.15574529833795253</v>
      </c>
      <c r="BB14" s="179">
        <v>2.2001598575820458E-2</v>
      </c>
      <c r="BC14" s="179">
        <v>-5.2181453950129603E-2</v>
      </c>
      <c r="BD14" s="179">
        <v>0.41327567852303848</v>
      </c>
      <c r="BE14" s="179">
        <v>0.33339115416863568</v>
      </c>
      <c r="BF14" s="181">
        <v>0.16725224630216315</v>
      </c>
      <c r="BG14" s="179">
        <v>0.42490387930514129</v>
      </c>
      <c r="BH14" s="179">
        <v>9.7809102818574148E-2</v>
      </c>
      <c r="BI14" s="179">
        <v>0.22695993841980747</v>
      </c>
      <c r="BJ14" s="179">
        <v>0.27414728467330735</v>
      </c>
      <c r="BK14" s="181">
        <v>0.25375707002658027</v>
      </c>
      <c r="BL14" s="179">
        <v>0.50905420438099358</v>
      </c>
      <c r="BM14" s="179">
        <v>0.24160781716460178</v>
      </c>
      <c r="BN14" s="179">
        <v>0.36092994443674631</v>
      </c>
      <c r="BO14" s="179">
        <v>0.19136800703033038</v>
      </c>
      <c r="BP14" s="181">
        <v>0.40889878488116954</v>
      </c>
      <c r="BQ14" s="179">
        <v>0.17812094782761484</v>
      </c>
      <c r="BR14" s="345">
        <v>0.17947206345216055</v>
      </c>
      <c r="BS14" s="345">
        <v>0.10046727151048222</v>
      </c>
      <c r="BT14" s="345">
        <v>8.9478462273244755E-2</v>
      </c>
      <c r="BU14" s="181">
        <v>0.14448757630543563</v>
      </c>
      <c r="BV14" s="179">
        <v>9.5129882768627938E-2</v>
      </c>
      <c r="BW14" s="179">
        <v>0.27048671899927446</v>
      </c>
      <c r="BX14" s="179">
        <v>0.11650843544250265</v>
      </c>
      <c r="BY14" s="179">
        <v>0.25088813199930726</v>
      </c>
      <c r="BZ14" s="181">
        <v>0.18451332703913614</v>
      </c>
    </row>
    <row r="15" spans="2:16384" s="3" customFormat="1" ht="20.25" customHeight="1">
      <c r="B15" s="5" t="s">
        <v>473</v>
      </c>
      <c r="C15" s="5" t="s">
        <v>73</v>
      </c>
      <c r="D15" s="179">
        <v>3.641313715985206E-2</v>
      </c>
      <c r="E15" s="179">
        <v>4.8069289954230134E-2</v>
      </c>
      <c r="F15" s="179">
        <v>9.8189658570120575E-2</v>
      </c>
      <c r="G15" s="179">
        <v>6.6972410096269114E-2</v>
      </c>
      <c r="H15" s="179">
        <v>0.22501841246988269</v>
      </c>
      <c r="I15" s="179">
        <v>6.4922051724054589E-2</v>
      </c>
      <c r="J15" s="179">
        <v>0.1408090955663254</v>
      </c>
      <c r="K15" s="179">
        <v>2.5823442663461611E-2</v>
      </c>
      <c r="L15" s="179">
        <v>6.2374822675457672E-2</v>
      </c>
      <c r="M15" s="179">
        <v>0.28503624168427488</v>
      </c>
      <c r="N15" s="179">
        <v>3.3584299759840723E-2</v>
      </c>
      <c r="O15" s="179">
        <v>4.2214586916693976E-2</v>
      </c>
      <c r="P15" s="179">
        <v>1.9066881680213529E-2</v>
      </c>
      <c r="Q15" s="179">
        <v>-7.6015542855469728E-2</v>
      </c>
      <c r="R15" s="181">
        <v>4.6489232711657722E-3</v>
      </c>
      <c r="S15" s="179">
        <v>2.5557259910664109E-2</v>
      </c>
      <c r="T15" s="179">
        <v>1.4280062740855541E-2</v>
      </c>
      <c r="U15" s="179">
        <v>2.3407743094872802E-2</v>
      </c>
      <c r="V15" s="179">
        <v>3.2877588130686357E-2</v>
      </c>
      <c r="W15" s="181">
        <v>2.391726708998216E-2</v>
      </c>
      <c r="X15" s="179">
        <v>1.1187171806721099E-2</v>
      </c>
      <c r="Y15" s="179">
        <v>0.12082388918234684</v>
      </c>
      <c r="Z15" s="179">
        <v>2.8245592355322948E-2</v>
      </c>
      <c r="AA15" s="179">
        <v>1.7380987262642426E-2</v>
      </c>
      <c r="AB15" s="181">
        <v>4.4285507809961266E-2</v>
      </c>
      <c r="AC15" s="179">
        <v>-5.4282215248550328E-2</v>
      </c>
      <c r="AD15" s="179">
        <v>-3.1885967565841326E-2</v>
      </c>
      <c r="AE15" s="179">
        <v>7.9941289744105776E-2</v>
      </c>
      <c r="AF15" s="179">
        <v>-0.48793963711739402</v>
      </c>
      <c r="AG15" s="181">
        <v>-0.12402871795409114</v>
      </c>
      <c r="AH15" s="179">
        <v>-0.13148647132853905</v>
      </c>
      <c r="AI15" s="179">
        <v>-9.4019203831532727E-2</v>
      </c>
      <c r="AJ15" s="179">
        <v>0.12625410572015489</v>
      </c>
      <c r="AK15" s="179">
        <v>3.0052998117700704E-2</v>
      </c>
      <c r="AL15" s="181">
        <v>-1.785282334306498E-2</v>
      </c>
      <c r="AM15" s="179">
        <v>8.9186269798521386E-2</v>
      </c>
      <c r="AN15" s="179">
        <v>6.4103524119274783E-4</v>
      </c>
      <c r="AO15" s="179">
        <v>9.4084076242243936E-2</v>
      </c>
      <c r="AP15" s="179">
        <v>8.1431286949305598E-2</v>
      </c>
      <c r="AQ15" s="181">
        <v>6.6231327163963405E-2</v>
      </c>
      <c r="AR15" s="179">
        <v>3.842941212104975E-2</v>
      </c>
      <c r="AS15" s="179">
        <v>0.21314971725164714</v>
      </c>
      <c r="AT15" s="179">
        <v>9.7306671222575331E-2</v>
      </c>
      <c r="AU15" s="179">
        <v>0.11168835381522384</v>
      </c>
      <c r="AV15" s="181">
        <v>0.11620400812686632</v>
      </c>
      <c r="AW15" s="179">
        <v>0.50022119542272148</v>
      </c>
      <c r="AX15" s="179">
        <v>-3.6054084355471978E-2</v>
      </c>
      <c r="AY15" s="179">
        <v>7.0336400165384005E-2</v>
      </c>
      <c r="AZ15" s="179">
        <v>6.8925071731513271E-2</v>
      </c>
      <c r="BA15" s="181">
        <v>0.15277516016910167</v>
      </c>
      <c r="BB15" s="179">
        <v>2.1372594370130726E-2</v>
      </c>
      <c r="BC15" s="179">
        <v>-4.9748630127301435E-2</v>
      </c>
      <c r="BD15" s="179">
        <v>0.38581800111594061</v>
      </c>
      <c r="BE15" s="179">
        <v>0.31921491178540029</v>
      </c>
      <c r="BF15" s="181">
        <v>0.16287583575534292</v>
      </c>
      <c r="BG15" s="179">
        <v>0.41456118673369619</v>
      </c>
      <c r="BH15" s="179">
        <v>9.3335007782165288E-2</v>
      </c>
      <c r="BI15" s="179">
        <v>0.21222533268757052</v>
      </c>
      <c r="BJ15" s="179">
        <v>0.26657411686060917</v>
      </c>
      <c r="BK15" s="181">
        <v>0.25165565546447199</v>
      </c>
      <c r="BL15" s="179">
        <v>0.51828918005388369</v>
      </c>
      <c r="BM15" s="179">
        <v>0.24534294664426515</v>
      </c>
      <c r="BN15" s="179">
        <v>0.36025245530293559</v>
      </c>
      <c r="BO15" s="179">
        <v>0.20031984404543041</v>
      </c>
      <c r="BP15" s="181">
        <v>0.43153972430799958</v>
      </c>
      <c r="BQ15" s="179">
        <v>0.20250006012246802</v>
      </c>
      <c r="BR15" s="345">
        <v>0.21297828532692101</v>
      </c>
      <c r="BS15" s="345">
        <v>0.11215233159772586</v>
      </c>
      <c r="BT15" s="345">
        <v>9.0139665081081663E-2</v>
      </c>
      <c r="BU15" s="181">
        <v>0.1567265304456891</v>
      </c>
      <c r="BV15" s="179">
        <v>9.7723905400041458E-2</v>
      </c>
      <c r="BW15" s="179">
        <v>0.27796933839675808</v>
      </c>
      <c r="BX15" s="179">
        <v>0.11769885529512614</v>
      </c>
      <c r="BY15" s="179">
        <v>0.25352272563651967</v>
      </c>
      <c r="BZ15" s="181">
        <v>0.1890109274537731</v>
      </c>
    </row>
    <row r="16" spans="2:16384" s="3" customFormat="1" ht="20.25" customHeight="1">
      <c r="B16" s="5" t="s">
        <v>451</v>
      </c>
      <c r="C16" s="5" t="s">
        <v>452</v>
      </c>
      <c r="D16" s="292">
        <v>0</v>
      </c>
      <c r="E16" s="292">
        <v>0</v>
      </c>
      <c r="F16" s="292">
        <v>0</v>
      </c>
      <c r="G16" s="292">
        <v>0</v>
      </c>
      <c r="H16" s="234">
        <v>3931.85</v>
      </c>
      <c r="I16" s="292">
        <v>0</v>
      </c>
      <c r="J16" s="292">
        <v>0</v>
      </c>
      <c r="K16" s="292">
        <v>0</v>
      </c>
      <c r="L16" s="292">
        <v>0</v>
      </c>
      <c r="M16" s="234">
        <v>1015.29375</v>
      </c>
      <c r="N16" s="292">
        <v>0</v>
      </c>
      <c r="O16" s="292">
        <v>0</v>
      </c>
      <c r="P16" s="292">
        <v>0</v>
      </c>
      <c r="Q16" s="292">
        <v>0</v>
      </c>
      <c r="R16" s="234">
        <v>403.1</v>
      </c>
      <c r="S16" s="292">
        <v>0</v>
      </c>
      <c r="T16" s="292">
        <v>0</v>
      </c>
      <c r="U16" s="292">
        <v>0</v>
      </c>
      <c r="V16" s="292">
        <v>0</v>
      </c>
      <c r="W16" s="234">
        <v>1418.1357999999998</v>
      </c>
      <c r="X16" s="292">
        <v>0</v>
      </c>
      <c r="Y16" s="292">
        <v>0</v>
      </c>
      <c r="Z16" s="292">
        <v>0</v>
      </c>
      <c r="AA16" s="292">
        <v>0</v>
      </c>
      <c r="AB16" s="234">
        <v>2706.6046499999998</v>
      </c>
      <c r="AC16" s="292">
        <v>0</v>
      </c>
      <c r="AD16" s="292">
        <v>0</v>
      </c>
      <c r="AE16" s="292">
        <v>0</v>
      </c>
      <c r="AF16" s="292">
        <v>0</v>
      </c>
      <c r="AG16" s="292">
        <v>0</v>
      </c>
      <c r="AH16" s="292">
        <v>0</v>
      </c>
      <c r="AI16" s="292">
        <v>0</v>
      </c>
      <c r="AJ16" s="292">
        <v>0</v>
      </c>
      <c r="AK16" s="292">
        <v>0</v>
      </c>
      <c r="AL16" s="292">
        <v>0</v>
      </c>
      <c r="AM16" s="292">
        <v>0</v>
      </c>
      <c r="AN16" s="292">
        <v>0</v>
      </c>
      <c r="AO16" s="292">
        <v>0</v>
      </c>
      <c r="AP16" s="292">
        <v>0</v>
      </c>
      <c r="AQ16" s="292">
        <v>0</v>
      </c>
      <c r="AR16" s="292">
        <v>0</v>
      </c>
      <c r="AS16" s="292">
        <v>0</v>
      </c>
      <c r="AT16" s="292">
        <v>0</v>
      </c>
      <c r="AU16" s="292">
        <v>0</v>
      </c>
      <c r="AV16" s="234">
        <v>5226</v>
      </c>
      <c r="AW16" s="292">
        <v>0</v>
      </c>
      <c r="AX16" s="233">
        <v>0</v>
      </c>
      <c r="AY16" s="292">
        <v>0</v>
      </c>
      <c r="AZ16" s="233">
        <v>0</v>
      </c>
      <c r="BA16" s="234">
        <v>9080.3405683160454</v>
      </c>
      <c r="BB16" s="292">
        <v>0</v>
      </c>
      <c r="BC16" s="233">
        <v>0</v>
      </c>
      <c r="BD16" s="292">
        <v>0</v>
      </c>
      <c r="BE16" s="292">
        <v>0</v>
      </c>
      <c r="BF16" s="207">
        <v>10505.335762499999</v>
      </c>
      <c r="BG16" s="292">
        <v>0</v>
      </c>
      <c r="BH16" s="292">
        <v>0</v>
      </c>
      <c r="BI16" s="292">
        <v>0</v>
      </c>
      <c r="BJ16" s="292">
        <v>0</v>
      </c>
      <c r="BK16" s="207">
        <v>20359.843712499998</v>
      </c>
      <c r="BL16" s="292">
        <v>0</v>
      </c>
      <c r="BM16" s="292">
        <v>0</v>
      </c>
      <c r="BN16" s="292">
        <v>0</v>
      </c>
      <c r="BO16" s="292">
        <v>0</v>
      </c>
      <c r="BP16" s="207">
        <v>10921.130999999998</v>
      </c>
      <c r="BQ16" s="292">
        <v>0</v>
      </c>
      <c r="BR16" s="292">
        <v>0</v>
      </c>
      <c r="BS16" s="292">
        <v>0</v>
      </c>
      <c r="BT16" s="292">
        <v>0</v>
      </c>
      <c r="BU16" s="234">
        <v>1691</v>
      </c>
      <c r="BV16" s="292">
        <v>0</v>
      </c>
      <c r="BW16" s="292">
        <v>0</v>
      </c>
      <c r="BX16" s="292">
        <v>0</v>
      </c>
      <c r="BY16" s="233">
        <v>0</v>
      </c>
      <c r="BZ16" s="234">
        <v>2216</v>
      </c>
    </row>
    <row r="17" spans="1:78" s="3" customFormat="1" ht="14.5" thickBot="1">
      <c r="B17" s="339" t="s">
        <v>467</v>
      </c>
      <c r="C17" s="339"/>
      <c r="D17" s="296">
        <v>3.1719022269131134E-2</v>
      </c>
      <c r="E17" s="296">
        <v>6.3858055555035806E-2</v>
      </c>
      <c r="F17" s="296">
        <v>9.5860192843299399E-2</v>
      </c>
      <c r="G17" s="296">
        <v>0.14309723241610728</v>
      </c>
      <c r="H17" s="295">
        <v>7.7711512274738395E-2</v>
      </c>
      <c r="I17" s="296">
        <v>0.10333532811781185</v>
      </c>
      <c r="J17" s="296">
        <v>0.17417271466188322</v>
      </c>
      <c r="K17" s="296">
        <v>3.8614784864832705E-2</v>
      </c>
      <c r="L17" s="296">
        <v>0.1078973779565313</v>
      </c>
      <c r="M17" s="295">
        <v>0.10503290641809462</v>
      </c>
      <c r="N17" s="296">
        <v>4.0714075755203208E-2</v>
      </c>
      <c r="O17" s="296">
        <v>6.8933564710328049E-2</v>
      </c>
      <c r="P17" s="296">
        <v>3.3903251764490078E-2</v>
      </c>
      <c r="Q17" s="293">
        <v>-0.14304559060597324</v>
      </c>
      <c r="R17" s="295">
        <v>2.302998854281407E-3</v>
      </c>
      <c r="S17" s="296">
        <v>5.1512487806718112E-2</v>
      </c>
      <c r="T17" s="296">
        <v>2.8314810305580692E-2</v>
      </c>
      <c r="U17" s="296">
        <v>3.8951906547751054E-3</v>
      </c>
      <c r="V17" s="293">
        <v>4.3532144159606913E-2</v>
      </c>
      <c r="W17" s="295">
        <v>3.1792050922066044E-2</v>
      </c>
      <c r="X17" s="296">
        <v>2.5574358959539988E-2</v>
      </c>
      <c r="Y17" s="296">
        <v>0.19938188197729528</v>
      </c>
      <c r="Z17" s="296">
        <v>4.0770588018500961E-2</v>
      </c>
      <c r="AA17" s="293">
        <v>2.3043586557919736E-2</v>
      </c>
      <c r="AB17" s="295">
        <v>7.2699686042879519E-2</v>
      </c>
      <c r="AC17" s="293">
        <v>-0.10724779880702497</v>
      </c>
      <c r="AD17" s="296">
        <v>3.5955244011474888E-2</v>
      </c>
      <c r="AE17" s="296">
        <v>1.9302679275984322E-2</v>
      </c>
      <c r="AF17" s="293">
        <v>-1.0458861948837996</v>
      </c>
      <c r="AG17" s="294">
        <v>-0.26872146833615984</v>
      </c>
      <c r="AH17" s="293">
        <v>-0.30663482712919748</v>
      </c>
      <c r="AI17" s="293">
        <v>-0.20389192359247335</v>
      </c>
      <c r="AJ17" s="296">
        <v>0.11806757200382537</v>
      </c>
      <c r="AK17" s="293">
        <v>8.7561429200682911E-2</v>
      </c>
      <c r="AL17" s="294">
        <v>-7.9171771134292454E-2</v>
      </c>
      <c r="AM17" s="293">
        <v>0.19032516186413068</v>
      </c>
      <c r="AN17" s="293">
        <v>-1.3714826871656571E-2</v>
      </c>
      <c r="AO17" s="296">
        <v>0.19743874937360048</v>
      </c>
      <c r="AP17" s="293">
        <v>0.29476997779506742</v>
      </c>
      <c r="AQ17" s="294">
        <v>0.16875815442685568</v>
      </c>
      <c r="AR17" s="293">
        <v>0.19320389089923073</v>
      </c>
      <c r="AS17" s="293">
        <v>0.27327350383909804</v>
      </c>
      <c r="AT17" s="296">
        <v>0.19901016179952821</v>
      </c>
      <c r="AU17" s="293">
        <v>0.45434470081388428</v>
      </c>
      <c r="AV17" s="294">
        <v>0.2955851821114911</v>
      </c>
      <c r="AW17" s="293">
        <v>1.5705829495257204</v>
      </c>
      <c r="AX17" s="293">
        <v>0.11112204008227916</v>
      </c>
      <c r="AY17" s="293">
        <v>0.15102590307494382</v>
      </c>
      <c r="AZ17" s="293">
        <v>0.18101935266909908</v>
      </c>
      <c r="BA17" s="294">
        <v>0.5105251588820936</v>
      </c>
      <c r="BB17" s="293">
        <v>0.10099650569030756</v>
      </c>
      <c r="BC17" s="293">
        <v>-0.12191180249207642</v>
      </c>
      <c r="BD17" s="293">
        <v>0.99635728064400919</v>
      </c>
      <c r="BE17" s="293">
        <v>0.98235469342669479</v>
      </c>
      <c r="BF17" s="294">
        <v>0.49632003295142607</v>
      </c>
      <c r="BG17" s="293">
        <v>1.3445639054865299</v>
      </c>
      <c r="BH17" s="293">
        <v>0.3170867700109104</v>
      </c>
      <c r="BI17" s="293">
        <v>0.6779979336970291</v>
      </c>
      <c r="BJ17" s="293">
        <v>1.0228246568205588</v>
      </c>
      <c r="BK17" s="294">
        <v>0.82961610382677697</v>
      </c>
      <c r="BL17" s="293">
        <v>2.1262405492573961</v>
      </c>
      <c r="BM17" s="293">
        <v>0.84544705122089792</v>
      </c>
      <c r="BN17" s="293">
        <v>0.97167029485368472</v>
      </c>
      <c r="BO17" s="293">
        <v>0.49880862850089502</v>
      </c>
      <c r="BP17" s="294">
        <v>1.128821191827885</v>
      </c>
      <c r="BQ17" s="293">
        <v>0.27879924032441783</v>
      </c>
      <c r="BR17" s="293">
        <v>0.39080306769611284</v>
      </c>
      <c r="BS17" s="293">
        <v>0.18593679803705687</v>
      </c>
      <c r="BT17" s="293">
        <v>0.18306741075042898</v>
      </c>
      <c r="BU17" s="294">
        <v>0.2591116318662855</v>
      </c>
      <c r="BV17" s="293">
        <v>0.15895606600093407</v>
      </c>
      <c r="BW17" s="293">
        <v>0.37966819009541031</v>
      </c>
      <c r="BX17" s="293">
        <v>0.30266749032048118</v>
      </c>
      <c r="BY17" s="293">
        <v>0.43279646996318988</v>
      </c>
      <c r="BZ17" s="294">
        <v>0.31947728850666363</v>
      </c>
    </row>
    <row r="18" spans="1:78" s="27" customFormat="1" ht="4.5" customHeight="1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</row>
    <row r="19" spans="1:78" s="280" customFormat="1" ht="31.5">
      <c r="A19" s="27"/>
      <c r="B19" s="297" t="s">
        <v>320</v>
      </c>
      <c r="C19" s="163" t="s">
        <v>460</v>
      </c>
    </row>
    <row r="20" spans="1:78" s="280" customFormat="1" ht="33" customHeight="1">
      <c r="A20" s="27"/>
      <c r="B20" s="297" t="s">
        <v>485</v>
      </c>
      <c r="C20" s="164" t="s">
        <v>324</v>
      </c>
    </row>
    <row r="21" spans="1:78" s="280" customFormat="1" ht="21.75" customHeight="1">
      <c r="A21" s="27"/>
      <c r="B21" s="298" t="s">
        <v>470</v>
      </c>
      <c r="C21" s="37"/>
    </row>
    <row r="22" spans="1:78" s="280" customFormat="1" ht="21.75" customHeight="1">
      <c r="A22" s="27"/>
      <c r="B22" s="298"/>
      <c r="C22" s="37"/>
    </row>
    <row r="23" spans="1:78" s="280" customFormat="1" ht="21.75" customHeight="1">
      <c r="A23" s="27"/>
      <c r="B23" s="298"/>
      <c r="C23" s="37"/>
    </row>
    <row r="24" spans="1:78" s="280" customFormat="1" ht="21.75" hidden="1" customHeight="1">
      <c r="A24" s="27"/>
      <c r="B24" s="298"/>
      <c r="C24" s="37"/>
    </row>
    <row r="25" spans="1:78" s="280" customFormat="1" ht="21.75" hidden="1" customHeight="1">
      <c r="A25" s="27"/>
      <c r="B25" s="298"/>
      <c r="C25" s="37"/>
    </row>
    <row r="26" spans="1:78" s="280" customFormat="1" ht="21.75" hidden="1" customHeight="1">
      <c r="A26" s="27"/>
      <c r="B26" s="298"/>
      <c r="C26" s="37"/>
    </row>
    <row r="27" spans="1:78" s="280" customFormat="1" ht="21.75" hidden="1" customHeight="1">
      <c r="A27" s="27"/>
      <c r="B27" s="298"/>
      <c r="C27" s="37"/>
    </row>
    <row r="28" spans="1:78" s="280" customFormat="1" ht="21.75" hidden="1" customHeight="1">
      <c r="A28" s="27"/>
      <c r="B28" s="298"/>
      <c r="C28" s="37"/>
    </row>
    <row r="29" spans="1:78" s="280" customFormat="1" ht="21.75" hidden="1" customHeight="1">
      <c r="A29" s="27"/>
      <c r="B29" s="298"/>
      <c r="C29" s="37"/>
    </row>
    <row r="30" spans="1:78" s="280" customFormat="1" ht="21.75" hidden="1" customHeight="1">
      <c r="A30" s="27"/>
      <c r="B30" s="298"/>
      <c r="C30" s="37"/>
    </row>
    <row r="31" spans="1:78" s="280" customFormat="1" ht="13.5" hidden="1" customHeight="1">
      <c r="A31" s="27"/>
      <c r="B31" s="68"/>
      <c r="C31" s="68"/>
    </row>
    <row r="32" spans="1:78" s="280" customFormat="1" hidden="1">
      <c r="A32" s="27"/>
      <c r="B32" s="2"/>
      <c r="C32" s="2"/>
    </row>
    <row r="33" spans="1:50" s="280" customFormat="1" hidden="1">
      <c r="A33" s="27"/>
      <c r="B33" s="2"/>
      <c r="C33" s="2"/>
    </row>
    <row r="34" spans="1:50" s="280" customFormat="1" hidden="1">
      <c r="A34" s="27"/>
      <c r="B34" s="1"/>
      <c r="C34" s="1"/>
    </row>
    <row r="35" spans="1:50" s="280" customFormat="1" hidden="1">
      <c r="A35" s="27"/>
      <c r="B35" s="1"/>
      <c r="C35" s="1"/>
    </row>
    <row r="36" spans="1:50" s="280" customFormat="1" hidden="1">
      <c r="A36" s="27"/>
      <c r="B36" s="1"/>
      <c r="C36" s="1"/>
    </row>
    <row r="37" spans="1:50" s="280" customFormat="1" hidden="1">
      <c r="A37" s="27"/>
      <c r="B37" s="1"/>
      <c r="C37" s="1"/>
    </row>
    <row r="38" spans="1:50" s="280" customFormat="1" hidden="1">
      <c r="A38" s="27"/>
      <c r="B38" s="1"/>
      <c r="C38" s="1"/>
    </row>
    <row r="39" spans="1:50" s="280" customFormat="1" hidden="1">
      <c r="A39" s="27"/>
      <c r="B39" s="1"/>
      <c r="C39" s="1"/>
    </row>
    <row r="40" spans="1:50" s="280" customFormat="1" hidden="1">
      <c r="A40" s="27"/>
      <c r="B40" s="1"/>
      <c r="C40" s="1"/>
    </row>
    <row r="41" spans="1:50" s="280" customFormat="1" hidden="1">
      <c r="A41" s="27"/>
      <c r="B41" s="1"/>
      <c r="C41" s="1"/>
    </row>
    <row r="42" spans="1:50" s="280" customFormat="1" hidden="1">
      <c r="A42" s="27"/>
      <c r="B42" s="1"/>
      <c r="C42" s="1"/>
    </row>
    <row r="43" spans="1:50" s="280" customFormat="1" hidden="1">
      <c r="A43" s="27"/>
      <c r="B43" s="1"/>
      <c r="C43" s="1"/>
    </row>
    <row r="44" spans="1:50" hidden="1">
      <c r="D44" s="280">
        <v>0</v>
      </c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</row>
    <row r="45" spans="1:50" hidden="1">
      <c r="D45" s="280"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</row>
    <row r="46" spans="1:50" hidden="1">
      <c r="D46" s="280"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</row>
    <row r="47" spans="1:50" hidden="1">
      <c r="D47" s="280">
        <v>0</v>
      </c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</row>
    <row r="48" spans="1:50" hidden="1">
      <c r="D48" s="280">
        <v>0</v>
      </c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</row>
    <row r="51" spans="39:50" hidden="1"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</row>
  </sheetData>
  <mergeCells count="18">
    <mergeCell ref="BX1:BZ1"/>
    <mergeCell ref="BZ2:BZ3"/>
    <mergeCell ref="B2:B3"/>
    <mergeCell ref="C2:C3"/>
    <mergeCell ref="H2:H3"/>
    <mergeCell ref="M2:M3"/>
    <mergeCell ref="R2:R3"/>
    <mergeCell ref="W2:W3"/>
    <mergeCell ref="AB2:AB3"/>
    <mergeCell ref="AG2:AG3"/>
    <mergeCell ref="AL2:AL3"/>
    <mergeCell ref="BU2:BU3"/>
    <mergeCell ref="AQ2:AQ3"/>
    <mergeCell ref="AV2:AV3"/>
    <mergeCell ref="BA2:BA3"/>
    <mergeCell ref="BF2:BF3"/>
    <mergeCell ref="BK2:BK3"/>
    <mergeCell ref="BP2:BP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E97C-341C-4698-8FD8-C6C996B0F520}">
  <sheetPr>
    <tabColor theme="0" tint="-0.14999847407452621"/>
  </sheetPr>
  <dimension ref="A1:XFC61"/>
  <sheetViews>
    <sheetView showGridLines="0" workbookViewId="0">
      <pane xSplit="2" ySplit="3" topLeftCell="BQ4" activePane="bottomRight" state="frozen"/>
      <selection activeCell="B3" sqref="B3"/>
      <selection pane="topRight" activeCell="B3" sqref="B3"/>
      <selection pane="bottomLeft" activeCell="B3" sqref="B3"/>
      <selection pane="bottomRight" activeCell="BZ3" sqref="BZ3"/>
    </sheetView>
  </sheetViews>
  <sheetFormatPr defaultColWidth="0" defaultRowHeight="15" customHeight="1" zeroHeight="1"/>
  <cols>
    <col min="1" max="1" width="1.453125" style="41" customWidth="1"/>
    <col min="2" max="2" width="63.453125" style="11" customWidth="1"/>
    <col min="3" max="3" width="49.453125" style="11" hidden="1" customWidth="1"/>
    <col min="4" max="7" width="8.54296875" style="11" customWidth="1"/>
    <col min="8" max="8" width="9.453125" style="11" customWidth="1"/>
    <col min="9" max="11" width="8.453125" style="11" customWidth="1"/>
    <col min="12" max="12" width="8.7265625" style="11" bestFit="1" customWidth="1"/>
    <col min="13" max="13" width="9.54296875" style="11" customWidth="1"/>
    <col min="14" max="17" width="9.7265625" style="11" customWidth="1"/>
    <col min="18" max="18" width="9.7265625" style="11" bestFit="1" customWidth="1"/>
    <col min="19" max="19" width="7.7265625" style="11" bestFit="1" customWidth="1"/>
    <col min="20" max="20" width="9.26953125" style="11" bestFit="1" customWidth="1"/>
    <col min="21" max="22" width="7.7265625" style="11" bestFit="1" customWidth="1"/>
    <col min="23" max="23" width="8.453125" style="11" bestFit="1" customWidth="1"/>
    <col min="24" max="24" width="5.54296875" style="11" customWidth="1"/>
    <col min="25" max="25" width="6.54296875" style="11" customWidth="1"/>
    <col min="26" max="26" width="5.54296875" style="11" customWidth="1"/>
    <col min="27" max="27" width="7.26953125" style="11" customWidth="1"/>
    <col min="28" max="28" width="10" style="57" bestFit="1" customWidth="1"/>
    <col min="29" max="30" width="7.26953125" style="11" customWidth="1"/>
    <col min="31" max="31" width="6.54296875" style="11" customWidth="1"/>
    <col min="32" max="32" width="8.26953125" style="11" customWidth="1"/>
    <col min="33" max="33" width="8.54296875" style="57" bestFit="1" customWidth="1"/>
    <col min="34" max="35" width="7.26953125" style="11" customWidth="1"/>
    <col min="36" max="36" width="6.54296875" style="11" customWidth="1"/>
    <col min="37" max="37" width="5.54296875" style="11" customWidth="1"/>
    <col min="38" max="38" width="10.54296875" style="57" bestFit="1" customWidth="1"/>
    <col min="39" max="39" width="6.54296875" style="57" customWidth="1"/>
    <col min="40" max="40" width="5.54296875" style="11" customWidth="1"/>
    <col min="41" max="42" width="6.54296875" style="11" customWidth="1"/>
    <col min="43" max="43" width="7.26953125" style="11" bestFit="1" customWidth="1"/>
    <col min="44" max="44" width="5.54296875" style="11" customWidth="1"/>
    <col min="45" max="47" width="6.54296875" style="11" customWidth="1"/>
    <col min="48" max="48" width="8.54296875" style="11" customWidth="1"/>
    <col min="49" max="49" width="8.26953125" style="11" customWidth="1"/>
    <col min="50" max="50" width="7.7265625" style="11" customWidth="1"/>
    <col min="51" max="52" width="6.54296875" style="11" customWidth="1"/>
    <col min="53" max="53" width="8.54296875" style="11" customWidth="1"/>
    <col min="54" max="54" width="8.26953125" style="11" customWidth="1"/>
    <col min="55" max="56" width="7.7265625" style="11" customWidth="1"/>
    <col min="57" max="58" width="8.54296875" style="11" customWidth="1"/>
    <col min="59" max="62" width="8.26953125" style="11" customWidth="1"/>
    <col min="63" max="63" width="8.54296875" style="11" customWidth="1"/>
    <col min="64" max="64" width="9.453125" style="11" customWidth="1"/>
    <col min="65" max="68" width="8.54296875" style="11" customWidth="1"/>
    <col min="69" max="69" width="8.54296875" style="332" customWidth="1"/>
    <col min="70" max="73" width="8.54296875" style="11" customWidth="1"/>
    <col min="74" max="74" width="6.54296875" style="332" bestFit="1" customWidth="1"/>
    <col min="75" max="77" width="10" style="11" customWidth="1"/>
    <col min="78" max="78" width="9.81640625" style="11" customWidth="1"/>
    <col min="79" max="104" width="8.54296875" style="11" hidden="1"/>
    <col min="105" max="115" width="9.26953125" style="11" hidden="1"/>
    <col min="116" max="16383" width="10.26953125" style="11" hidden="1"/>
    <col min="16384" max="16384" width="3.26953125" style="11" hidden="1"/>
  </cols>
  <sheetData>
    <row r="1" spans="1:78" s="30" customFormat="1" ht="49.5" customHeight="1">
      <c r="AB1" s="49"/>
      <c r="AD1" s="58"/>
      <c r="AE1" s="58"/>
      <c r="AF1" s="58"/>
      <c r="AG1" s="35"/>
      <c r="AH1" s="58"/>
      <c r="AI1" s="58"/>
      <c r="AJ1" s="58"/>
      <c r="AK1" s="58"/>
      <c r="AL1" s="35"/>
      <c r="AM1" s="35"/>
      <c r="AN1" s="35"/>
      <c r="AO1" s="35"/>
      <c r="AP1" s="35"/>
      <c r="AQ1" s="35"/>
      <c r="AS1" s="35"/>
      <c r="AT1" s="75"/>
      <c r="AU1" s="75"/>
      <c r="AV1" s="75"/>
      <c r="AX1" s="75"/>
      <c r="AY1" s="75"/>
      <c r="AZ1" s="75"/>
      <c r="BC1" s="75"/>
      <c r="BD1" s="75"/>
      <c r="BS1" s="67"/>
    </row>
    <row r="2" spans="1:78" s="30" customFormat="1" ht="12.5">
      <c r="AB2" s="49"/>
      <c r="AD2" s="58"/>
      <c r="AE2" s="58"/>
      <c r="AF2" s="58"/>
      <c r="AG2" s="35"/>
      <c r="AH2" s="58"/>
      <c r="AI2" s="58"/>
      <c r="AJ2" s="58"/>
      <c r="AK2" s="58"/>
      <c r="AL2" s="35"/>
      <c r="AM2" s="35"/>
      <c r="AN2" s="35"/>
      <c r="AO2" s="35"/>
      <c r="AP2" s="35"/>
      <c r="AQ2" s="35"/>
      <c r="AS2" s="35"/>
      <c r="AT2" s="75"/>
      <c r="AU2" s="75"/>
      <c r="AV2" s="75"/>
      <c r="AW2" s="75"/>
      <c r="AX2" s="75"/>
      <c r="AY2" s="75"/>
      <c r="AZ2" s="75"/>
      <c r="BB2" s="75"/>
      <c r="BC2" s="75"/>
      <c r="BE2" s="314"/>
      <c r="BG2" s="75"/>
      <c r="BH2" s="75"/>
      <c r="BI2" s="75"/>
      <c r="BJ2" s="75"/>
      <c r="BK2" s="314"/>
      <c r="BL2" s="314"/>
      <c r="BM2" s="314"/>
      <c r="BN2" s="314"/>
      <c r="BO2" s="314"/>
      <c r="BP2" s="314"/>
      <c r="BU2" s="348"/>
      <c r="BV2" s="314"/>
      <c r="BW2" s="314"/>
      <c r="BX2" s="314"/>
      <c r="BY2" s="314"/>
      <c r="BZ2" s="314" t="s">
        <v>18</v>
      </c>
    </row>
    <row r="3" spans="1:78" s="8" customFormat="1" ht="15" customHeight="1">
      <c r="A3" s="39"/>
      <c r="B3" s="7" t="s">
        <v>3</v>
      </c>
      <c r="C3" s="7" t="s">
        <v>31</v>
      </c>
      <c r="D3" s="70" t="s">
        <v>417</v>
      </c>
      <c r="E3" s="71" t="s">
        <v>418</v>
      </c>
      <c r="F3" s="71" t="s">
        <v>419</v>
      </c>
      <c r="G3" s="71" t="s">
        <v>420</v>
      </c>
      <c r="H3" s="72">
        <v>2010</v>
      </c>
      <c r="I3" s="70" t="s">
        <v>407</v>
      </c>
      <c r="J3" s="71" t="s">
        <v>408</v>
      </c>
      <c r="K3" s="71" t="s">
        <v>409</v>
      </c>
      <c r="L3" s="71" t="s">
        <v>410</v>
      </c>
      <c r="M3" s="72">
        <v>2011</v>
      </c>
      <c r="N3" s="70" t="s">
        <v>341</v>
      </c>
      <c r="O3" s="71" t="s">
        <v>342</v>
      </c>
      <c r="P3" s="71" t="s">
        <v>343</v>
      </c>
      <c r="Q3" s="71" t="s">
        <v>344</v>
      </c>
      <c r="R3" s="72">
        <v>2012</v>
      </c>
      <c r="S3" s="70" t="s">
        <v>337</v>
      </c>
      <c r="T3" s="71" t="s">
        <v>338</v>
      </c>
      <c r="U3" s="71" t="s">
        <v>339</v>
      </c>
      <c r="V3" s="71" t="s">
        <v>340</v>
      </c>
      <c r="W3" s="72">
        <v>2013</v>
      </c>
      <c r="X3" s="70" t="s">
        <v>63</v>
      </c>
      <c r="Y3" s="71" t="s">
        <v>76</v>
      </c>
      <c r="Z3" s="71" t="s">
        <v>77</v>
      </c>
      <c r="AA3" s="71" t="s">
        <v>78</v>
      </c>
      <c r="AB3" s="72">
        <v>2014</v>
      </c>
      <c r="AC3" s="70" t="s">
        <v>62</v>
      </c>
      <c r="AD3" s="71" t="s">
        <v>79</v>
      </c>
      <c r="AE3" s="71" t="s">
        <v>80</v>
      </c>
      <c r="AF3" s="71" t="s">
        <v>81</v>
      </c>
      <c r="AG3" s="72">
        <v>2015</v>
      </c>
      <c r="AH3" s="70" t="s">
        <v>64</v>
      </c>
      <c r="AI3" s="71" t="s">
        <v>82</v>
      </c>
      <c r="AJ3" s="71" t="s">
        <v>83</v>
      </c>
      <c r="AK3" s="71" t="s">
        <v>84</v>
      </c>
      <c r="AL3" s="72">
        <v>2016</v>
      </c>
      <c r="AM3" s="118" t="s">
        <v>61</v>
      </c>
      <c r="AN3" s="71" t="s">
        <v>85</v>
      </c>
      <c r="AO3" s="71" t="s">
        <v>86</v>
      </c>
      <c r="AP3" s="71" t="s">
        <v>87</v>
      </c>
      <c r="AQ3" s="7">
        <v>2017</v>
      </c>
      <c r="AR3" s="118" t="s">
        <v>68</v>
      </c>
      <c r="AS3" s="71" t="s">
        <v>88</v>
      </c>
      <c r="AT3" s="71" t="s">
        <v>89</v>
      </c>
      <c r="AU3" s="71" t="s">
        <v>90</v>
      </c>
      <c r="AV3" s="72">
        <v>2018</v>
      </c>
      <c r="AW3" s="71" t="s">
        <v>188</v>
      </c>
      <c r="AX3" s="71" t="s">
        <v>463</v>
      </c>
      <c r="AY3" s="71" t="s">
        <v>475</v>
      </c>
      <c r="AZ3" s="71" t="s">
        <v>483</v>
      </c>
      <c r="BA3" s="72">
        <v>2019</v>
      </c>
      <c r="BB3" s="71" t="s">
        <v>484</v>
      </c>
      <c r="BC3" s="71" t="s">
        <v>488</v>
      </c>
      <c r="BD3" s="71" t="s">
        <v>490</v>
      </c>
      <c r="BE3" s="71" t="s">
        <v>491</v>
      </c>
      <c r="BF3" s="72">
        <v>2020</v>
      </c>
      <c r="BG3" s="71" t="s">
        <v>492</v>
      </c>
      <c r="BH3" s="71" t="s">
        <v>493</v>
      </c>
      <c r="BI3" s="71" t="s">
        <v>494</v>
      </c>
      <c r="BJ3" s="71" t="s">
        <v>495</v>
      </c>
      <c r="BK3" s="72">
        <v>2021</v>
      </c>
      <c r="BL3" s="71" t="s">
        <v>496</v>
      </c>
      <c r="BM3" s="71" t="s">
        <v>505</v>
      </c>
      <c r="BN3" s="71" t="s">
        <v>506</v>
      </c>
      <c r="BO3" s="71" t="s">
        <v>508</v>
      </c>
      <c r="BP3" s="72">
        <v>2022</v>
      </c>
      <c r="BQ3" s="322" t="s">
        <v>509</v>
      </c>
      <c r="BR3" s="322" t="s">
        <v>510</v>
      </c>
      <c r="BS3" s="322" t="s">
        <v>511</v>
      </c>
      <c r="BT3" s="71" t="s">
        <v>512</v>
      </c>
      <c r="BU3" s="72">
        <v>2023</v>
      </c>
      <c r="BV3" s="322" t="s">
        <v>513</v>
      </c>
      <c r="BW3" s="71" t="s">
        <v>514</v>
      </c>
      <c r="BX3" s="71" t="s">
        <v>515</v>
      </c>
      <c r="BY3" s="71" t="s">
        <v>516</v>
      </c>
      <c r="BZ3" s="72">
        <v>2024</v>
      </c>
    </row>
    <row r="4" spans="1:78" s="9" customFormat="1" ht="18" customHeight="1">
      <c r="A4" s="40"/>
      <c r="B4" s="10" t="s">
        <v>101</v>
      </c>
      <c r="C4" s="10" t="s">
        <v>102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73"/>
      <c r="Y4" s="59"/>
      <c r="Z4" s="59"/>
      <c r="AA4" s="59"/>
      <c r="AB4" s="74"/>
      <c r="AC4" s="73"/>
      <c r="AD4" s="59"/>
      <c r="AE4" s="59"/>
      <c r="AF4" s="59"/>
      <c r="AG4" s="74"/>
      <c r="AH4" s="73"/>
      <c r="AI4" s="59"/>
      <c r="AJ4" s="59"/>
      <c r="AK4" s="59"/>
      <c r="AL4" s="74"/>
      <c r="AM4" s="119"/>
      <c r="AN4" s="59"/>
      <c r="AO4" s="59"/>
      <c r="AP4" s="59"/>
      <c r="AQ4" s="74"/>
      <c r="AR4" s="119"/>
      <c r="AS4" s="59"/>
      <c r="AT4" s="59"/>
      <c r="AU4" s="59"/>
      <c r="AV4" s="74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323"/>
      <c r="BR4" s="323"/>
      <c r="BS4" s="323"/>
      <c r="BT4" s="59"/>
      <c r="BU4" s="59"/>
      <c r="BV4" s="323"/>
      <c r="BW4" s="59"/>
      <c r="BX4" s="59"/>
      <c r="BY4" s="323"/>
      <c r="BZ4" s="323"/>
    </row>
    <row r="5" spans="1:78" s="8" customFormat="1" ht="18" customHeight="1">
      <c r="B5" s="107" t="s">
        <v>6</v>
      </c>
      <c r="C5" s="102" t="s">
        <v>36</v>
      </c>
      <c r="D5" s="200">
        <v>277</v>
      </c>
      <c r="E5" s="200">
        <v>876</v>
      </c>
      <c r="F5" s="200">
        <v>421</v>
      </c>
      <c r="G5" s="200">
        <v>654</v>
      </c>
      <c r="H5" s="226">
        <v>2228</v>
      </c>
      <c r="I5" s="200">
        <v>445</v>
      </c>
      <c r="J5" s="200">
        <v>1224</v>
      </c>
      <c r="K5" s="200">
        <v>809</v>
      </c>
      <c r="L5" s="200">
        <v>1133</v>
      </c>
      <c r="M5" s="226">
        <v>3611</v>
      </c>
      <c r="N5" s="200">
        <v>70</v>
      </c>
      <c r="O5" s="200">
        <v>1397</v>
      </c>
      <c r="P5" s="200">
        <v>245</v>
      </c>
      <c r="Q5" s="200">
        <v>795</v>
      </c>
      <c r="R5" s="212">
        <v>2507</v>
      </c>
      <c r="S5" s="199">
        <v>78</v>
      </c>
      <c r="T5" s="199">
        <v>1540</v>
      </c>
      <c r="U5" s="110">
        <v>199</v>
      </c>
      <c r="V5" s="199">
        <v>583</v>
      </c>
      <c r="W5" s="111">
        <v>2400</v>
      </c>
      <c r="X5" s="110">
        <v>80</v>
      </c>
      <c r="Y5" s="110">
        <v>1955</v>
      </c>
      <c r="Z5" s="110">
        <v>82</v>
      </c>
      <c r="AA5" s="110">
        <v>557</v>
      </c>
      <c r="AB5" s="111">
        <v>2674</v>
      </c>
      <c r="AC5" s="110">
        <v>31.270438389999999</v>
      </c>
      <c r="AD5" s="110">
        <v>304.69313565999994</v>
      </c>
      <c r="AE5" s="110">
        <v>31.4528985500001</v>
      </c>
      <c r="AF5" s="110">
        <v>242.97791383999987</v>
      </c>
      <c r="AG5" s="111">
        <v>610.39438643999983</v>
      </c>
      <c r="AH5" s="110">
        <v>9</v>
      </c>
      <c r="AI5" s="110">
        <v>247.27331689000002</v>
      </c>
      <c r="AJ5" s="110">
        <v>121.48315509999998</v>
      </c>
      <c r="AK5" s="110">
        <v>184.48014402000018</v>
      </c>
      <c r="AL5" s="111">
        <v>562.23661601000026</v>
      </c>
      <c r="AM5" s="109">
        <v>32</v>
      </c>
      <c r="AN5" s="110">
        <v>514</v>
      </c>
      <c r="AO5" s="110">
        <v>51</v>
      </c>
      <c r="AP5" s="110">
        <v>298</v>
      </c>
      <c r="AQ5" s="111">
        <v>895</v>
      </c>
      <c r="AR5" s="120">
        <v>215</v>
      </c>
      <c r="AS5" s="110">
        <v>220</v>
      </c>
      <c r="AT5" s="110">
        <v>697</v>
      </c>
      <c r="AU5" s="110">
        <v>1039</v>
      </c>
      <c r="AV5" s="111">
        <v>2171</v>
      </c>
      <c r="AW5" s="110">
        <v>11</v>
      </c>
      <c r="AX5" s="110">
        <v>509.07839481999997</v>
      </c>
      <c r="AY5" s="110">
        <v>218.64542632999994</v>
      </c>
      <c r="AZ5" s="110">
        <v>605.69757367000011</v>
      </c>
      <c r="BA5" s="98">
        <v>1344.4213948199999</v>
      </c>
      <c r="BB5" s="110">
        <v>848</v>
      </c>
      <c r="BC5" s="110">
        <v>28.920999999999999</v>
      </c>
      <c r="BD5" s="110">
        <v>793.04746022000006</v>
      </c>
      <c r="BE5" s="110">
        <v>283.03320251000008</v>
      </c>
      <c r="BF5" s="98">
        <v>1953.0016627300001</v>
      </c>
      <c r="BG5" s="110">
        <v>605.89379983000003</v>
      </c>
      <c r="BH5" s="110">
        <v>1107.4885515399999</v>
      </c>
      <c r="BI5" s="110">
        <v>1857.3304344999999</v>
      </c>
      <c r="BJ5" s="110">
        <v>3227.4349306100007</v>
      </c>
      <c r="BK5" s="98">
        <v>6798.1477164799999</v>
      </c>
      <c r="BL5" s="110">
        <v>2720</v>
      </c>
      <c r="BM5" s="110">
        <v>4242</v>
      </c>
      <c r="BN5" s="110">
        <v>6087</v>
      </c>
      <c r="BO5" s="110">
        <v>3796</v>
      </c>
      <c r="BP5" s="98">
        <v>16845</v>
      </c>
      <c r="BQ5" s="324">
        <v>2105</v>
      </c>
      <c r="BR5" s="324">
        <v>2758</v>
      </c>
      <c r="BS5" s="324">
        <v>1307</v>
      </c>
      <c r="BT5" s="110">
        <v>1369</v>
      </c>
      <c r="BU5" s="98">
        <v>7539</v>
      </c>
      <c r="BV5" s="324">
        <v>1020</v>
      </c>
      <c r="BW5" s="110">
        <v>2735</v>
      </c>
      <c r="BX5" s="110">
        <v>2087</v>
      </c>
      <c r="BY5" s="324">
        <v>3352</v>
      </c>
      <c r="BZ5" s="351">
        <v>9194</v>
      </c>
    </row>
    <row r="6" spans="1:78" s="8" customFormat="1" ht="18" customHeight="1">
      <c r="B6" s="107" t="s">
        <v>7</v>
      </c>
      <c r="C6" s="102" t="s">
        <v>35</v>
      </c>
      <c r="D6" s="200">
        <v>31</v>
      </c>
      <c r="E6" s="200">
        <v>160</v>
      </c>
      <c r="F6" s="200">
        <v>212</v>
      </c>
      <c r="G6" s="200">
        <v>37</v>
      </c>
      <c r="H6" s="226">
        <v>440</v>
      </c>
      <c r="I6" s="200">
        <v>262</v>
      </c>
      <c r="J6" s="200">
        <v>451</v>
      </c>
      <c r="K6" s="200">
        <v>504</v>
      </c>
      <c r="L6" s="200">
        <v>-4</v>
      </c>
      <c r="M6" s="226">
        <v>1213</v>
      </c>
      <c r="N6" s="200">
        <v>-75</v>
      </c>
      <c r="O6" s="200">
        <v>-111</v>
      </c>
      <c r="P6" s="200">
        <v>62</v>
      </c>
      <c r="Q6" s="200">
        <v>-19</v>
      </c>
      <c r="R6" s="212">
        <v>-143</v>
      </c>
      <c r="S6" s="200">
        <v>-76</v>
      </c>
      <c r="T6" s="199">
        <v>-26</v>
      </c>
      <c r="U6" s="200">
        <v>-295</v>
      </c>
      <c r="V6" s="200">
        <v>346</v>
      </c>
      <c r="W6" s="111">
        <v>-51</v>
      </c>
      <c r="X6" s="110">
        <v>-87</v>
      </c>
      <c r="Y6" s="110">
        <v>429</v>
      </c>
      <c r="Z6" s="110">
        <v>225</v>
      </c>
      <c r="AA6" s="110">
        <v>198</v>
      </c>
      <c r="AB6" s="111">
        <v>765</v>
      </c>
      <c r="AC6" s="110">
        <v>258.98837717999999</v>
      </c>
      <c r="AD6" s="110">
        <v>-41.319076049999886</v>
      </c>
      <c r="AE6" s="110">
        <v>590.74251941999978</v>
      </c>
      <c r="AF6" s="110">
        <v>501.96270709000004</v>
      </c>
      <c r="AG6" s="111">
        <v>1310.37452764</v>
      </c>
      <c r="AH6" s="110">
        <v>119</v>
      </c>
      <c r="AI6" s="110">
        <v>-80.869750799999835</v>
      </c>
      <c r="AJ6" s="110">
        <v>738.78515154000002</v>
      </c>
      <c r="AK6" s="110">
        <v>284.46662280999965</v>
      </c>
      <c r="AL6" s="111">
        <v>1061.3820235499998</v>
      </c>
      <c r="AM6" s="109">
        <v>250</v>
      </c>
      <c r="AN6" s="110">
        <v>-170</v>
      </c>
      <c r="AO6" s="110">
        <v>505</v>
      </c>
      <c r="AP6" s="110">
        <v>-337</v>
      </c>
      <c r="AQ6" s="111">
        <v>248</v>
      </c>
      <c r="AR6" s="120">
        <v>105</v>
      </c>
      <c r="AS6" s="110">
        <v>-216</v>
      </c>
      <c r="AT6" s="110">
        <v>223</v>
      </c>
      <c r="AU6" s="110">
        <v>293</v>
      </c>
      <c r="AV6" s="111">
        <v>405</v>
      </c>
      <c r="AW6" s="110">
        <v>1040</v>
      </c>
      <c r="AX6" s="110">
        <v>-72.936527909999995</v>
      </c>
      <c r="AY6" s="110">
        <v>616.91528066000012</v>
      </c>
      <c r="AZ6" s="110">
        <v>165.77871933999984</v>
      </c>
      <c r="BA6" s="98">
        <v>1749.7574720900002</v>
      </c>
      <c r="BB6" s="110">
        <v>-77</v>
      </c>
      <c r="BC6" s="110">
        <v>-1224.6400000000001</v>
      </c>
      <c r="BD6" s="110">
        <v>1271.85761293</v>
      </c>
      <c r="BE6" s="110">
        <v>46.519272379999279</v>
      </c>
      <c r="BF6" s="98">
        <v>16.736885309999138</v>
      </c>
      <c r="BG6" s="110">
        <v>811.53727188999994</v>
      </c>
      <c r="BH6" s="110">
        <v>243.62843880999998</v>
      </c>
      <c r="BI6" s="110">
        <v>1878.2805292599996</v>
      </c>
      <c r="BJ6" s="110">
        <v>1370.6153071399997</v>
      </c>
      <c r="BK6" s="98">
        <v>4304.0615470999992</v>
      </c>
      <c r="BL6" s="110">
        <v>673</v>
      </c>
      <c r="BM6" s="110">
        <v>2</v>
      </c>
      <c r="BN6" s="110">
        <v>57</v>
      </c>
      <c r="BO6" s="110">
        <v>43</v>
      </c>
      <c r="BP6" s="98">
        <v>774</v>
      </c>
      <c r="BQ6" s="324">
        <v>-12</v>
      </c>
      <c r="BR6" s="324">
        <v>28</v>
      </c>
      <c r="BS6" s="324">
        <v>1</v>
      </c>
      <c r="BT6" s="110">
        <v>12</v>
      </c>
      <c r="BU6" s="98">
        <v>29</v>
      </c>
      <c r="BV6" s="324">
        <v>77</v>
      </c>
      <c r="BW6" s="110">
        <v>-10</v>
      </c>
      <c r="BX6" s="110">
        <v>8</v>
      </c>
      <c r="BY6" s="324">
        <v>14</v>
      </c>
      <c r="BZ6" s="351">
        <v>89</v>
      </c>
    </row>
    <row r="7" spans="1:78" s="8" customFormat="1" ht="18" customHeight="1">
      <c r="B7" s="107" t="s">
        <v>98</v>
      </c>
      <c r="C7" s="102" t="s">
        <v>40</v>
      </c>
      <c r="D7" s="200">
        <v>0</v>
      </c>
      <c r="E7" s="200">
        <v>-104</v>
      </c>
      <c r="F7" s="200">
        <v>0</v>
      </c>
      <c r="G7" s="200">
        <v>-70</v>
      </c>
      <c r="H7" s="226">
        <v>-174</v>
      </c>
      <c r="I7" s="200">
        <v>-1</v>
      </c>
      <c r="J7" s="200">
        <v>-54</v>
      </c>
      <c r="K7" s="200">
        <v>6</v>
      </c>
      <c r="L7" s="200">
        <v>-1</v>
      </c>
      <c r="M7" s="226">
        <v>-50</v>
      </c>
      <c r="N7" s="200">
        <v>-179</v>
      </c>
      <c r="O7" s="200">
        <v>4</v>
      </c>
      <c r="P7" s="200">
        <v>-42</v>
      </c>
      <c r="Q7" s="200">
        <v>-3109</v>
      </c>
      <c r="R7" s="212">
        <v>-3326</v>
      </c>
      <c r="S7" s="200">
        <v>9</v>
      </c>
      <c r="T7" s="200">
        <v>-1088</v>
      </c>
      <c r="U7" s="200">
        <v>-380</v>
      </c>
      <c r="V7" s="200">
        <v>-877</v>
      </c>
      <c r="W7" s="111">
        <v>-2336</v>
      </c>
      <c r="X7" s="110">
        <v>-123</v>
      </c>
      <c r="Y7" s="110">
        <v>-213</v>
      </c>
      <c r="Z7" s="110">
        <v>-179</v>
      </c>
      <c r="AA7" s="110">
        <v>-586</v>
      </c>
      <c r="AB7" s="111">
        <v>-1101</v>
      </c>
      <c r="AC7" s="110">
        <v>-1651.03737406</v>
      </c>
      <c r="AD7" s="110">
        <v>-556.29732294999974</v>
      </c>
      <c r="AE7" s="110">
        <v>-550.28517096000076</v>
      </c>
      <c r="AF7" s="110">
        <v>-13644.348071870001</v>
      </c>
      <c r="AG7" s="111">
        <v>-16401.96793984</v>
      </c>
      <c r="AH7" s="110">
        <v>-3122</v>
      </c>
      <c r="AI7" s="110">
        <v>-1652.7417825600003</v>
      </c>
      <c r="AJ7" s="110">
        <v>-110.90538233999816</v>
      </c>
      <c r="AK7" s="110">
        <v>-46.255423320001924</v>
      </c>
      <c r="AL7" s="111">
        <v>-4931.9025882200003</v>
      </c>
      <c r="AM7" s="109">
        <v>-246</v>
      </c>
      <c r="AN7" s="110">
        <v>-474</v>
      </c>
      <c r="AO7" s="110">
        <v>-257</v>
      </c>
      <c r="AP7" s="110">
        <v>2</v>
      </c>
      <c r="AQ7" s="111">
        <v>-975</v>
      </c>
      <c r="AR7" s="120">
        <v>55</v>
      </c>
      <c r="AS7" s="110">
        <v>413</v>
      </c>
      <c r="AT7" s="110">
        <v>0</v>
      </c>
      <c r="AU7" s="110">
        <v>-7</v>
      </c>
      <c r="AV7" s="111">
        <v>461</v>
      </c>
      <c r="AW7" s="110">
        <v>0</v>
      </c>
      <c r="AX7" s="110">
        <v>0</v>
      </c>
      <c r="AY7" s="110">
        <v>3.8717698899999999</v>
      </c>
      <c r="AZ7" s="110">
        <v>-334.86476988999999</v>
      </c>
      <c r="BA7" s="98">
        <v>-330.99299999999999</v>
      </c>
      <c r="BB7" s="110">
        <v>1.6839999999999999</v>
      </c>
      <c r="BC7" s="110">
        <v>-53.93</v>
      </c>
      <c r="BD7" s="110">
        <v>10.759691680000003</v>
      </c>
      <c r="BE7" s="110">
        <v>60.206203589999994</v>
      </c>
      <c r="BF7" s="98">
        <v>18.719895269999995</v>
      </c>
      <c r="BG7" s="110">
        <v>0</v>
      </c>
      <c r="BH7" s="110">
        <v>0</v>
      </c>
      <c r="BI7" s="110">
        <v>0</v>
      </c>
      <c r="BJ7" s="110">
        <v>-214.29504761999999</v>
      </c>
      <c r="BK7" s="98">
        <v>-214.29504761999999</v>
      </c>
      <c r="BL7" s="110">
        <v>9</v>
      </c>
      <c r="BM7" s="110">
        <v>0</v>
      </c>
      <c r="BN7" s="110">
        <v>0</v>
      </c>
      <c r="BO7" s="110">
        <v>0</v>
      </c>
      <c r="BP7" s="98">
        <v>9</v>
      </c>
      <c r="BQ7" s="324">
        <v>0</v>
      </c>
      <c r="BR7" s="324">
        <v>1</v>
      </c>
      <c r="BS7" s="324">
        <v>0</v>
      </c>
      <c r="BT7" s="110">
        <v>0</v>
      </c>
      <c r="BU7" s="98">
        <v>1</v>
      </c>
      <c r="BV7" s="324">
        <v>0</v>
      </c>
      <c r="BW7" s="110">
        <v>0</v>
      </c>
      <c r="BX7" s="110">
        <v>0</v>
      </c>
      <c r="BY7" s="324">
        <v>0</v>
      </c>
      <c r="BZ7" s="351">
        <v>0</v>
      </c>
    </row>
    <row r="8" spans="1:78" s="8" customFormat="1" ht="18" customHeight="1">
      <c r="B8" s="107" t="s">
        <v>8</v>
      </c>
      <c r="C8" s="102" t="s">
        <v>37</v>
      </c>
      <c r="D8" s="200">
        <v>386</v>
      </c>
      <c r="E8" s="200">
        <v>111</v>
      </c>
      <c r="F8" s="200">
        <v>1329</v>
      </c>
      <c r="G8" s="200">
        <v>1189</v>
      </c>
      <c r="H8" s="226">
        <v>3015</v>
      </c>
      <c r="I8" s="200">
        <v>719</v>
      </c>
      <c r="J8" s="200">
        <v>814</v>
      </c>
      <c r="K8" s="200">
        <v>11</v>
      </c>
      <c r="L8" s="200">
        <v>161</v>
      </c>
      <c r="M8" s="226">
        <v>1705</v>
      </c>
      <c r="N8" s="200">
        <v>321</v>
      </c>
      <c r="O8" s="200">
        <v>438</v>
      </c>
      <c r="P8" s="200">
        <v>354</v>
      </c>
      <c r="Q8" s="200">
        <v>590</v>
      </c>
      <c r="R8" s="212">
        <v>1703</v>
      </c>
      <c r="S8" s="200">
        <v>159</v>
      </c>
      <c r="T8" s="200">
        <v>132</v>
      </c>
      <c r="U8" s="200">
        <v>616</v>
      </c>
      <c r="V8" s="200">
        <v>318</v>
      </c>
      <c r="W8" s="111">
        <v>1225</v>
      </c>
      <c r="X8" s="110">
        <v>-23</v>
      </c>
      <c r="Y8" s="110">
        <v>312</v>
      </c>
      <c r="Z8" s="110">
        <v>158</v>
      </c>
      <c r="AA8" s="110">
        <v>1274</v>
      </c>
      <c r="AB8" s="111">
        <v>1721</v>
      </c>
      <c r="AC8" s="110">
        <v>316.40733177999999</v>
      </c>
      <c r="AD8" s="110">
        <v>647.42427071999987</v>
      </c>
      <c r="AE8" s="110">
        <v>379.29207846000031</v>
      </c>
      <c r="AF8" s="110">
        <v>315.27976856999959</v>
      </c>
      <c r="AG8" s="111">
        <v>1658.4034495299998</v>
      </c>
      <c r="AH8" s="110">
        <v>446</v>
      </c>
      <c r="AI8" s="110">
        <v>170.92469215999998</v>
      </c>
      <c r="AJ8" s="110">
        <v>4.0484851899999192</v>
      </c>
      <c r="AK8" s="110">
        <v>246.84584890000045</v>
      </c>
      <c r="AL8" s="111">
        <v>867.81902625000032</v>
      </c>
      <c r="AM8" s="109">
        <v>1129</v>
      </c>
      <c r="AN8" s="110">
        <v>104</v>
      </c>
      <c r="AO8" s="110">
        <v>975</v>
      </c>
      <c r="AP8" s="110">
        <v>2092</v>
      </c>
      <c r="AQ8" s="111">
        <v>4300</v>
      </c>
      <c r="AR8" s="120">
        <v>1</v>
      </c>
      <c r="AS8" s="110">
        <v>0</v>
      </c>
      <c r="AT8" s="110">
        <v>0</v>
      </c>
      <c r="AU8" s="110">
        <v>7</v>
      </c>
      <c r="AV8" s="111">
        <v>8</v>
      </c>
      <c r="AW8" s="110">
        <v>5995</v>
      </c>
      <c r="AX8" s="110">
        <v>-4.805699996650219E-4</v>
      </c>
      <c r="AY8" s="110">
        <v>0.4805699996650219</v>
      </c>
      <c r="AZ8" s="110">
        <v>559.64551943000038</v>
      </c>
      <c r="BA8" s="98">
        <v>6555.1256088596656</v>
      </c>
      <c r="BB8" s="110">
        <v>0</v>
      </c>
      <c r="BC8" s="110">
        <v>0</v>
      </c>
      <c r="BD8" s="110">
        <v>3.2392072400000003</v>
      </c>
      <c r="BE8" s="110">
        <v>0</v>
      </c>
      <c r="BF8" s="98">
        <v>3.2392072400000003</v>
      </c>
      <c r="BG8" s="110">
        <v>0.15118551999999999</v>
      </c>
      <c r="BH8" s="110">
        <v>1.15943866</v>
      </c>
      <c r="BI8" s="110">
        <v>7.8793279999999868E-2</v>
      </c>
      <c r="BJ8" s="110">
        <v>1569.74191374</v>
      </c>
      <c r="BK8" s="98">
        <v>1571.1313312</v>
      </c>
      <c r="BL8" s="110">
        <v>1129</v>
      </c>
      <c r="BM8" s="110">
        <v>173</v>
      </c>
      <c r="BN8" s="110">
        <v>1</v>
      </c>
      <c r="BO8" s="110">
        <v>0</v>
      </c>
      <c r="BP8" s="98">
        <v>1303</v>
      </c>
      <c r="BQ8" s="324">
        <v>0</v>
      </c>
      <c r="BR8" s="324">
        <v>1</v>
      </c>
      <c r="BS8" s="324">
        <v>0</v>
      </c>
      <c r="BT8" s="110">
        <v>12</v>
      </c>
      <c r="BU8" s="98">
        <v>13</v>
      </c>
      <c r="BV8" s="324">
        <v>0</v>
      </c>
      <c r="BW8" s="110">
        <v>0</v>
      </c>
      <c r="BX8" s="110">
        <v>121</v>
      </c>
      <c r="BY8" s="324">
        <v>0</v>
      </c>
      <c r="BZ8" s="351">
        <v>121</v>
      </c>
    </row>
    <row r="9" spans="1:78" s="8" customFormat="1" ht="18" customHeight="1">
      <c r="B9" s="107" t="s">
        <v>93</v>
      </c>
      <c r="C9" s="102" t="s">
        <v>94</v>
      </c>
      <c r="D9" s="200">
        <v>15</v>
      </c>
      <c r="E9" s="200">
        <v>281</v>
      </c>
      <c r="F9" s="200">
        <v>-332</v>
      </c>
      <c r="G9" s="200">
        <v>387</v>
      </c>
      <c r="H9" s="226">
        <v>351</v>
      </c>
      <c r="I9" s="200">
        <v>170</v>
      </c>
      <c r="J9" s="200">
        <v>160</v>
      </c>
      <c r="K9" s="200">
        <v>-578</v>
      </c>
      <c r="L9" s="200">
        <v>224</v>
      </c>
      <c r="M9" s="226">
        <v>-24</v>
      </c>
      <c r="N9" s="200">
        <v>479</v>
      </c>
      <c r="O9" s="200">
        <v>-647</v>
      </c>
      <c r="P9" s="200">
        <v>-80</v>
      </c>
      <c r="Q9" s="200">
        <v>-301</v>
      </c>
      <c r="R9" s="212">
        <v>-549</v>
      </c>
      <c r="S9" s="200">
        <v>337</v>
      </c>
      <c r="T9" s="200">
        <v>-150</v>
      </c>
      <c r="U9" s="200">
        <v>-249</v>
      </c>
      <c r="V9" s="200">
        <v>135</v>
      </c>
      <c r="W9" s="111">
        <v>73</v>
      </c>
      <c r="X9" s="110">
        <v>425</v>
      </c>
      <c r="Y9" s="110">
        <v>232</v>
      </c>
      <c r="Z9" s="110">
        <v>240</v>
      </c>
      <c r="AA9" s="110">
        <v>-1078</v>
      </c>
      <c r="AB9" s="111">
        <v>-181</v>
      </c>
      <c r="AC9" s="110">
        <v>-317.16695927999996</v>
      </c>
      <c r="AD9" s="110">
        <v>57.973040519999891</v>
      </c>
      <c r="AE9" s="110">
        <v>-170.64778557999995</v>
      </c>
      <c r="AF9" s="110">
        <v>-36.486435970000166</v>
      </c>
      <c r="AG9" s="111">
        <v>-466.32814031000021</v>
      </c>
      <c r="AH9" s="110">
        <v>-171</v>
      </c>
      <c r="AI9" s="110">
        <v>-429.50710662</v>
      </c>
      <c r="AJ9" s="110">
        <v>195.47342879000004</v>
      </c>
      <c r="AK9" s="110">
        <v>141.93412943999999</v>
      </c>
      <c r="AL9" s="111">
        <v>-263.09954839</v>
      </c>
      <c r="AM9" s="109">
        <v>12</v>
      </c>
      <c r="AN9" s="110">
        <v>-123</v>
      </c>
      <c r="AO9" s="110">
        <v>136</v>
      </c>
      <c r="AP9" s="110">
        <v>216</v>
      </c>
      <c r="AQ9" s="111">
        <v>241</v>
      </c>
      <c r="AR9" s="120">
        <v>341</v>
      </c>
      <c r="AS9" s="110">
        <v>-160</v>
      </c>
      <c r="AT9" s="110">
        <v>81</v>
      </c>
      <c r="AU9" s="110">
        <v>31</v>
      </c>
      <c r="AV9" s="111">
        <v>293</v>
      </c>
      <c r="AW9" s="110">
        <v>-203</v>
      </c>
      <c r="AX9" s="110">
        <v>150.76584928</v>
      </c>
      <c r="AY9" s="110">
        <v>-34.381229099999999</v>
      </c>
      <c r="AZ9" s="110">
        <v>189.5512291</v>
      </c>
      <c r="BA9" s="98">
        <v>102.93584928</v>
      </c>
      <c r="BB9" s="110">
        <v>-579.27599999999995</v>
      </c>
      <c r="BC9" s="110">
        <v>428.31299999999999</v>
      </c>
      <c r="BD9" s="110">
        <v>-258.84443508000004</v>
      </c>
      <c r="BE9" s="110">
        <v>773.62877907999996</v>
      </c>
      <c r="BF9" s="98">
        <v>363.82134399999995</v>
      </c>
      <c r="BG9" s="110">
        <v>-249.82029029</v>
      </c>
      <c r="BH9" s="110">
        <v>47.70849956</v>
      </c>
      <c r="BI9" s="110">
        <v>-77.341234200000002</v>
      </c>
      <c r="BJ9" s="110">
        <v>-18.612943120000011</v>
      </c>
      <c r="BK9" s="98">
        <v>-298.06596804999998</v>
      </c>
      <c r="BL9" s="110">
        <v>139</v>
      </c>
      <c r="BM9" s="110">
        <v>-327</v>
      </c>
      <c r="BN9" s="110">
        <v>749</v>
      </c>
      <c r="BO9" s="110">
        <v>0</v>
      </c>
      <c r="BP9" s="98">
        <v>561</v>
      </c>
      <c r="BQ9" s="324">
        <v>0</v>
      </c>
      <c r="BR9" s="324">
        <v>0</v>
      </c>
      <c r="BS9" s="324">
        <v>0</v>
      </c>
      <c r="BT9" s="110">
        <v>0</v>
      </c>
      <c r="BU9" s="98">
        <v>0</v>
      </c>
      <c r="BV9" s="324">
        <v>0</v>
      </c>
      <c r="BW9" s="110">
        <v>1</v>
      </c>
      <c r="BX9" s="110">
        <v>-1</v>
      </c>
      <c r="BY9" s="324">
        <v>0</v>
      </c>
      <c r="BZ9" s="351">
        <v>0</v>
      </c>
    </row>
    <row r="10" spans="1:78" s="8" customFormat="1" ht="18" customHeight="1">
      <c r="B10" s="107" t="s">
        <v>9</v>
      </c>
      <c r="C10" s="102" t="s">
        <v>38</v>
      </c>
      <c r="D10" s="200">
        <v>0</v>
      </c>
      <c r="E10" s="200">
        <v>0</v>
      </c>
      <c r="F10" s="200">
        <v>-14</v>
      </c>
      <c r="G10" s="200">
        <v>-108</v>
      </c>
      <c r="H10" s="226">
        <v>-122</v>
      </c>
      <c r="I10" s="200">
        <v>-71.688999999999993</v>
      </c>
      <c r="J10" s="200">
        <v>0</v>
      </c>
      <c r="K10" s="200">
        <v>-159</v>
      </c>
      <c r="L10" s="200">
        <v>198.68899999999999</v>
      </c>
      <c r="M10" s="226">
        <v>-32</v>
      </c>
      <c r="N10" s="200">
        <v>0</v>
      </c>
      <c r="O10" s="200">
        <v>0</v>
      </c>
      <c r="P10" s="200">
        <v>0</v>
      </c>
      <c r="Q10" s="200">
        <v>0</v>
      </c>
      <c r="R10" s="212">
        <v>0</v>
      </c>
      <c r="S10" s="200">
        <v>104</v>
      </c>
      <c r="T10" s="200">
        <v>-28</v>
      </c>
      <c r="U10" s="200">
        <v>163</v>
      </c>
      <c r="V10" s="200">
        <v>86</v>
      </c>
      <c r="W10" s="111">
        <v>325</v>
      </c>
      <c r="X10" s="110">
        <v>82</v>
      </c>
      <c r="Y10" s="110">
        <v>36</v>
      </c>
      <c r="Z10" s="110">
        <v>35</v>
      </c>
      <c r="AA10" s="110">
        <v>-51</v>
      </c>
      <c r="AB10" s="111">
        <v>102</v>
      </c>
      <c r="AC10" s="110">
        <v>-63.476192449999999</v>
      </c>
      <c r="AD10" s="110">
        <v>16.631366930000002</v>
      </c>
      <c r="AE10" s="110">
        <v>-32.807103599999991</v>
      </c>
      <c r="AF10" s="110">
        <v>-42.865217019999996</v>
      </c>
      <c r="AG10" s="111">
        <v>-122.51714613999999</v>
      </c>
      <c r="AH10" s="110">
        <v>-69</v>
      </c>
      <c r="AI10" s="110">
        <v>-6.8733264900000064</v>
      </c>
      <c r="AJ10" s="110">
        <v>-50.762713289999986</v>
      </c>
      <c r="AK10" s="110">
        <v>-20.42152840000001</v>
      </c>
      <c r="AL10" s="111">
        <v>-147.05756818</v>
      </c>
      <c r="AM10" s="109">
        <v>114</v>
      </c>
      <c r="AN10" s="110">
        <v>36</v>
      </c>
      <c r="AO10" s="110">
        <v>67</v>
      </c>
      <c r="AP10" s="110">
        <v>67</v>
      </c>
      <c r="AQ10" s="111">
        <v>284</v>
      </c>
      <c r="AR10" s="120">
        <v>-50</v>
      </c>
      <c r="AS10" s="110">
        <v>69</v>
      </c>
      <c r="AT10" s="110">
        <v>6</v>
      </c>
      <c r="AU10" s="110">
        <v>11</v>
      </c>
      <c r="AV10" s="111">
        <v>36</v>
      </c>
      <c r="AW10" s="110">
        <v>5</v>
      </c>
      <c r="AX10" s="110">
        <v>-25.514433870000001</v>
      </c>
      <c r="AY10" s="110">
        <v>45.128410459999998</v>
      </c>
      <c r="AZ10" s="110">
        <v>19.74158954</v>
      </c>
      <c r="BA10" s="98">
        <v>45.35556613</v>
      </c>
      <c r="BB10" s="110">
        <v>-4.9359999999999999</v>
      </c>
      <c r="BC10" s="110">
        <v>14.587</v>
      </c>
      <c r="BD10" s="110">
        <v>33.604327349999998</v>
      </c>
      <c r="BE10" s="110">
        <v>44.573171429999995</v>
      </c>
      <c r="BF10" s="98">
        <v>87.82849877999999</v>
      </c>
      <c r="BG10" s="110">
        <v>-7.4551032299999997</v>
      </c>
      <c r="BH10" s="110">
        <v>39.028364239999995</v>
      </c>
      <c r="BI10" s="110">
        <v>44.406511759999994</v>
      </c>
      <c r="BJ10" s="110">
        <v>76.944989870000001</v>
      </c>
      <c r="BK10" s="98">
        <v>152.92476263999998</v>
      </c>
      <c r="BL10" s="110">
        <v>48</v>
      </c>
      <c r="BM10" s="110">
        <v>44</v>
      </c>
      <c r="BN10" s="110">
        <v>41</v>
      </c>
      <c r="BO10" s="110">
        <v>29</v>
      </c>
      <c r="BP10" s="98">
        <v>161</v>
      </c>
      <c r="BQ10" s="324">
        <v>57</v>
      </c>
      <c r="BR10" s="324">
        <v>104</v>
      </c>
      <c r="BS10" s="324">
        <v>44</v>
      </c>
      <c r="BT10" s="110">
        <v>36</v>
      </c>
      <c r="BU10" s="98">
        <v>241</v>
      </c>
      <c r="BV10" s="324">
        <v>124</v>
      </c>
      <c r="BW10" s="110">
        <v>80</v>
      </c>
      <c r="BX10" s="110">
        <v>64</v>
      </c>
      <c r="BY10" s="324">
        <v>-48</v>
      </c>
      <c r="BZ10" s="351">
        <v>220</v>
      </c>
    </row>
    <row r="11" spans="1:78" s="8" customFormat="1" ht="18" customHeight="1">
      <c r="B11" s="108" t="s">
        <v>10</v>
      </c>
      <c r="C11" s="103" t="s">
        <v>39</v>
      </c>
      <c r="D11" s="201">
        <v>0</v>
      </c>
      <c r="E11" s="201">
        <v>0</v>
      </c>
      <c r="F11" s="201">
        <v>0</v>
      </c>
      <c r="G11" s="201">
        <v>0</v>
      </c>
      <c r="H11" s="226">
        <v>0</v>
      </c>
      <c r="I11" s="201">
        <v>0</v>
      </c>
      <c r="J11" s="201">
        <v>0</v>
      </c>
      <c r="K11" s="201">
        <v>-1.5</v>
      </c>
      <c r="L11" s="201">
        <v>0</v>
      </c>
      <c r="M11" s="226">
        <v>-1.5</v>
      </c>
      <c r="N11" s="201">
        <v>34</v>
      </c>
      <c r="O11" s="201">
        <v>23</v>
      </c>
      <c r="P11" s="201">
        <v>10</v>
      </c>
      <c r="Q11" s="201">
        <v>-121</v>
      </c>
      <c r="R11" s="212">
        <v>-54</v>
      </c>
      <c r="S11" s="201">
        <v>108</v>
      </c>
      <c r="T11" s="201">
        <v>14</v>
      </c>
      <c r="U11" s="201">
        <v>0</v>
      </c>
      <c r="V11" s="200">
        <v>12</v>
      </c>
      <c r="W11" s="111">
        <v>134</v>
      </c>
      <c r="X11" s="112">
        <v>0</v>
      </c>
      <c r="Y11" s="112">
        <v>0</v>
      </c>
      <c r="Z11" s="112">
        <v>0</v>
      </c>
      <c r="AA11" s="110">
        <v>0</v>
      </c>
      <c r="AB11" s="111">
        <v>0</v>
      </c>
      <c r="AC11" s="112">
        <v>0</v>
      </c>
      <c r="AD11" s="112">
        <v>37.391049799999998</v>
      </c>
      <c r="AE11" s="112">
        <v>2.2019999996700789E-5</v>
      </c>
      <c r="AF11" s="112">
        <v>1019.8831463500001</v>
      </c>
      <c r="AG11" s="111">
        <v>1057.27421817</v>
      </c>
      <c r="AH11" s="112">
        <v>5</v>
      </c>
      <c r="AI11" s="112">
        <v>29.827206350000001</v>
      </c>
      <c r="AJ11" s="112">
        <v>73.668733880000019</v>
      </c>
      <c r="AK11" s="112">
        <v>-68.112728720000007</v>
      </c>
      <c r="AL11" s="111">
        <v>40.38321151000001</v>
      </c>
      <c r="AM11" s="109">
        <v>283</v>
      </c>
      <c r="AN11" s="112">
        <v>1</v>
      </c>
      <c r="AO11" s="112">
        <v>122</v>
      </c>
      <c r="AP11" s="112">
        <v>0</v>
      </c>
      <c r="AQ11" s="111">
        <v>406</v>
      </c>
      <c r="AR11" s="121">
        <v>0</v>
      </c>
      <c r="AS11" s="112">
        <v>0</v>
      </c>
      <c r="AT11" s="112">
        <v>0</v>
      </c>
      <c r="AU11" s="112">
        <v>-170</v>
      </c>
      <c r="AV11" s="111">
        <v>-170</v>
      </c>
      <c r="AW11" s="112">
        <v>622</v>
      </c>
      <c r="AX11" s="112">
        <v>29.663188360000028</v>
      </c>
      <c r="AY11" s="110">
        <v>1.3226999994367362E-4</v>
      </c>
      <c r="AZ11" s="110">
        <v>-1.3151322699999437</v>
      </c>
      <c r="BA11" s="98">
        <v>650.34818836000011</v>
      </c>
      <c r="BB11" s="112">
        <v>0</v>
      </c>
      <c r="BC11" s="112">
        <v>-3.4740000000000002</v>
      </c>
      <c r="BD11" s="112">
        <v>16.568116069999999</v>
      </c>
      <c r="BE11" s="112">
        <v>8.2999999995081451E-6</v>
      </c>
      <c r="BF11" s="98">
        <v>13.094124369999998</v>
      </c>
      <c r="BG11" s="112">
        <v>0</v>
      </c>
      <c r="BH11" s="112">
        <v>48.216620000000006</v>
      </c>
      <c r="BI11" s="112">
        <v>3.267999999661697E-5</v>
      </c>
      <c r="BJ11" s="112">
        <v>8.289999997941778E-6</v>
      </c>
      <c r="BK11" s="98">
        <v>48.21666097</v>
      </c>
      <c r="BL11" s="112">
        <v>8824</v>
      </c>
      <c r="BM11" s="112">
        <v>94</v>
      </c>
      <c r="BN11" s="112">
        <v>0</v>
      </c>
      <c r="BO11" s="112">
        <v>0</v>
      </c>
      <c r="BP11" s="98">
        <v>8918</v>
      </c>
      <c r="BQ11" s="325">
        <v>0</v>
      </c>
      <c r="BR11" s="325">
        <v>1</v>
      </c>
      <c r="BS11" s="325">
        <v>0</v>
      </c>
      <c r="BT11" s="112">
        <v>0</v>
      </c>
      <c r="BU11" s="98">
        <v>1</v>
      </c>
      <c r="BV11" s="325">
        <v>0</v>
      </c>
      <c r="BW11" s="112">
        <v>123</v>
      </c>
      <c r="BX11" s="112">
        <v>0</v>
      </c>
      <c r="BY11" s="325">
        <v>0</v>
      </c>
      <c r="BZ11" s="351">
        <v>123</v>
      </c>
    </row>
    <row r="12" spans="1:78" s="9" customFormat="1" ht="18" customHeight="1">
      <c r="A12" s="40"/>
      <c r="B12" s="10" t="s">
        <v>91</v>
      </c>
      <c r="C12" s="10" t="s">
        <v>92</v>
      </c>
      <c r="D12" s="115">
        <v>709</v>
      </c>
      <c r="E12" s="114">
        <v>1324</v>
      </c>
      <c r="F12" s="114">
        <v>1616</v>
      </c>
      <c r="G12" s="114">
        <v>2089</v>
      </c>
      <c r="H12" s="114">
        <v>5738</v>
      </c>
      <c r="I12" s="115">
        <v>1523.3109999999999</v>
      </c>
      <c r="J12" s="114">
        <v>2595</v>
      </c>
      <c r="K12" s="114">
        <v>591.5</v>
      </c>
      <c r="L12" s="114">
        <v>1711.6890000000001</v>
      </c>
      <c r="M12" s="114">
        <v>6421.5</v>
      </c>
      <c r="N12" s="115">
        <v>650</v>
      </c>
      <c r="O12" s="114">
        <v>1104</v>
      </c>
      <c r="P12" s="114">
        <v>549</v>
      </c>
      <c r="Q12" s="114">
        <v>-2165</v>
      </c>
      <c r="R12" s="114">
        <v>138</v>
      </c>
      <c r="S12" s="115">
        <v>719</v>
      </c>
      <c r="T12" s="114">
        <v>394</v>
      </c>
      <c r="U12" s="114">
        <v>54</v>
      </c>
      <c r="V12" s="114">
        <v>603</v>
      </c>
      <c r="W12" s="114">
        <v>1770</v>
      </c>
      <c r="X12" s="115">
        <v>354</v>
      </c>
      <c r="Y12" s="114">
        <v>2751</v>
      </c>
      <c r="Z12" s="114">
        <v>561</v>
      </c>
      <c r="AA12" s="114">
        <v>314</v>
      </c>
      <c r="AB12" s="114">
        <v>3980</v>
      </c>
      <c r="AC12" s="115">
        <v>-1425.01437844</v>
      </c>
      <c r="AD12" s="114">
        <v>466.4964646300001</v>
      </c>
      <c r="AE12" s="114">
        <v>247.74745830999947</v>
      </c>
      <c r="AF12" s="114">
        <v>-11643.596189010004</v>
      </c>
      <c r="AG12" s="114">
        <v>-12354.366644510003</v>
      </c>
      <c r="AH12" s="115">
        <v>-2783</v>
      </c>
      <c r="AI12" s="114">
        <v>-1721.9667510700001</v>
      </c>
      <c r="AJ12" s="114">
        <v>971.7908588700019</v>
      </c>
      <c r="AK12" s="114">
        <v>722.93706472999838</v>
      </c>
      <c r="AL12" s="114">
        <v>-2810.2388274700006</v>
      </c>
      <c r="AM12" s="115">
        <v>1574</v>
      </c>
      <c r="AN12" s="114">
        <v>-112</v>
      </c>
      <c r="AO12" s="114">
        <v>1599</v>
      </c>
      <c r="AP12" s="114">
        <v>2338</v>
      </c>
      <c r="AQ12" s="114">
        <v>5399</v>
      </c>
      <c r="AR12" s="122">
        <v>667</v>
      </c>
      <c r="AS12" s="114">
        <v>326</v>
      </c>
      <c r="AT12" s="114">
        <v>1007</v>
      </c>
      <c r="AU12" s="114">
        <v>1204</v>
      </c>
      <c r="AV12" s="114">
        <v>3204</v>
      </c>
      <c r="AW12" s="122">
        <v>7470</v>
      </c>
      <c r="AX12" s="114">
        <v>591.05599011000049</v>
      </c>
      <c r="AY12" s="114">
        <v>850.660360509665</v>
      </c>
      <c r="AZ12" s="114">
        <v>1205.2347289200002</v>
      </c>
      <c r="BA12" s="114">
        <v>10116.951079539665</v>
      </c>
      <c r="BB12" s="122">
        <v>189.47200000000001</v>
      </c>
      <c r="BC12" s="114">
        <v>-810.22300000000018</v>
      </c>
      <c r="BD12" s="114">
        <v>1870.2319804099998</v>
      </c>
      <c r="BE12" s="114">
        <v>1207.9606372899993</v>
      </c>
      <c r="BF12" s="114">
        <v>2456.4416176999994</v>
      </c>
      <c r="BG12" s="122">
        <v>1160.3068637199999</v>
      </c>
      <c r="BH12" s="114">
        <v>1487.2299128099999</v>
      </c>
      <c r="BI12" s="114">
        <v>3702.7550672799989</v>
      </c>
      <c r="BJ12" s="114">
        <v>6011.8291589100008</v>
      </c>
      <c r="BK12" s="114">
        <v>12362.12100272</v>
      </c>
      <c r="BL12" s="122">
        <v>13542</v>
      </c>
      <c r="BM12" s="114">
        <v>4228</v>
      </c>
      <c r="BN12" s="114">
        <v>6935</v>
      </c>
      <c r="BO12" s="114">
        <v>3868</v>
      </c>
      <c r="BP12" s="114">
        <v>28571</v>
      </c>
      <c r="BQ12" s="326">
        <v>2150</v>
      </c>
      <c r="BR12" s="342">
        <v>2893</v>
      </c>
      <c r="BS12" s="342">
        <v>1352</v>
      </c>
      <c r="BT12" s="114">
        <v>1429</v>
      </c>
      <c r="BU12" s="114">
        <v>7826</v>
      </c>
      <c r="BV12" s="326">
        <v>1221</v>
      </c>
      <c r="BW12" s="114">
        <v>2929</v>
      </c>
      <c r="BX12" s="114">
        <v>2279</v>
      </c>
      <c r="BY12" s="326">
        <v>3318</v>
      </c>
      <c r="BZ12" s="342">
        <v>9747</v>
      </c>
    </row>
    <row r="13" spans="1:78" s="9" customFormat="1" ht="18" customHeight="1">
      <c r="B13" s="104" t="s">
        <v>103</v>
      </c>
      <c r="C13" s="104" t="s">
        <v>105</v>
      </c>
      <c r="D13" s="229"/>
      <c r="E13" s="229"/>
      <c r="F13" s="229"/>
      <c r="G13" s="229"/>
      <c r="H13" s="229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5"/>
      <c r="Y13" s="100"/>
      <c r="Z13" s="100"/>
      <c r="AA13" s="100"/>
      <c r="AB13" s="113"/>
      <c r="AC13" s="100"/>
      <c r="AD13" s="100"/>
      <c r="AE13" s="100"/>
      <c r="AF13" s="100"/>
      <c r="AG13" s="113"/>
      <c r="AH13" s="100"/>
      <c r="AI13" s="100"/>
      <c r="AJ13" s="100"/>
      <c r="AK13" s="100"/>
      <c r="AL13" s="111"/>
      <c r="AM13" s="100"/>
      <c r="AN13" s="110"/>
      <c r="AO13" s="100"/>
      <c r="AP13" s="100"/>
      <c r="AQ13" s="113"/>
      <c r="AR13" s="123"/>
      <c r="AS13" s="100"/>
      <c r="AT13" s="100"/>
      <c r="AU13" s="100"/>
      <c r="AV13" s="113"/>
      <c r="AW13" s="116"/>
      <c r="AX13" s="110"/>
      <c r="AY13" s="110"/>
      <c r="AZ13" s="110"/>
      <c r="BA13" s="113"/>
      <c r="BB13" s="116"/>
      <c r="BC13" s="110"/>
      <c r="BD13" s="110"/>
      <c r="BE13" s="110"/>
      <c r="BF13" s="98"/>
      <c r="BG13" s="116"/>
      <c r="BH13" s="110"/>
      <c r="BI13" s="110"/>
      <c r="BJ13" s="110"/>
      <c r="BK13" s="98"/>
      <c r="BL13" s="116"/>
      <c r="BM13" s="110"/>
      <c r="BN13" s="110"/>
      <c r="BO13" s="110"/>
      <c r="BP13" s="98"/>
      <c r="BQ13" s="327"/>
      <c r="BR13" s="324"/>
      <c r="BS13" s="324"/>
      <c r="BT13" s="110"/>
      <c r="BU13" s="98"/>
      <c r="BV13" s="327"/>
      <c r="BW13" s="110"/>
      <c r="BX13" s="110"/>
      <c r="BY13" s="327"/>
      <c r="BZ13" s="351"/>
    </row>
    <row r="14" spans="1:78" s="40" customFormat="1" ht="18" customHeight="1">
      <c r="B14" s="101" t="s">
        <v>95</v>
      </c>
      <c r="C14" s="101" t="s">
        <v>32</v>
      </c>
      <c r="D14" s="202">
        <v>59</v>
      </c>
      <c r="E14" s="202">
        <v>30</v>
      </c>
      <c r="F14" s="202">
        <v>52</v>
      </c>
      <c r="G14" s="202">
        <v>560</v>
      </c>
      <c r="H14" s="213">
        <v>701</v>
      </c>
      <c r="I14" s="202">
        <v>108</v>
      </c>
      <c r="J14" s="202">
        <v>30</v>
      </c>
      <c r="K14" s="202">
        <v>37</v>
      </c>
      <c r="L14" s="202">
        <v>39</v>
      </c>
      <c r="M14" s="213">
        <v>214</v>
      </c>
      <c r="N14" s="340">
        <v>102</v>
      </c>
      <c r="O14" s="202">
        <v>67</v>
      </c>
      <c r="P14" s="202">
        <v>32</v>
      </c>
      <c r="Q14" s="202">
        <v>64</v>
      </c>
      <c r="R14" s="213">
        <v>265</v>
      </c>
      <c r="S14" s="202">
        <v>114</v>
      </c>
      <c r="T14" s="202">
        <v>20</v>
      </c>
      <c r="U14" s="202">
        <v>65</v>
      </c>
      <c r="V14" s="202">
        <v>60</v>
      </c>
      <c r="W14" s="203">
        <v>259</v>
      </c>
      <c r="X14" s="42">
        <v>16</v>
      </c>
      <c r="Y14" s="42">
        <v>23</v>
      </c>
      <c r="Z14" s="42">
        <v>22</v>
      </c>
      <c r="AA14" s="110">
        <v>13</v>
      </c>
      <c r="AB14" s="54">
        <v>74</v>
      </c>
      <c r="AC14" s="42">
        <v>52.888688360000003</v>
      </c>
      <c r="AD14" s="42">
        <v>15.074814149999991</v>
      </c>
      <c r="AE14" s="42">
        <v>55.269148860000016</v>
      </c>
      <c r="AF14" s="42">
        <v>14.430244080000005</v>
      </c>
      <c r="AG14" s="54">
        <v>137.66289545000001</v>
      </c>
      <c r="AH14" s="42">
        <v>10.429944090000003</v>
      </c>
      <c r="AI14" s="42">
        <v>28.239506619999986</v>
      </c>
      <c r="AJ14" s="42">
        <v>46.438988580000021</v>
      </c>
      <c r="AK14" s="42">
        <v>45.265818159999995</v>
      </c>
      <c r="AL14" s="111">
        <v>130.37425745000002</v>
      </c>
      <c r="AM14" s="42">
        <v>37</v>
      </c>
      <c r="AN14" s="42">
        <v>32</v>
      </c>
      <c r="AO14" s="42">
        <v>28</v>
      </c>
      <c r="AP14" s="42">
        <v>29</v>
      </c>
      <c r="AQ14" s="54">
        <v>126</v>
      </c>
      <c r="AR14" s="124">
        <v>20</v>
      </c>
      <c r="AS14" s="42">
        <v>40</v>
      </c>
      <c r="AT14" s="42">
        <v>40</v>
      </c>
      <c r="AU14" s="42">
        <v>46</v>
      </c>
      <c r="AV14" s="54">
        <v>146</v>
      </c>
      <c r="AW14" s="117">
        <v>34</v>
      </c>
      <c r="AX14" s="110">
        <v>32.391595379999998</v>
      </c>
      <c r="AY14" s="110">
        <v>20.464846430000005</v>
      </c>
      <c r="AZ14" s="110">
        <v>-0.52584643000000508</v>
      </c>
      <c r="BA14" s="54">
        <v>86.856441810000007</v>
      </c>
      <c r="BB14" s="117">
        <v>38.834000000000003</v>
      </c>
      <c r="BC14" s="110">
        <v>8.9979999999999993</v>
      </c>
      <c r="BD14" s="110">
        <v>12.782607940000002</v>
      </c>
      <c r="BE14" s="110">
        <v>124.40035134000001</v>
      </c>
      <c r="BF14" s="98">
        <v>185.01495928000003</v>
      </c>
      <c r="BG14" s="117">
        <v>29.745829480000001</v>
      </c>
      <c r="BH14" s="110">
        <v>2.244314839999999</v>
      </c>
      <c r="BI14" s="110">
        <v>39.479756369999997</v>
      </c>
      <c r="BJ14" s="110">
        <v>42.713299930000005</v>
      </c>
      <c r="BK14" s="98">
        <v>114.18320062000001</v>
      </c>
      <c r="BL14" s="117">
        <v>22</v>
      </c>
      <c r="BM14" s="110">
        <v>721</v>
      </c>
      <c r="BN14" s="110">
        <v>68</v>
      </c>
      <c r="BO14" s="110">
        <v>23</v>
      </c>
      <c r="BP14" s="98">
        <v>834</v>
      </c>
      <c r="BQ14" s="328">
        <v>58</v>
      </c>
      <c r="BR14" s="324">
        <v>56</v>
      </c>
      <c r="BS14" s="324">
        <v>18</v>
      </c>
      <c r="BT14" s="110">
        <v>23</v>
      </c>
      <c r="BU14" s="98">
        <v>156</v>
      </c>
      <c r="BV14" s="328">
        <v>56</v>
      </c>
      <c r="BW14" s="110">
        <v>62</v>
      </c>
      <c r="BX14" s="110">
        <v>47</v>
      </c>
      <c r="BY14" s="328">
        <v>75</v>
      </c>
      <c r="BZ14" s="351">
        <v>240</v>
      </c>
    </row>
    <row r="15" spans="1:78" s="40" customFormat="1" ht="18" customHeight="1">
      <c r="B15" s="101" t="s">
        <v>4</v>
      </c>
      <c r="C15" s="101" t="s">
        <v>33</v>
      </c>
      <c r="D15" s="202">
        <v>764</v>
      </c>
      <c r="E15" s="202">
        <v>-93</v>
      </c>
      <c r="F15" s="202">
        <v>614</v>
      </c>
      <c r="G15" s="202">
        <v>-462</v>
      </c>
      <c r="H15" s="213">
        <v>823</v>
      </c>
      <c r="I15" s="202">
        <v>248</v>
      </c>
      <c r="J15" s="202">
        <v>298</v>
      </c>
      <c r="K15" s="202">
        <v>335</v>
      </c>
      <c r="L15" s="202">
        <v>344</v>
      </c>
      <c r="M15" s="213">
        <v>1225</v>
      </c>
      <c r="N15" s="340">
        <v>573</v>
      </c>
      <c r="O15" s="202">
        <v>187</v>
      </c>
      <c r="P15" s="202">
        <v>342</v>
      </c>
      <c r="Q15" s="202">
        <v>232</v>
      </c>
      <c r="R15" s="213">
        <v>1334</v>
      </c>
      <c r="S15" s="202">
        <v>286</v>
      </c>
      <c r="T15" s="202">
        <v>282</v>
      </c>
      <c r="U15" s="202">
        <v>274</v>
      </c>
      <c r="V15" s="202">
        <v>365</v>
      </c>
      <c r="W15" s="203">
        <v>1207</v>
      </c>
      <c r="X15" s="42">
        <v>332</v>
      </c>
      <c r="Y15" s="42">
        <v>393</v>
      </c>
      <c r="Z15" s="42">
        <v>407</v>
      </c>
      <c r="AA15" s="110">
        <v>499</v>
      </c>
      <c r="AB15" s="54">
        <v>1631</v>
      </c>
      <c r="AC15" s="42">
        <v>568.63231539000003</v>
      </c>
      <c r="AD15" s="42">
        <v>582.10612864999996</v>
      </c>
      <c r="AE15" s="42">
        <v>559.51793094000016</v>
      </c>
      <c r="AF15" s="42">
        <v>659.82936252000025</v>
      </c>
      <c r="AG15" s="54">
        <v>2370.0857375000005</v>
      </c>
      <c r="AH15" s="42">
        <v>528.20384760000002</v>
      </c>
      <c r="AI15" s="42">
        <v>520.59904544000005</v>
      </c>
      <c r="AJ15" s="42">
        <v>457.10199881000023</v>
      </c>
      <c r="AK15" s="42">
        <v>393.05860283999959</v>
      </c>
      <c r="AL15" s="111">
        <v>1898.9634946899998</v>
      </c>
      <c r="AM15" s="42">
        <v>438</v>
      </c>
      <c r="AN15" s="42">
        <v>348</v>
      </c>
      <c r="AO15" s="42">
        <v>331</v>
      </c>
      <c r="AP15" s="42">
        <v>393</v>
      </c>
      <c r="AQ15" s="54">
        <v>1510</v>
      </c>
      <c r="AR15" s="124">
        <v>-672</v>
      </c>
      <c r="AS15" s="42">
        <v>1241</v>
      </c>
      <c r="AT15" s="42">
        <v>603</v>
      </c>
      <c r="AU15" s="42">
        <v>-706</v>
      </c>
      <c r="AV15" s="54">
        <v>466</v>
      </c>
      <c r="AW15" s="117">
        <v>666</v>
      </c>
      <c r="AX15" s="110">
        <v>-787.68448806999993</v>
      </c>
      <c r="AY15" s="110">
        <v>644.19705279999994</v>
      </c>
      <c r="AZ15" s="110">
        <v>497.90294719999997</v>
      </c>
      <c r="BA15" s="54">
        <v>1020.41551193</v>
      </c>
      <c r="BB15" s="117">
        <v>324.113</v>
      </c>
      <c r="BC15" s="110">
        <v>410.68700000000001</v>
      </c>
      <c r="BD15" s="110">
        <v>331.66918451999987</v>
      </c>
      <c r="BE15" s="110">
        <v>357.27514404000016</v>
      </c>
      <c r="BF15" s="98">
        <v>1423.74432856</v>
      </c>
      <c r="BG15" s="117">
        <v>413.59609974</v>
      </c>
      <c r="BH15" s="110">
        <v>378.49504249</v>
      </c>
      <c r="BI15" s="110">
        <v>571.03790768999988</v>
      </c>
      <c r="BJ15" s="110">
        <v>890.09310675000006</v>
      </c>
      <c r="BK15" s="98">
        <v>2253.22215667</v>
      </c>
      <c r="BL15" s="117">
        <v>1304</v>
      </c>
      <c r="BM15" s="110">
        <v>4524</v>
      </c>
      <c r="BN15" s="110">
        <v>1454</v>
      </c>
      <c r="BO15" s="110">
        <v>876</v>
      </c>
      <c r="BP15" s="98">
        <v>8158</v>
      </c>
      <c r="BQ15" s="328">
        <v>424</v>
      </c>
      <c r="BR15" s="324">
        <v>449</v>
      </c>
      <c r="BS15" s="324">
        <v>164</v>
      </c>
      <c r="BT15" s="110">
        <v>179</v>
      </c>
      <c r="BU15" s="98">
        <v>1215</v>
      </c>
      <c r="BV15" s="328">
        <v>213</v>
      </c>
      <c r="BW15" s="110">
        <v>257</v>
      </c>
      <c r="BX15" s="110">
        <v>308</v>
      </c>
      <c r="BY15" s="328">
        <v>352</v>
      </c>
      <c r="BZ15" s="351">
        <v>1130</v>
      </c>
    </row>
    <row r="16" spans="1:78" s="40" customFormat="1" ht="18" customHeight="1">
      <c r="B16" s="101" t="s">
        <v>5</v>
      </c>
      <c r="C16" s="101" t="s">
        <v>34</v>
      </c>
      <c r="D16" s="202">
        <v>-316</v>
      </c>
      <c r="E16" s="202">
        <v>-316</v>
      </c>
      <c r="F16" s="202">
        <v>-277</v>
      </c>
      <c r="G16" s="202">
        <v>-804</v>
      </c>
      <c r="H16" s="213">
        <v>-1713</v>
      </c>
      <c r="I16" s="202">
        <v>-509</v>
      </c>
      <c r="J16" s="202">
        <v>-518</v>
      </c>
      <c r="K16" s="202">
        <v>-542</v>
      </c>
      <c r="L16" s="202">
        <v>-526</v>
      </c>
      <c r="M16" s="213">
        <v>-2095</v>
      </c>
      <c r="N16" s="202">
        <v>-405</v>
      </c>
      <c r="O16" s="202">
        <v>-413</v>
      </c>
      <c r="P16" s="202">
        <v>-352</v>
      </c>
      <c r="Q16" s="202">
        <v>-364</v>
      </c>
      <c r="R16" s="213">
        <v>-1534</v>
      </c>
      <c r="S16" s="202">
        <v>-261</v>
      </c>
      <c r="T16" s="202">
        <v>-221</v>
      </c>
      <c r="U16" s="202">
        <v>-204</v>
      </c>
      <c r="V16" s="202">
        <v>-234</v>
      </c>
      <c r="W16" s="203">
        <v>-920</v>
      </c>
      <c r="X16" s="42">
        <v>-211</v>
      </c>
      <c r="Y16" s="42">
        <v>-214</v>
      </c>
      <c r="Z16" s="42">
        <v>-190</v>
      </c>
      <c r="AA16" s="110">
        <v>-223</v>
      </c>
      <c r="AB16" s="54">
        <v>-838</v>
      </c>
      <c r="AC16" s="42">
        <v>-250.89476175999999</v>
      </c>
      <c r="AD16" s="42">
        <v>-217.93784653</v>
      </c>
      <c r="AE16" s="42">
        <v>-184.56876371000001</v>
      </c>
      <c r="AF16" s="42">
        <v>-191.72953288000005</v>
      </c>
      <c r="AG16" s="54">
        <v>-845.13090488000012</v>
      </c>
      <c r="AH16" s="42">
        <v>-153.30922001000002</v>
      </c>
      <c r="AI16" s="42">
        <v>-124.76231666</v>
      </c>
      <c r="AJ16" s="42">
        <v>-79.799595909999994</v>
      </c>
      <c r="AK16" s="42">
        <v>-59.534229909999986</v>
      </c>
      <c r="AL16" s="111">
        <v>-417.40536248999996</v>
      </c>
      <c r="AM16" s="42">
        <v>-61</v>
      </c>
      <c r="AN16" s="42">
        <v>-41</v>
      </c>
      <c r="AO16" s="42">
        <v>-28</v>
      </c>
      <c r="AP16" s="42">
        <v>-41</v>
      </c>
      <c r="AQ16" s="54">
        <v>-171</v>
      </c>
      <c r="AR16" s="124">
        <v>-45</v>
      </c>
      <c r="AS16" s="42">
        <v>-39</v>
      </c>
      <c r="AT16" s="42">
        <v>-49</v>
      </c>
      <c r="AU16" s="42">
        <v>-38</v>
      </c>
      <c r="AV16" s="54">
        <v>-171</v>
      </c>
      <c r="AW16" s="117">
        <v>-50</v>
      </c>
      <c r="AX16" s="110">
        <v>-35.220273849999998</v>
      </c>
      <c r="AY16" s="110">
        <v>-3.2489000000350641E-4</v>
      </c>
      <c r="AZ16" s="110">
        <v>3.2489000000350641E-4</v>
      </c>
      <c r="BA16" s="54">
        <v>-85.22059874</v>
      </c>
      <c r="BB16" s="117">
        <v>0</v>
      </c>
      <c r="BC16" s="110">
        <v>0</v>
      </c>
      <c r="BD16" s="110">
        <v>0</v>
      </c>
      <c r="BE16" s="110">
        <v>0</v>
      </c>
      <c r="BF16" s="98">
        <v>0</v>
      </c>
      <c r="BG16" s="117">
        <v>0</v>
      </c>
      <c r="BH16" s="110">
        <v>0</v>
      </c>
      <c r="BI16" s="110">
        <v>0</v>
      </c>
      <c r="BJ16" s="110">
        <v>0</v>
      </c>
      <c r="BK16" s="98">
        <v>0</v>
      </c>
      <c r="BL16" s="117">
        <v>0</v>
      </c>
      <c r="BM16" s="110">
        <v>0</v>
      </c>
      <c r="BN16" s="110">
        <v>0</v>
      </c>
      <c r="BO16" s="110">
        <v>0</v>
      </c>
      <c r="BP16" s="98">
        <v>0</v>
      </c>
      <c r="BQ16" s="328">
        <v>0</v>
      </c>
      <c r="BR16" s="324">
        <v>0</v>
      </c>
      <c r="BS16" s="324">
        <v>0</v>
      </c>
      <c r="BT16" s="110">
        <v>0</v>
      </c>
      <c r="BU16" s="98">
        <v>0</v>
      </c>
      <c r="BV16" s="328">
        <v>0</v>
      </c>
      <c r="BW16" s="110">
        <v>0</v>
      </c>
      <c r="BX16" s="110">
        <v>0</v>
      </c>
      <c r="BY16" s="328">
        <v>0</v>
      </c>
      <c r="BZ16" s="351">
        <v>0</v>
      </c>
    </row>
    <row r="17" spans="1:78" s="40" customFormat="1" ht="18" customHeight="1">
      <c r="B17" s="101" t="s">
        <v>97</v>
      </c>
      <c r="C17" s="101" t="s">
        <v>40</v>
      </c>
      <c r="D17" s="202">
        <v>16</v>
      </c>
      <c r="E17" s="202">
        <v>-2</v>
      </c>
      <c r="F17" s="202">
        <v>21</v>
      </c>
      <c r="G17" s="202">
        <v>0</v>
      </c>
      <c r="H17" s="213">
        <v>35</v>
      </c>
      <c r="I17" s="202">
        <v>17</v>
      </c>
      <c r="J17" s="202">
        <v>266</v>
      </c>
      <c r="K17" s="202">
        <v>130</v>
      </c>
      <c r="L17" s="202">
        <v>-10</v>
      </c>
      <c r="M17" s="213">
        <v>403</v>
      </c>
      <c r="N17" s="202">
        <v>9</v>
      </c>
      <c r="O17" s="202">
        <v>-11</v>
      </c>
      <c r="P17" s="202">
        <v>4</v>
      </c>
      <c r="Q17" s="202">
        <v>-19</v>
      </c>
      <c r="R17" s="213">
        <v>-17</v>
      </c>
      <c r="S17" s="202">
        <v>2</v>
      </c>
      <c r="T17" s="202">
        <v>-5</v>
      </c>
      <c r="U17" s="202">
        <v>19</v>
      </c>
      <c r="V17" s="202">
        <v>1</v>
      </c>
      <c r="W17" s="203">
        <v>17</v>
      </c>
      <c r="X17" s="42">
        <v>1.3</v>
      </c>
      <c r="Y17" s="42">
        <v>-53</v>
      </c>
      <c r="Z17" s="42">
        <v>-9</v>
      </c>
      <c r="AA17" s="110">
        <v>-32.299999999999997</v>
      </c>
      <c r="AB17" s="54">
        <v>-93</v>
      </c>
      <c r="AC17" s="42">
        <v>-97.296093509999992</v>
      </c>
      <c r="AD17" s="42">
        <v>-13.353062889999986</v>
      </c>
      <c r="AE17" s="42">
        <v>-0.38348969000006039</v>
      </c>
      <c r="AF17" s="42">
        <v>3.7160811400000386</v>
      </c>
      <c r="AG17" s="54">
        <v>-107.31656495</v>
      </c>
      <c r="AH17" s="42">
        <v>34.245091520000059</v>
      </c>
      <c r="AI17" s="42">
        <v>28.88538062000001</v>
      </c>
      <c r="AJ17" s="42">
        <v>-10.397119100000156</v>
      </c>
      <c r="AK17" s="42">
        <v>-335.76624958000002</v>
      </c>
      <c r="AL17" s="111">
        <v>-283.03289654000014</v>
      </c>
      <c r="AM17" s="42">
        <v>-77</v>
      </c>
      <c r="AN17" s="42">
        <v>-49</v>
      </c>
      <c r="AO17" s="42">
        <v>13</v>
      </c>
      <c r="AP17" s="42">
        <v>-452</v>
      </c>
      <c r="AQ17" s="54">
        <v>-565</v>
      </c>
      <c r="AR17" s="124">
        <v>-270</v>
      </c>
      <c r="AS17" s="42">
        <v>859</v>
      </c>
      <c r="AT17" s="42">
        <v>49</v>
      </c>
      <c r="AU17" s="42">
        <v>-74</v>
      </c>
      <c r="AV17" s="54">
        <v>564</v>
      </c>
      <c r="AW17" s="117">
        <v>-15</v>
      </c>
      <c r="AX17" s="110">
        <v>-556.5312931200001</v>
      </c>
      <c r="AY17" s="110">
        <v>8.5584068899999846</v>
      </c>
      <c r="AZ17" s="110">
        <v>203.88559311</v>
      </c>
      <c r="BA17" s="54">
        <v>-358.08729312000008</v>
      </c>
      <c r="BB17" s="117">
        <v>-85.572999999999993</v>
      </c>
      <c r="BC17" s="110">
        <v>4.3739999999999997</v>
      </c>
      <c r="BD17" s="110">
        <v>-171.77494670999999</v>
      </c>
      <c r="BE17" s="110">
        <v>-70.398303460000037</v>
      </c>
      <c r="BF17" s="98">
        <v>-323.37225017000003</v>
      </c>
      <c r="BG17" s="117">
        <v>-2.3202628599999997</v>
      </c>
      <c r="BH17" s="110">
        <v>26.187726819999998</v>
      </c>
      <c r="BI17" s="110">
        <v>8.9885392999999976</v>
      </c>
      <c r="BJ17" s="110">
        <v>83.217019520000008</v>
      </c>
      <c r="BK17" s="98">
        <v>116.07302278</v>
      </c>
      <c r="BL17" s="117">
        <v>-35</v>
      </c>
      <c r="BM17" s="110">
        <v>-3104</v>
      </c>
      <c r="BN17" s="110">
        <v>365</v>
      </c>
      <c r="BO17" s="110">
        <v>-4</v>
      </c>
      <c r="BP17" s="98">
        <v>-2777</v>
      </c>
      <c r="BQ17" s="328">
        <v>-294</v>
      </c>
      <c r="BR17" s="324">
        <v>-166</v>
      </c>
      <c r="BS17" s="324">
        <v>80</v>
      </c>
      <c r="BT17" s="110">
        <v>-30</v>
      </c>
      <c r="BU17" s="98">
        <v>-410</v>
      </c>
      <c r="BV17" s="328">
        <v>-47</v>
      </c>
      <c r="BW17" s="110">
        <v>941</v>
      </c>
      <c r="BX17" s="110">
        <v>14</v>
      </c>
      <c r="BY17" s="328">
        <v>-26</v>
      </c>
      <c r="BZ17" s="351">
        <v>882</v>
      </c>
    </row>
    <row r="18" spans="1:78" s="9" customFormat="1" ht="18" customHeight="1">
      <c r="A18" s="40"/>
      <c r="B18" s="10" t="s">
        <v>96</v>
      </c>
      <c r="C18" s="10" t="s">
        <v>104</v>
      </c>
      <c r="D18" s="115">
        <v>523</v>
      </c>
      <c r="E18" s="114">
        <v>-381</v>
      </c>
      <c r="F18" s="114">
        <v>410</v>
      </c>
      <c r="G18" s="114">
        <v>-706</v>
      </c>
      <c r="H18" s="114">
        <v>-154</v>
      </c>
      <c r="I18" s="115">
        <v>-136</v>
      </c>
      <c r="J18" s="114">
        <v>76</v>
      </c>
      <c r="K18" s="114">
        <v>-40</v>
      </c>
      <c r="L18" s="114">
        <v>-153</v>
      </c>
      <c r="M18" s="114">
        <v>-253</v>
      </c>
      <c r="N18" s="115">
        <v>279</v>
      </c>
      <c r="O18" s="114">
        <v>-170</v>
      </c>
      <c r="P18" s="114">
        <v>26</v>
      </c>
      <c r="Q18" s="114">
        <v>-87</v>
      </c>
      <c r="R18" s="114">
        <v>48</v>
      </c>
      <c r="S18" s="115">
        <v>141</v>
      </c>
      <c r="T18" s="114">
        <v>76</v>
      </c>
      <c r="U18" s="114">
        <v>154</v>
      </c>
      <c r="V18" s="114">
        <v>192</v>
      </c>
      <c r="W18" s="114">
        <v>563</v>
      </c>
      <c r="X18" s="115">
        <v>138.30000000000001</v>
      </c>
      <c r="Y18" s="114">
        <v>149</v>
      </c>
      <c r="Z18" s="114">
        <v>230</v>
      </c>
      <c r="AA18" s="114">
        <v>256.7</v>
      </c>
      <c r="AB18" s="114">
        <v>774</v>
      </c>
      <c r="AC18" s="115">
        <v>273.3301484800001</v>
      </c>
      <c r="AD18" s="114">
        <v>365.89003337999992</v>
      </c>
      <c r="AE18" s="114">
        <v>429.83482640000011</v>
      </c>
      <c r="AF18" s="114">
        <v>486.24615486000016</v>
      </c>
      <c r="AG18" s="114">
        <v>1555.3011631200006</v>
      </c>
      <c r="AH18" s="115">
        <v>419.56966320000015</v>
      </c>
      <c r="AI18" s="114">
        <v>452.96161602000001</v>
      </c>
      <c r="AJ18" s="114">
        <v>413.34427238000006</v>
      </c>
      <c r="AK18" s="114">
        <v>43.023941509999588</v>
      </c>
      <c r="AL18" s="114">
        <v>1328.8994931099996</v>
      </c>
      <c r="AM18" s="115">
        <v>336</v>
      </c>
      <c r="AN18" s="114">
        <v>290</v>
      </c>
      <c r="AO18" s="114">
        <v>344</v>
      </c>
      <c r="AP18" s="114">
        <v>-71</v>
      </c>
      <c r="AQ18" s="114">
        <v>900</v>
      </c>
      <c r="AR18" s="122">
        <v>-967</v>
      </c>
      <c r="AS18" s="114">
        <v>2101</v>
      </c>
      <c r="AT18" s="114">
        <v>643</v>
      </c>
      <c r="AU18" s="114">
        <v>-772</v>
      </c>
      <c r="AV18" s="114">
        <v>1005</v>
      </c>
      <c r="AW18" s="122">
        <v>635</v>
      </c>
      <c r="AX18" s="114">
        <v>-1347.04445966</v>
      </c>
      <c r="AY18" s="114">
        <v>673.21998122999992</v>
      </c>
      <c r="AZ18" s="114">
        <v>701.26301876999992</v>
      </c>
      <c r="BA18" s="114">
        <v>663.96406187999992</v>
      </c>
      <c r="BB18" s="122">
        <v>277.37400000000002</v>
      </c>
      <c r="BC18" s="114">
        <v>424.05900000000003</v>
      </c>
      <c r="BD18" s="114">
        <v>172.67684574999987</v>
      </c>
      <c r="BE18" s="114">
        <v>412.27719192000012</v>
      </c>
      <c r="BF18" s="114">
        <v>1285.3870376700002</v>
      </c>
      <c r="BG18" s="122">
        <v>441.02166635999998</v>
      </c>
      <c r="BH18" s="114">
        <v>406.92708415000004</v>
      </c>
      <c r="BI18" s="114">
        <v>619.50620335999986</v>
      </c>
      <c r="BJ18" s="114">
        <v>1016.0234262</v>
      </c>
      <c r="BK18" s="114">
        <v>2483.4783800700002</v>
      </c>
      <c r="BL18" s="122">
        <v>1291</v>
      </c>
      <c r="BM18" s="114">
        <v>2141</v>
      </c>
      <c r="BN18" s="114">
        <v>1887</v>
      </c>
      <c r="BO18" s="114">
        <v>894</v>
      </c>
      <c r="BP18" s="114">
        <v>6215</v>
      </c>
      <c r="BQ18" s="326">
        <v>188</v>
      </c>
      <c r="BR18" s="342">
        <v>339</v>
      </c>
      <c r="BS18" s="342">
        <v>262</v>
      </c>
      <c r="BT18" s="114">
        <v>171</v>
      </c>
      <c r="BU18" s="114">
        <v>961</v>
      </c>
      <c r="BV18" s="326">
        <v>222</v>
      </c>
      <c r="BW18" s="114">
        <v>1260</v>
      </c>
      <c r="BX18" s="342">
        <v>369</v>
      </c>
      <c r="BY18" s="114">
        <v>401</v>
      </c>
      <c r="BZ18" s="342">
        <v>2252</v>
      </c>
    </row>
    <row r="19" spans="1:78" s="40" customFormat="1" ht="18" customHeight="1">
      <c r="B19" s="40" t="s">
        <v>11</v>
      </c>
      <c r="C19" s="40" t="s">
        <v>41</v>
      </c>
      <c r="D19" s="204">
        <v>-59</v>
      </c>
      <c r="E19" s="204">
        <v>-70</v>
      </c>
      <c r="F19" s="204">
        <v>-57</v>
      </c>
      <c r="G19" s="204">
        <v>-95</v>
      </c>
      <c r="H19" s="205">
        <v>-281</v>
      </c>
      <c r="I19" s="204">
        <v>-49</v>
      </c>
      <c r="J19" s="204">
        <v>-66</v>
      </c>
      <c r="K19" s="204">
        <v>-68</v>
      </c>
      <c r="L19" s="204">
        <v>-95</v>
      </c>
      <c r="M19" s="205">
        <v>-278</v>
      </c>
      <c r="N19" s="204">
        <v>-101</v>
      </c>
      <c r="O19" s="204">
        <v>-96</v>
      </c>
      <c r="P19" s="204">
        <v>-101</v>
      </c>
      <c r="Q19" s="204">
        <v>-128</v>
      </c>
      <c r="R19" s="214">
        <v>-426</v>
      </c>
      <c r="S19" s="204">
        <v>-46</v>
      </c>
      <c r="T19" s="204">
        <v>-44</v>
      </c>
      <c r="U19" s="204">
        <v>-45</v>
      </c>
      <c r="V19" s="204">
        <v>-22</v>
      </c>
      <c r="W19" s="205">
        <v>-157</v>
      </c>
      <c r="X19" s="99">
        <v>-83</v>
      </c>
      <c r="Y19" s="99">
        <v>-81</v>
      </c>
      <c r="Z19" s="99">
        <v>-81</v>
      </c>
      <c r="AA19" s="110">
        <v>-84</v>
      </c>
      <c r="AB19" s="98">
        <v>-329</v>
      </c>
      <c r="AC19" s="99">
        <v>-77</v>
      </c>
      <c r="AD19" s="99">
        <v>-110.34959012000002</v>
      </c>
      <c r="AE19" s="99">
        <v>-93.084102959999925</v>
      </c>
      <c r="AF19" s="99">
        <v>-120.74829233999999</v>
      </c>
      <c r="AG19" s="98">
        <v>-401.18198541999993</v>
      </c>
      <c r="AH19" s="99">
        <v>-72</v>
      </c>
      <c r="AI19" s="99">
        <v>-60.679227039999972</v>
      </c>
      <c r="AJ19" s="99">
        <v>-77.468608290000063</v>
      </c>
      <c r="AK19" s="99">
        <v>-94.098767129999928</v>
      </c>
      <c r="AL19" s="111">
        <v>-304.24660245999996</v>
      </c>
      <c r="AM19" s="42">
        <v>-44.437374509999991</v>
      </c>
      <c r="AN19" s="99">
        <v>-34</v>
      </c>
      <c r="AO19" s="99">
        <v>-51</v>
      </c>
      <c r="AP19" s="99">
        <v>-49</v>
      </c>
      <c r="AQ19" s="98">
        <v>-178.43737450999998</v>
      </c>
      <c r="AR19" s="125">
        <v>-97</v>
      </c>
      <c r="AS19" s="99">
        <v>-90</v>
      </c>
      <c r="AT19" s="99">
        <v>-97</v>
      </c>
      <c r="AU19" s="99">
        <v>-103</v>
      </c>
      <c r="AV19" s="98">
        <v>-387</v>
      </c>
      <c r="AW19" s="117">
        <v>-109</v>
      </c>
      <c r="AX19" s="117">
        <v>-124.44347684</v>
      </c>
      <c r="AY19" s="117">
        <v>-110.40301477000001</v>
      </c>
      <c r="AZ19" s="117">
        <v>-109.82198523</v>
      </c>
      <c r="BA19" s="313">
        <v>-453.66847684000004</v>
      </c>
      <c r="BB19" s="117">
        <v>-152.44300000000001</v>
      </c>
      <c r="BC19" s="117">
        <v>-148.749</v>
      </c>
      <c r="BD19" s="117">
        <v>-165.91279757000001</v>
      </c>
      <c r="BE19" s="117">
        <v>-150.27141449000004</v>
      </c>
      <c r="BF19" s="313">
        <v>-617.37621206000006</v>
      </c>
      <c r="BG19" s="117">
        <v>-126.98654355000001</v>
      </c>
      <c r="BH19" s="117">
        <v>-121.79775821999999</v>
      </c>
      <c r="BI19" s="117">
        <v>-141.75734098000001</v>
      </c>
      <c r="BJ19" s="117">
        <v>-144.01182780999994</v>
      </c>
      <c r="BK19" s="313">
        <v>-534.55347056000005</v>
      </c>
      <c r="BL19" s="117">
        <v>-247</v>
      </c>
      <c r="BM19" s="117">
        <v>-248</v>
      </c>
      <c r="BN19" s="117">
        <v>-242</v>
      </c>
      <c r="BO19" s="117">
        <v>-288</v>
      </c>
      <c r="BP19" s="313">
        <v>-1025</v>
      </c>
      <c r="BQ19" s="328">
        <v>-225</v>
      </c>
      <c r="BR19" s="328">
        <v>-184</v>
      </c>
      <c r="BS19" s="328">
        <v>-223</v>
      </c>
      <c r="BT19" s="117">
        <v>-248</v>
      </c>
      <c r="BU19" s="313">
        <v>-880</v>
      </c>
      <c r="BV19" s="328">
        <v>-280</v>
      </c>
      <c r="BW19" s="117">
        <v>-291</v>
      </c>
      <c r="BX19" s="328">
        <v>-272</v>
      </c>
      <c r="BY19" s="117">
        <v>-307</v>
      </c>
      <c r="BZ19" s="352">
        <v>-1150</v>
      </c>
    </row>
    <row r="20" spans="1:78" s="40" customFormat="1" ht="18" customHeight="1">
      <c r="B20" s="40" t="s">
        <v>12</v>
      </c>
      <c r="C20" s="40" t="s">
        <v>42</v>
      </c>
      <c r="D20" s="204">
        <v>-11</v>
      </c>
      <c r="E20" s="204">
        <v>-16</v>
      </c>
      <c r="F20" s="204">
        <v>-22</v>
      </c>
      <c r="G20" s="204">
        <v>-29</v>
      </c>
      <c r="H20" s="205">
        <v>-78</v>
      </c>
      <c r="I20" s="204">
        <v>-25</v>
      </c>
      <c r="J20" s="204">
        <v>-22</v>
      </c>
      <c r="K20" s="204">
        <v>-30.619</v>
      </c>
      <c r="L20" s="204">
        <v>-33.381</v>
      </c>
      <c r="M20" s="205">
        <v>-111</v>
      </c>
      <c r="N20" s="204">
        <v>-28</v>
      </c>
      <c r="O20" s="204">
        <v>-37</v>
      </c>
      <c r="P20" s="204">
        <v>-37</v>
      </c>
      <c r="Q20" s="204">
        <v>-40</v>
      </c>
      <c r="R20" s="214">
        <v>-142</v>
      </c>
      <c r="S20" s="204">
        <v>-9</v>
      </c>
      <c r="T20" s="204">
        <v>-11</v>
      </c>
      <c r="U20" s="204">
        <v>-15</v>
      </c>
      <c r="V20" s="204">
        <v>-15</v>
      </c>
      <c r="W20" s="205">
        <v>-50</v>
      </c>
      <c r="X20" s="99">
        <v>-24</v>
      </c>
      <c r="Y20" s="99">
        <v>-20</v>
      </c>
      <c r="Z20" s="99">
        <v>-28</v>
      </c>
      <c r="AA20" s="110">
        <v>-24</v>
      </c>
      <c r="AB20" s="98">
        <v>-96</v>
      </c>
      <c r="AC20" s="99">
        <v>-25.358160109999996</v>
      </c>
      <c r="AD20" s="99">
        <v>-22.617303330000009</v>
      </c>
      <c r="AE20" s="99">
        <v>-26.59121362999997</v>
      </c>
      <c r="AF20" s="99">
        <v>-24.214615969999983</v>
      </c>
      <c r="AG20" s="98">
        <v>-98.781293039999952</v>
      </c>
      <c r="AH20" s="99">
        <v>-23</v>
      </c>
      <c r="AI20" s="99">
        <v>-18.737640569999996</v>
      </c>
      <c r="AJ20" s="99">
        <v>-16.759709600000001</v>
      </c>
      <c r="AK20" s="99">
        <v>-18.454777069999995</v>
      </c>
      <c r="AL20" s="111">
        <v>-76.952127239999996</v>
      </c>
      <c r="AM20" s="42">
        <v>-10</v>
      </c>
      <c r="AN20" s="99">
        <v>-10</v>
      </c>
      <c r="AO20" s="99">
        <v>-8</v>
      </c>
      <c r="AP20" s="99">
        <v>-12</v>
      </c>
      <c r="AQ20" s="98">
        <v>-40</v>
      </c>
      <c r="AR20" s="125">
        <v>-19</v>
      </c>
      <c r="AS20" s="99">
        <v>-19</v>
      </c>
      <c r="AT20" s="99">
        <v>-16</v>
      </c>
      <c r="AU20" s="99">
        <v>-26</v>
      </c>
      <c r="AV20" s="98">
        <v>-80</v>
      </c>
      <c r="AW20" s="117">
        <v>-19</v>
      </c>
      <c r="AX20" s="117">
        <v>-15.979550569999999</v>
      </c>
      <c r="AY20" s="117">
        <v>-16.634814489999997</v>
      </c>
      <c r="AZ20" s="117">
        <v>-18.321185510000003</v>
      </c>
      <c r="BA20" s="313">
        <v>-69.935550570000004</v>
      </c>
      <c r="BB20" s="117">
        <v>-18.489000000000001</v>
      </c>
      <c r="BC20" s="117">
        <v>-14.752000000000001</v>
      </c>
      <c r="BD20" s="117">
        <v>-17.475897859999996</v>
      </c>
      <c r="BE20" s="117">
        <v>-16.220021320000001</v>
      </c>
      <c r="BF20" s="313">
        <v>-66.93691917999999</v>
      </c>
      <c r="BG20" s="117">
        <v>-13.265157909999999</v>
      </c>
      <c r="BH20" s="117">
        <v>-14.41484209</v>
      </c>
      <c r="BI20" s="117">
        <v>-15.86604088</v>
      </c>
      <c r="BJ20" s="117">
        <v>-27.605330059999993</v>
      </c>
      <c r="BK20" s="313">
        <v>-71.151370939999993</v>
      </c>
      <c r="BL20" s="117">
        <v>-25</v>
      </c>
      <c r="BM20" s="117">
        <v>-35</v>
      </c>
      <c r="BN20" s="117">
        <v>-27</v>
      </c>
      <c r="BO20" s="117">
        <v>-33</v>
      </c>
      <c r="BP20" s="313">
        <v>-120</v>
      </c>
      <c r="BQ20" s="328">
        <v>-34</v>
      </c>
      <c r="BR20" s="328">
        <v>-25</v>
      </c>
      <c r="BS20" s="328">
        <v>-24</v>
      </c>
      <c r="BT20" s="117">
        <v>-49</v>
      </c>
      <c r="BU20" s="313">
        <v>-132</v>
      </c>
      <c r="BV20" s="328">
        <v>-40</v>
      </c>
      <c r="BW20" s="117">
        <v>-34</v>
      </c>
      <c r="BX20" s="328">
        <v>-32</v>
      </c>
      <c r="BY20" s="117">
        <v>-56</v>
      </c>
      <c r="BZ20" s="352">
        <v>-162</v>
      </c>
    </row>
    <row r="21" spans="1:78" s="40" customFormat="1" ht="18" customHeight="1">
      <c r="B21" s="40" t="s">
        <v>13</v>
      </c>
      <c r="C21" s="40" t="s">
        <v>43</v>
      </c>
      <c r="D21" s="204">
        <v>-4</v>
      </c>
      <c r="E21" s="204">
        <v>-58</v>
      </c>
      <c r="F21" s="204">
        <v>-14</v>
      </c>
      <c r="G21" s="204">
        <v>-91</v>
      </c>
      <c r="H21" s="205">
        <v>-167</v>
      </c>
      <c r="I21" s="204">
        <v>-53</v>
      </c>
      <c r="J21" s="204">
        <v>-77</v>
      </c>
      <c r="K21" s="204">
        <v>-40</v>
      </c>
      <c r="L21" s="204">
        <v>-88</v>
      </c>
      <c r="M21" s="205">
        <v>-258</v>
      </c>
      <c r="N21" s="204">
        <v>-9</v>
      </c>
      <c r="O21" s="204">
        <v>-100</v>
      </c>
      <c r="P21" s="204">
        <v>-7</v>
      </c>
      <c r="Q21" s="204">
        <v>-47</v>
      </c>
      <c r="R21" s="214">
        <v>-163</v>
      </c>
      <c r="S21" s="204">
        <v>-28</v>
      </c>
      <c r="T21" s="204">
        <v>-123</v>
      </c>
      <c r="U21" s="204">
        <v>-18</v>
      </c>
      <c r="V21" s="204">
        <v>-82</v>
      </c>
      <c r="W21" s="205">
        <v>-251</v>
      </c>
      <c r="X21" s="99">
        <v>-15</v>
      </c>
      <c r="Y21" s="99">
        <v>-153</v>
      </c>
      <c r="Z21" s="99">
        <v>-13</v>
      </c>
      <c r="AA21" s="110">
        <v>-48</v>
      </c>
      <c r="AB21" s="98">
        <v>-229</v>
      </c>
      <c r="AC21" s="99">
        <v>-9.196717099999999</v>
      </c>
      <c r="AD21" s="99">
        <v>-34.489290039999993</v>
      </c>
      <c r="AE21" s="99">
        <v>-34.628021560000015</v>
      </c>
      <c r="AF21" s="99">
        <v>-64.665001949999962</v>
      </c>
      <c r="AG21" s="98">
        <v>-142.97903064999997</v>
      </c>
      <c r="AH21" s="99">
        <v>-55</v>
      </c>
      <c r="AI21" s="99">
        <v>-36.495460060000006</v>
      </c>
      <c r="AJ21" s="99">
        <v>-33.883880379999972</v>
      </c>
      <c r="AK21" s="99">
        <v>-43.675425910000037</v>
      </c>
      <c r="AL21" s="111">
        <v>-169.05476634999999</v>
      </c>
      <c r="AM21" s="42">
        <v>-31.586245030000001</v>
      </c>
      <c r="AN21" s="99">
        <v>-62</v>
      </c>
      <c r="AO21" s="99">
        <v>-55</v>
      </c>
      <c r="AP21" s="99">
        <v>-147</v>
      </c>
      <c r="AQ21" s="98">
        <v>-295.58624502999999</v>
      </c>
      <c r="AR21" s="125">
        <v>2</v>
      </c>
      <c r="AS21" s="99">
        <v>34</v>
      </c>
      <c r="AT21" s="99">
        <v>-197</v>
      </c>
      <c r="AU21" s="99">
        <v>-121</v>
      </c>
      <c r="AV21" s="98">
        <v>-282</v>
      </c>
      <c r="AW21" s="117">
        <v>-46</v>
      </c>
      <c r="AX21" s="117">
        <v>-48.66487163</v>
      </c>
      <c r="AY21" s="117">
        <v>-55.003135710000002</v>
      </c>
      <c r="AZ21" s="117">
        <v>-63.017864289999999</v>
      </c>
      <c r="BA21" s="313">
        <v>-212.68587163000001</v>
      </c>
      <c r="BB21" s="117">
        <v>-109.66200000000001</v>
      </c>
      <c r="BC21" s="117">
        <v>-24.577999999999999</v>
      </c>
      <c r="BD21" s="117">
        <v>-32.576293520000007</v>
      </c>
      <c r="BE21" s="117">
        <v>-69.309692719999987</v>
      </c>
      <c r="BF21" s="313">
        <v>-236.12598624</v>
      </c>
      <c r="BG21" s="117">
        <v>-23.09292086</v>
      </c>
      <c r="BH21" s="117">
        <v>-71.526079140000007</v>
      </c>
      <c r="BI21" s="117">
        <v>-58.806373480000012</v>
      </c>
      <c r="BJ21" s="117">
        <v>-151.41055397</v>
      </c>
      <c r="BK21" s="313">
        <v>-304.83592744999999</v>
      </c>
      <c r="BL21" s="117">
        <v>-75</v>
      </c>
      <c r="BM21" s="117">
        <v>-153</v>
      </c>
      <c r="BN21" s="117">
        <v>-177</v>
      </c>
      <c r="BO21" s="117">
        <v>-127</v>
      </c>
      <c r="BP21" s="313">
        <v>-532</v>
      </c>
      <c r="BQ21" s="328">
        <v>-32</v>
      </c>
      <c r="BR21" s="328">
        <v>-104</v>
      </c>
      <c r="BS21" s="328">
        <v>-67</v>
      </c>
      <c r="BT21" s="117">
        <v>-58</v>
      </c>
      <c r="BU21" s="313">
        <v>-261</v>
      </c>
      <c r="BV21" s="328">
        <v>-24</v>
      </c>
      <c r="BW21" s="117">
        <v>-79</v>
      </c>
      <c r="BX21" s="328">
        <v>-64</v>
      </c>
      <c r="BY21" s="117">
        <v>-104</v>
      </c>
      <c r="BZ21" s="352">
        <v>-271</v>
      </c>
    </row>
    <row r="22" spans="1:78" s="40" customFormat="1" ht="18" customHeight="1">
      <c r="B22" s="40" t="s">
        <v>99</v>
      </c>
      <c r="C22" s="40" t="s">
        <v>100</v>
      </c>
      <c r="D22" s="204">
        <v>-7</v>
      </c>
      <c r="E22" s="204">
        <v>20</v>
      </c>
      <c r="F22" s="204">
        <v>-7</v>
      </c>
      <c r="G22" s="204">
        <v>-5</v>
      </c>
      <c r="H22" s="205">
        <v>1</v>
      </c>
      <c r="I22" s="204">
        <v>-7</v>
      </c>
      <c r="J22" s="204">
        <v>-7</v>
      </c>
      <c r="K22" s="204">
        <v>-1</v>
      </c>
      <c r="L22" s="204">
        <v>-7</v>
      </c>
      <c r="M22" s="205">
        <v>-22</v>
      </c>
      <c r="N22" s="204">
        <v>-6</v>
      </c>
      <c r="O22" s="204">
        <v>-6</v>
      </c>
      <c r="P22" s="204">
        <v>-5</v>
      </c>
      <c r="Q22" s="204">
        <v>-6</v>
      </c>
      <c r="R22" s="214">
        <v>-23</v>
      </c>
      <c r="S22" s="204">
        <v>-7</v>
      </c>
      <c r="T22" s="204">
        <v>0</v>
      </c>
      <c r="U22" s="204">
        <v>5</v>
      </c>
      <c r="V22" s="204">
        <v>-28</v>
      </c>
      <c r="W22" s="205">
        <v>-30</v>
      </c>
      <c r="X22" s="99">
        <v>-26</v>
      </c>
      <c r="Y22" s="99">
        <v>17</v>
      </c>
      <c r="Z22" s="99">
        <v>-233</v>
      </c>
      <c r="AA22" s="110">
        <v>-78</v>
      </c>
      <c r="AB22" s="98">
        <v>-320</v>
      </c>
      <c r="AC22" s="99">
        <v>-11.049132549999999</v>
      </c>
      <c r="AD22" s="99">
        <v>-9.5307068800000003</v>
      </c>
      <c r="AE22" s="99">
        <v>-103.21211785000001</v>
      </c>
      <c r="AF22" s="99">
        <v>-37.526221480000011</v>
      </c>
      <c r="AG22" s="98">
        <v>-161.31817876000002</v>
      </c>
      <c r="AH22" s="99">
        <v>-23</v>
      </c>
      <c r="AI22" s="99">
        <v>-29.726987910000005</v>
      </c>
      <c r="AJ22" s="99">
        <v>-33.108836959999998</v>
      </c>
      <c r="AK22" s="99">
        <v>-29.686072819999985</v>
      </c>
      <c r="AL22" s="111">
        <v>-115.52189769</v>
      </c>
      <c r="AM22" s="42">
        <v>-22.000181219999998</v>
      </c>
      <c r="AN22" s="99">
        <v>-32</v>
      </c>
      <c r="AO22" s="99">
        <v>38</v>
      </c>
      <c r="AP22" s="99">
        <v>-78</v>
      </c>
      <c r="AQ22" s="98">
        <v>-94.000181220000002</v>
      </c>
      <c r="AR22" s="125">
        <v>-80</v>
      </c>
      <c r="AS22" s="99">
        <v>-21</v>
      </c>
      <c r="AT22" s="99">
        <v>-3</v>
      </c>
      <c r="AU22" s="99">
        <v>-20</v>
      </c>
      <c r="AV22" s="98">
        <v>-124</v>
      </c>
      <c r="AW22" s="117">
        <v>-21</v>
      </c>
      <c r="AX22" s="117">
        <v>-21.222158230000002</v>
      </c>
      <c r="AY22" s="117">
        <v>-21.56867299</v>
      </c>
      <c r="AZ22" s="117">
        <v>-19.839327010000002</v>
      </c>
      <c r="BA22" s="313">
        <v>-82.630158230000006</v>
      </c>
      <c r="BB22" s="117">
        <v>-66.557000000000002</v>
      </c>
      <c r="BC22" s="117">
        <v>-23.088000000000001</v>
      </c>
      <c r="BD22" s="117">
        <v>-17.348729479999996</v>
      </c>
      <c r="BE22" s="117">
        <v>-16.779289060000011</v>
      </c>
      <c r="BF22" s="313">
        <v>-123.77301854000002</v>
      </c>
      <c r="BG22" s="117">
        <v>-16.540658060000002</v>
      </c>
      <c r="BH22" s="117">
        <v>-49.195341939999999</v>
      </c>
      <c r="BI22" s="117">
        <v>-33.363676949999991</v>
      </c>
      <c r="BJ22" s="117">
        <v>-43.789625889999996</v>
      </c>
      <c r="BK22" s="313">
        <v>-142.88930284</v>
      </c>
      <c r="BL22" s="117">
        <v>-157</v>
      </c>
      <c r="BM22" s="117">
        <v>-57</v>
      </c>
      <c r="BN22" s="117">
        <v>-35</v>
      </c>
      <c r="BO22" s="117">
        <v>-42</v>
      </c>
      <c r="BP22" s="313">
        <v>-291</v>
      </c>
      <c r="BQ22" s="328">
        <v>-54</v>
      </c>
      <c r="BR22" s="328">
        <v>-54</v>
      </c>
      <c r="BS22" s="328">
        <v>-40</v>
      </c>
      <c r="BT22" s="117">
        <v>-47</v>
      </c>
      <c r="BU22" s="313">
        <v>-195</v>
      </c>
      <c r="BV22" s="328">
        <v>-65</v>
      </c>
      <c r="BW22" s="117">
        <v>-21</v>
      </c>
      <c r="BX22" s="328">
        <v>-42</v>
      </c>
      <c r="BY22" s="117">
        <v>335</v>
      </c>
      <c r="BZ22" s="352">
        <v>207</v>
      </c>
    </row>
    <row r="23" spans="1:78" s="40" customFormat="1" ht="18" customHeight="1">
      <c r="B23" s="40" t="s">
        <v>14</v>
      </c>
      <c r="C23" s="40" t="s">
        <v>44</v>
      </c>
      <c r="D23" s="204">
        <v>4</v>
      </c>
      <c r="E23" s="204">
        <v>71</v>
      </c>
      <c r="F23" s="204">
        <v>38</v>
      </c>
      <c r="G23" s="204">
        <v>32</v>
      </c>
      <c r="H23" s="205">
        <v>145</v>
      </c>
      <c r="I23" s="204">
        <v>22</v>
      </c>
      <c r="J23" s="204">
        <v>-14</v>
      </c>
      <c r="K23" s="204">
        <v>35</v>
      </c>
      <c r="L23" s="204">
        <v>16</v>
      </c>
      <c r="M23" s="205">
        <v>59</v>
      </c>
      <c r="N23" s="204">
        <v>15</v>
      </c>
      <c r="O23" s="204">
        <v>39</v>
      </c>
      <c r="P23" s="204">
        <v>6</v>
      </c>
      <c r="Q23" s="204">
        <v>-3</v>
      </c>
      <c r="R23" s="214">
        <v>57</v>
      </c>
      <c r="S23" s="204">
        <v>1</v>
      </c>
      <c r="T23" s="204">
        <v>15</v>
      </c>
      <c r="U23" s="204">
        <v>43</v>
      </c>
      <c r="V23" s="204">
        <v>-16</v>
      </c>
      <c r="W23" s="205">
        <v>43</v>
      </c>
      <c r="X23" s="99">
        <v>-51.408999999999999</v>
      </c>
      <c r="Y23" s="99">
        <v>30.387</v>
      </c>
      <c r="Z23" s="99">
        <v>117.65300000000001</v>
      </c>
      <c r="AA23" s="110">
        <v>-12.784000000000006</v>
      </c>
      <c r="AB23" s="98">
        <v>83.846999999999994</v>
      </c>
      <c r="AC23" s="99">
        <v>-31.014251800000004</v>
      </c>
      <c r="AD23" s="99">
        <v>-40.81162801</v>
      </c>
      <c r="AE23" s="99">
        <v>28.585416589999991</v>
      </c>
      <c r="AF23" s="99">
        <v>-293.07109707000001</v>
      </c>
      <c r="AG23" s="98">
        <v>-336.31156028999999</v>
      </c>
      <c r="AH23" s="99">
        <v>18</v>
      </c>
      <c r="AI23" s="99">
        <v>27.498444860000003</v>
      </c>
      <c r="AJ23" s="99">
        <v>5.9340054600000096</v>
      </c>
      <c r="AK23" s="99">
        <v>7.6609627599999879</v>
      </c>
      <c r="AL23" s="111">
        <v>59.093413080000005</v>
      </c>
      <c r="AM23" s="99">
        <v>12</v>
      </c>
      <c r="AN23" s="99">
        <v>15</v>
      </c>
      <c r="AO23" s="99">
        <v>11</v>
      </c>
      <c r="AP23" s="99">
        <v>6</v>
      </c>
      <c r="AQ23" s="98">
        <v>44</v>
      </c>
      <c r="AR23" s="125">
        <v>97</v>
      </c>
      <c r="AS23" s="99">
        <v>-36</v>
      </c>
      <c r="AT23" s="99">
        <v>-26</v>
      </c>
      <c r="AU23" s="99">
        <v>-132</v>
      </c>
      <c r="AV23" s="98">
        <v>-97</v>
      </c>
      <c r="AW23" s="117">
        <v>-16</v>
      </c>
      <c r="AX23" s="110">
        <v>-16.127681320000004</v>
      </c>
      <c r="AY23" s="110">
        <v>-48.589433210000003</v>
      </c>
      <c r="AZ23" s="110">
        <v>-28.65156679</v>
      </c>
      <c r="BA23" s="54">
        <v>-109.36868132000001</v>
      </c>
      <c r="BB23" s="117">
        <v>-21.661999999999999</v>
      </c>
      <c r="BC23" s="110">
        <v>-140.95400000000001</v>
      </c>
      <c r="BD23" s="110">
        <v>2.6535339600000025</v>
      </c>
      <c r="BE23" s="110">
        <v>-202.87629242</v>
      </c>
      <c r="BF23" s="54">
        <v>-362.83875846000001</v>
      </c>
      <c r="BG23" s="117">
        <v>-24.354747650000036</v>
      </c>
      <c r="BH23" s="110">
        <v>-79.780252349999955</v>
      </c>
      <c r="BI23" s="110">
        <v>9.5095564499998773</v>
      </c>
      <c r="BJ23" s="110">
        <v>-24.644849109999882</v>
      </c>
      <c r="BK23" s="54">
        <v>-119.27029266</v>
      </c>
      <c r="BL23" s="117">
        <v>-47</v>
      </c>
      <c r="BM23" s="110">
        <v>-930</v>
      </c>
      <c r="BN23" s="110">
        <v>22</v>
      </c>
      <c r="BO23" s="110">
        <v>-32</v>
      </c>
      <c r="BP23" s="54">
        <v>-987</v>
      </c>
      <c r="BQ23" s="328">
        <v>-182</v>
      </c>
      <c r="BR23" s="324">
        <v>-349</v>
      </c>
      <c r="BS23" s="324">
        <v>32</v>
      </c>
      <c r="BT23" s="110">
        <v>18</v>
      </c>
      <c r="BU23" s="54">
        <v>-481</v>
      </c>
      <c r="BV23" s="328">
        <v>-13</v>
      </c>
      <c r="BW23" s="110">
        <v>87</v>
      </c>
      <c r="BX23" s="324">
        <v>-376</v>
      </c>
      <c r="BY23" s="110">
        <v>23</v>
      </c>
      <c r="BZ23" s="353">
        <v>-279</v>
      </c>
    </row>
    <row r="24" spans="1:78" s="9" customFormat="1" ht="18" customHeight="1">
      <c r="A24" s="40"/>
      <c r="B24" s="10" t="s">
        <v>15</v>
      </c>
      <c r="C24" s="10" t="s">
        <v>45</v>
      </c>
      <c r="D24" s="114">
        <v>1155</v>
      </c>
      <c r="E24" s="114">
        <v>890</v>
      </c>
      <c r="F24" s="114">
        <v>1964</v>
      </c>
      <c r="G24" s="114">
        <v>1195</v>
      </c>
      <c r="H24" s="74">
        <v>5204</v>
      </c>
      <c r="I24" s="114">
        <v>1275.3109999999999</v>
      </c>
      <c r="J24" s="114">
        <v>2485</v>
      </c>
      <c r="K24" s="114">
        <v>446.88099999999997</v>
      </c>
      <c r="L24" s="114">
        <v>1352.308</v>
      </c>
      <c r="M24" s="74">
        <v>5558.5</v>
      </c>
      <c r="N24" s="114">
        <v>800</v>
      </c>
      <c r="O24" s="114">
        <v>734</v>
      </c>
      <c r="P24" s="114">
        <v>431</v>
      </c>
      <c r="Q24" s="114">
        <v>-2475</v>
      </c>
      <c r="R24" s="74">
        <v>-511</v>
      </c>
      <c r="S24" s="114">
        <v>771</v>
      </c>
      <c r="T24" s="114">
        <v>307</v>
      </c>
      <c r="U24" s="114">
        <v>178</v>
      </c>
      <c r="V24" s="114">
        <v>633</v>
      </c>
      <c r="W24" s="74">
        <v>1888</v>
      </c>
      <c r="X24" s="114">
        <v>292.89100000000002</v>
      </c>
      <c r="Y24" s="114">
        <v>2693.3870000000002</v>
      </c>
      <c r="Z24" s="114">
        <v>553.65300000000002</v>
      </c>
      <c r="AA24" s="114">
        <v>324.91600000000005</v>
      </c>
      <c r="AB24" s="74">
        <v>3863.8469999999998</v>
      </c>
      <c r="AC24" s="114">
        <v>-1305.3024915199999</v>
      </c>
      <c r="AD24" s="114">
        <v>614.58797962999995</v>
      </c>
      <c r="AE24" s="114">
        <v>448.65224529999966</v>
      </c>
      <c r="AF24" s="114">
        <v>-11697.575262960005</v>
      </c>
      <c r="AG24" s="74">
        <v>-11939.637529550002</v>
      </c>
      <c r="AH24" s="114">
        <v>-2518.4303368000001</v>
      </c>
      <c r="AI24" s="114">
        <v>-1387.1460057700001</v>
      </c>
      <c r="AJ24" s="114">
        <v>1229.8481014800018</v>
      </c>
      <c r="AK24" s="114">
        <v>587.70692606999796</v>
      </c>
      <c r="AL24" s="74">
        <v>-2088.0213150200011</v>
      </c>
      <c r="AM24" s="114">
        <v>1813.9761992399999</v>
      </c>
      <c r="AN24" s="114">
        <v>55</v>
      </c>
      <c r="AO24" s="114">
        <v>1878</v>
      </c>
      <c r="AP24" s="114">
        <v>1987</v>
      </c>
      <c r="AQ24" s="114">
        <v>5734.9761992399999</v>
      </c>
      <c r="AR24" s="122">
        <v>-397</v>
      </c>
      <c r="AS24" s="114">
        <v>2295</v>
      </c>
      <c r="AT24" s="114">
        <v>1311</v>
      </c>
      <c r="AU24" s="114">
        <v>30</v>
      </c>
      <c r="AV24" s="114">
        <v>3239</v>
      </c>
      <c r="AW24" s="122">
        <v>7894</v>
      </c>
      <c r="AX24" s="114">
        <v>-982.42620813999952</v>
      </c>
      <c r="AY24" s="114">
        <v>1271.6812705696648</v>
      </c>
      <c r="AZ24" s="114">
        <v>1666.84581886</v>
      </c>
      <c r="BA24" s="114">
        <v>9852.6264028296664</v>
      </c>
      <c r="BB24" s="122">
        <v>98.032999999999959</v>
      </c>
      <c r="BC24" s="114">
        <v>-738.28500000000008</v>
      </c>
      <c r="BD24" s="114">
        <v>1812.2486416899994</v>
      </c>
      <c r="BE24" s="114">
        <v>1164.7811191999995</v>
      </c>
      <c r="BF24" s="114">
        <v>2334.7777608899996</v>
      </c>
      <c r="BG24" s="122">
        <v>1397.0885020499998</v>
      </c>
      <c r="BH24" s="114">
        <v>1557.4427232200001</v>
      </c>
      <c r="BI24" s="114">
        <v>4081.9773947999984</v>
      </c>
      <c r="BJ24" s="114">
        <v>6636.3903982700012</v>
      </c>
      <c r="BK24" s="114">
        <v>13672.89901834</v>
      </c>
      <c r="BL24" s="122">
        <v>14282</v>
      </c>
      <c r="BM24" s="114">
        <v>4946</v>
      </c>
      <c r="BN24" s="114">
        <v>8363</v>
      </c>
      <c r="BO24" s="114">
        <v>4241</v>
      </c>
      <c r="BP24" s="114">
        <v>31831</v>
      </c>
      <c r="BQ24" s="122">
        <v>1811</v>
      </c>
      <c r="BR24" s="114">
        <v>2516</v>
      </c>
      <c r="BS24" s="114">
        <v>1292</v>
      </c>
      <c r="BT24" s="114">
        <v>1217</v>
      </c>
      <c r="BU24" s="114">
        <v>6838</v>
      </c>
      <c r="BV24" s="326">
        <v>1021</v>
      </c>
      <c r="BW24" s="114">
        <v>3851</v>
      </c>
      <c r="BX24" s="114">
        <v>1862</v>
      </c>
      <c r="BY24" s="114">
        <v>3610</v>
      </c>
      <c r="BZ24" s="342">
        <v>10344</v>
      </c>
    </row>
    <row r="25" spans="1:78" s="40" customFormat="1" ht="18" customHeight="1">
      <c r="B25" s="40" t="s">
        <v>16</v>
      </c>
      <c r="C25" s="40" t="s">
        <v>46</v>
      </c>
      <c r="D25" s="204">
        <v>-482</v>
      </c>
      <c r="E25" s="204">
        <v>-44</v>
      </c>
      <c r="F25" s="204">
        <v>-640</v>
      </c>
      <c r="G25" s="204">
        <v>-323</v>
      </c>
      <c r="H25" s="205">
        <v>-1489</v>
      </c>
      <c r="I25" s="204">
        <v>-334</v>
      </c>
      <c r="J25" s="204">
        <v>-435</v>
      </c>
      <c r="K25" s="204">
        <v>-76</v>
      </c>
      <c r="L25" s="204">
        <v>-375</v>
      </c>
      <c r="M25" s="205">
        <v>-1220</v>
      </c>
      <c r="N25" s="204">
        <v>-262</v>
      </c>
      <c r="O25" s="204">
        <v>-50</v>
      </c>
      <c r="P25" s="204">
        <v>-119</v>
      </c>
      <c r="Q25" s="204">
        <v>1292</v>
      </c>
      <c r="R25" s="245">
        <v>861</v>
      </c>
      <c r="S25" s="204">
        <v>-360.87299999999999</v>
      </c>
      <c r="T25" s="204">
        <v>-78.938999999999993</v>
      </c>
      <c r="U25" s="204">
        <v>199.39</v>
      </c>
      <c r="V25" s="204">
        <v>-76.430000000000007</v>
      </c>
      <c r="W25" s="205">
        <v>-316.85200000000003</v>
      </c>
      <c r="X25" s="42">
        <v>-111</v>
      </c>
      <c r="Y25" s="42">
        <v>-725</v>
      </c>
      <c r="Z25" s="42">
        <v>-86</v>
      </c>
      <c r="AA25" s="110">
        <v>21</v>
      </c>
      <c r="AB25" s="54">
        <v>-901</v>
      </c>
      <c r="AC25" s="42">
        <v>414.32968596999996</v>
      </c>
      <c r="AD25" s="42">
        <v>-1133.7554117300001</v>
      </c>
      <c r="AE25" s="42">
        <v>865.57791268000028</v>
      </c>
      <c r="AF25" s="42">
        <v>4226.6863400099992</v>
      </c>
      <c r="AG25" s="98">
        <v>4372.8385269299997</v>
      </c>
      <c r="AH25" s="42">
        <v>675</v>
      </c>
      <c r="AI25" s="42">
        <v>111.14774687000038</v>
      </c>
      <c r="AJ25" s="42">
        <v>475.30404786000003</v>
      </c>
      <c r="AK25" s="42">
        <v>-130.79983824000041</v>
      </c>
      <c r="AL25" s="111">
        <v>1130.65195649</v>
      </c>
      <c r="AM25" s="42">
        <v>-573</v>
      </c>
      <c r="AN25" s="42">
        <v>-46</v>
      </c>
      <c r="AO25" s="42">
        <v>-536</v>
      </c>
      <c r="AP25" s="42">
        <v>-763</v>
      </c>
      <c r="AQ25" s="54">
        <v>-1918</v>
      </c>
      <c r="AR25" s="124">
        <v>137</v>
      </c>
      <c r="AS25" s="42">
        <v>-802</v>
      </c>
      <c r="AT25" s="42">
        <v>-270</v>
      </c>
      <c r="AU25" s="42">
        <v>-173</v>
      </c>
      <c r="AV25" s="54">
        <v>-1108</v>
      </c>
      <c r="AW25" s="117">
        <v>-2050</v>
      </c>
      <c r="AX25" s="42">
        <v>177.87861930000003</v>
      </c>
      <c r="AY25" s="42">
        <v>-196.97331463999976</v>
      </c>
      <c r="AZ25" s="42">
        <v>-405.83768536000025</v>
      </c>
      <c r="BA25" s="54">
        <v>-2474.9323807000001</v>
      </c>
      <c r="BB25" s="117">
        <v>-188</v>
      </c>
      <c r="BC25" s="42">
        <v>-116.30800000000001</v>
      </c>
      <c r="BD25" s="42">
        <v>9.7497020900001523</v>
      </c>
      <c r="BE25" s="42">
        <v>-268.9103376500006</v>
      </c>
      <c r="BF25" s="54">
        <v>-563.46863556000039</v>
      </c>
      <c r="BG25" s="117">
        <v>-27.816483359999971</v>
      </c>
      <c r="BH25" s="42">
        <v>-20.424516640000046</v>
      </c>
      <c r="BI25" s="42">
        <v>-171.77039464000006</v>
      </c>
      <c r="BJ25" s="42">
        <v>-1205.8286296299998</v>
      </c>
      <c r="BK25" s="54">
        <v>-1425.84002427</v>
      </c>
      <c r="BL25" s="117">
        <v>-3638</v>
      </c>
      <c r="BM25" s="42">
        <v>-1318</v>
      </c>
      <c r="BN25" s="42">
        <v>-767</v>
      </c>
      <c r="BO25" s="42">
        <v>-803</v>
      </c>
      <c r="BP25" s="54">
        <v>-6525</v>
      </c>
      <c r="BQ25" s="328">
        <v>513</v>
      </c>
      <c r="BR25" s="343">
        <v>-199</v>
      </c>
      <c r="BS25" s="343">
        <v>-108</v>
      </c>
      <c r="BT25" s="42">
        <v>-74</v>
      </c>
      <c r="BU25" s="54">
        <v>131</v>
      </c>
      <c r="BV25" s="328">
        <v>88</v>
      </c>
      <c r="BW25" s="42">
        <v>-506</v>
      </c>
      <c r="BX25" s="343">
        <v>-421</v>
      </c>
      <c r="BY25" s="42">
        <v>-140</v>
      </c>
      <c r="BZ25" s="353">
        <v>-980</v>
      </c>
    </row>
    <row r="26" spans="1:78" s="40" customFormat="1" ht="18" customHeight="1">
      <c r="B26" s="40" t="s">
        <v>17</v>
      </c>
      <c r="C26" s="40" t="s">
        <v>47</v>
      </c>
      <c r="D26" s="22">
        <v>0</v>
      </c>
      <c r="E26" s="22">
        <v>0</v>
      </c>
      <c r="F26" s="22">
        <v>0</v>
      </c>
      <c r="G26" s="204">
        <v>-46</v>
      </c>
      <c r="H26" s="205">
        <v>-46</v>
      </c>
      <c r="I26" s="22">
        <v>0</v>
      </c>
      <c r="J26" s="22">
        <v>0</v>
      </c>
      <c r="K26" s="22">
        <v>0</v>
      </c>
      <c r="L26" s="204">
        <v>-32</v>
      </c>
      <c r="M26" s="205">
        <v>-32</v>
      </c>
      <c r="N26" s="42">
        <v>0</v>
      </c>
      <c r="O26" s="42">
        <v>0</v>
      </c>
      <c r="P26" s="42">
        <v>0</v>
      </c>
      <c r="Q26" s="204">
        <v>-52</v>
      </c>
      <c r="R26" s="245">
        <v>-52</v>
      </c>
      <c r="S26" s="42">
        <v>0</v>
      </c>
      <c r="T26" s="42">
        <v>0</v>
      </c>
      <c r="U26" s="42">
        <v>0</v>
      </c>
      <c r="V26" s="204">
        <v>-22.584</v>
      </c>
      <c r="W26" s="205">
        <v>-22.584</v>
      </c>
      <c r="X26" s="42">
        <v>0</v>
      </c>
      <c r="Y26" s="42">
        <v>0</v>
      </c>
      <c r="Z26" s="42">
        <v>0</v>
      </c>
      <c r="AA26" s="42">
        <v>-58</v>
      </c>
      <c r="AB26" s="54">
        <v>-58</v>
      </c>
      <c r="AC26" s="42">
        <v>0</v>
      </c>
      <c r="AD26" s="42">
        <v>0</v>
      </c>
      <c r="AE26" s="42">
        <v>0</v>
      </c>
      <c r="AF26" s="42">
        <v>-73.793745659999999</v>
      </c>
      <c r="AG26" s="98">
        <v>-73.793745659999999</v>
      </c>
      <c r="AH26" s="42">
        <v>0</v>
      </c>
      <c r="AI26" s="42">
        <v>0</v>
      </c>
      <c r="AJ26" s="42">
        <v>0</v>
      </c>
      <c r="AK26" s="42">
        <v>-44.597999999999999</v>
      </c>
      <c r="AL26" s="111">
        <v>-44.597999999999999</v>
      </c>
      <c r="AM26" s="42">
        <v>0</v>
      </c>
      <c r="AN26" s="42">
        <v>0</v>
      </c>
      <c r="AO26" s="42"/>
      <c r="AP26" s="42">
        <v>-37</v>
      </c>
      <c r="AQ26" s="54">
        <v>-37</v>
      </c>
      <c r="AR26" s="124">
        <v>0</v>
      </c>
      <c r="AS26" s="42">
        <v>0</v>
      </c>
      <c r="AT26" s="42">
        <v>0</v>
      </c>
      <c r="AU26" s="42">
        <v>-14</v>
      </c>
      <c r="AV26" s="54">
        <v>-14</v>
      </c>
      <c r="AW26" s="117">
        <v>0</v>
      </c>
      <c r="AX26" s="42">
        <v>0</v>
      </c>
      <c r="AY26" s="42"/>
      <c r="AZ26" s="42">
        <v>-41.744999999999997</v>
      </c>
      <c r="BA26" s="54">
        <v>-41.744999999999997</v>
      </c>
      <c r="BB26" s="117">
        <v>0</v>
      </c>
      <c r="BC26" s="42">
        <v>0</v>
      </c>
      <c r="BD26" s="42">
        <v>0</v>
      </c>
      <c r="BE26" s="42">
        <v>-77.287000000000006</v>
      </c>
      <c r="BF26" s="54">
        <v>-77.287000000000006</v>
      </c>
      <c r="BG26" s="117">
        <v>0</v>
      </c>
      <c r="BH26" s="42">
        <v>0</v>
      </c>
      <c r="BI26" s="42">
        <v>0</v>
      </c>
      <c r="BJ26" s="42">
        <v>-65.928228149999995</v>
      </c>
      <c r="BK26" s="54">
        <v>-65.928228149999995</v>
      </c>
      <c r="BL26" s="117">
        <v>0</v>
      </c>
      <c r="BM26" s="42">
        <v>0</v>
      </c>
      <c r="BN26" s="42">
        <v>0</v>
      </c>
      <c r="BO26" s="42">
        <v>-122</v>
      </c>
      <c r="BP26" s="54">
        <v>-122</v>
      </c>
      <c r="BQ26" s="328">
        <v>0</v>
      </c>
      <c r="BR26" s="343">
        <v>0</v>
      </c>
      <c r="BS26" s="343">
        <v>0</v>
      </c>
      <c r="BT26" s="42">
        <v>-108</v>
      </c>
      <c r="BU26" s="54">
        <v>-108</v>
      </c>
      <c r="BV26" s="328">
        <v>0</v>
      </c>
      <c r="BW26" s="42">
        <v>0</v>
      </c>
      <c r="BX26" s="343">
        <v>0</v>
      </c>
      <c r="BY26" s="42">
        <v>-139</v>
      </c>
      <c r="BZ26" s="353">
        <v>-139</v>
      </c>
    </row>
    <row r="27" spans="1:78" s="9" customFormat="1" ht="18" customHeight="1">
      <c r="A27" s="40"/>
      <c r="B27" s="10" t="s">
        <v>106</v>
      </c>
      <c r="C27" s="10" t="s">
        <v>48</v>
      </c>
      <c r="D27" s="114">
        <v>673</v>
      </c>
      <c r="E27" s="114">
        <v>846</v>
      </c>
      <c r="F27" s="114">
        <v>1324</v>
      </c>
      <c r="G27" s="114">
        <v>826</v>
      </c>
      <c r="H27" s="74">
        <v>3669</v>
      </c>
      <c r="I27" s="114">
        <v>941.31099999999992</v>
      </c>
      <c r="J27" s="114">
        <v>2050</v>
      </c>
      <c r="K27" s="114">
        <v>370.88099999999997</v>
      </c>
      <c r="L27" s="114">
        <v>944.30799999999999</v>
      </c>
      <c r="M27" s="74">
        <v>4306.5</v>
      </c>
      <c r="N27" s="114">
        <v>538</v>
      </c>
      <c r="O27" s="114">
        <v>684</v>
      </c>
      <c r="P27" s="114">
        <v>312</v>
      </c>
      <c r="Q27" s="114">
        <v>-1236</v>
      </c>
      <c r="R27" s="74">
        <v>298</v>
      </c>
      <c r="S27" s="114">
        <v>409.12700000000001</v>
      </c>
      <c r="T27" s="114">
        <v>228.06100000000001</v>
      </c>
      <c r="U27" s="114">
        <v>377.39</v>
      </c>
      <c r="V27" s="114">
        <v>533.98599999999999</v>
      </c>
      <c r="W27" s="114">
        <v>1548.5639999999999</v>
      </c>
      <c r="X27" s="114">
        <v>180.89100000000002</v>
      </c>
      <c r="Y27" s="114">
        <v>1968.3870000000002</v>
      </c>
      <c r="Z27" s="114">
        <v>467.65300000000002</v>
      </c>
      <c r="AA27" s="114">
        <v>287.91600000000005</v>
      </c>
      <c r="AB27" s="114">
        <v>2904.8469999999998</v>
      </c>
      <c r="AC27" s="114">
        <v>-891.97280554999998</v>
      </c>
      <c r="AD27" s="114">
        <v>-519.16743210000016</v>
      </c>
      <c r="AE27" s="114">
        <v>1314.2301579800001</v>
      </c>
      <c r="AF27" s="114">
        <v>-7544.6826686100057</v>
      </c>
      <c r="AG27" s="114">
        <v>-7640.5927482800025</v>
      </c>
      <c r="AH27" s="114">
        <v>-1844.4303368000001</v>
      </c>
      <c r="AI27" s="114">
        <v>-1275.9982588999997</v>
      </c>
      <c r="AJ27" s="114">
        <v>1705.1521493400019</v>
      </c>
      <c r="AK27" s="114">
        <v>412.30908782999751</v>
      </c>
      <c r="AL27" s="114">
        <v>-1001.9673585300011</v>
      </c>
      <c r="AM27" s="114">
        <v>1240.9761992399999</v>
      </c>
      <c r="AN27" s="114">
        <v>9</v>
      </c>
      <c r="AO27" s="114">
        <v>1340</v>
      </c>
      <c r="AP27" s="114">
        <v>1188</v>
      </c>
      <c r="AQ27" s="114">
        <v>3777.9761992399999</v>
      </c>
      <c r="AR27" s="122">
        <v>-260</v>
      </c>
      <c r="AS27" s="114">
        <v>1493</v>
      </c>
      <c r="AT27" s="114">
        <v>1041</v>
      </c>
      <c r="AU27" s="114">
        <v>-157</v>
      </c>
      <c r="AV27" s="114">
        <v>2117</v>
      </c>
      <c r="AW27" s="122">
        <v>5844</v>
      </c>
      <c r="AX27" s="114">
        <v>-804.54758883999943</v>
      </c>
      <c r="AY27" s="114">
        <v>1074.7079559296651</v>
      </c>
      <c r="AZ27" s="114">
        <v>1220.2631334999999</v>
      </c>
      <c r="BA27" s="114">
        <v>7335.9490221296664</v>
      </c>
      <c r="BB27" s="122">
        <v>-89.967000000000041</v>
      </c>
      <c r="BC27" s="114">
        <v>-854.59300000000007</v>
      </c>
      <c r="BD27" s="114">
        <v>1821.9983437799997</v>
      </c>
      <c r="BE27" s="114">
        <v>818.58378154999878</v>
      </c>
      <c r="BF27" s="114">
        <v>1694.0221253299992</v>
      </c>
      <c r="BG27" s="122">
        <v>1369.2720186899999</v>
      </c>
      <c r="BH27" s="114">
        <v>1537.01820658</v>
      </c>
      <c r="BI27" s="114">
        <v>3910.2070001599982</v>
      </c>
      <c r="BJ27" s="114">
        <v>5364.6335404900019</v>
      </c>
      <c r="BK27" s="114">
        <v>12181.130765920001</v>
      </c>
      <c r="BL27" s="122">
        <v>10644</v>
      </c>
      <c r="BM27" s="114">
        <v>3628</v>
      </c>
      <c r="BN27" s="114">
        <v>7596</v>
      </c>
      <c r="BO27" s="114">
        <v>3316</v>
      </c>
      <c r="BP27" s="114">
        <v>25184</v>
      </c>
      <c r="BQ27" s="122">
        <v>2324</v>
      </c>
      <c r="BR27" s="114">
        <v>2317</v>
      </c>
      <c r="BS27" s="114">
        <v>1184</v>
      </c>
      <c r="BT27" s="114">
        <v>1035</v>
      </c>
      <c r="BU27" s="114">
        <v>6861</v>
      </c>
      <c r="BV27" s="326">
        <v>1109</v>
      </c>
      <c r="BW27" s="114">
        <v>3345</v>
      </c>
      <c r="BX27" s="114">
        <v>1441</v>
      </c>
      <c r="BY27" s="114">
        <v>3331</v>
      </c>
      <c r="BZ27" s="342">
        <v>9225</v>
      </c>
    </row>
    <row r="28" spans="1:78" s="9" customFormat="1" ht="25">
      <c r="B28" s="104" t="s">
        <v>109</v>
      </c>
      <c r="C28" s="106" t="s">
        <v>107</v>
      </c>
      <c r="D28" s="110">
        <v>0</v>
      </c>
      <c r="E28" s="110">
        <v>0</v>
      </c>
      <c r="F28" s="110">
        <v>0</v>
      </c>
      <c r="G28" s="110">
        <v>0</v>
      </c>
      <c r="H28" s="111">
        <v>0</v>
      </c>
      <c r="I28" s="110">
        <v>0</v>
      </c>
      <c r="J28" s="110">
        <v>0</v>
      </c>
      <c r="K28" s="110">
        <v>0</v>
      </c>
      <c r="L28" s="110">
        <v>0</v>
      </c>
      <c r="M28" s="111">
        <v>0</v>
      </c>
      <c r="N28" s="110">
        <v>0</v>
      </c>
      <c r="O28" s="110">
        <v>0</v>
      </c>
      <c r="P28" s="110">
        <v>0</v>
      </c>
      <c r="Q28" s="110">
        <v>0</v>
      </c>
      <c r="R28" s="111">
        <v>0</v>
      </c>
      <c r="S28" s="110">
        <v>0</v>
      </c>
      <c r="T28" s="110">
        <v>0</v>
      </c>
      <c r="U28" s="110">
        <v>0</v>
      </c>
      <c r="V28" s="110">
        <v>0</v>
      </c>
      <c r="W28" s="111">
        <v>0</v>
      </c>
      <c r="X28" s="110">
        <v>0</v>
      </c>
      <c r="Y28" s="110">
        <v>0</v>
      </c>
      <c r="Z28" s="110">
        <v>0</v>
      </c>
      <c r="AA28" s="110">
        <v>0</v>
      </c>
      <c r="AB28" s="111">
        <v>0</v>
      </c>
      <c r="AC28" s="110">
        <v>0</v>
      </c>
      <c r="AD28" s="110">
        <v>0</v>
      </c>
      <c r="AE28" s="110">
        <v>0</v>
      </c>
      <c r="AF28" s="110">
        <v>0</v>
      </c>
      <c r="AG28" s="111">
        <v>0</v>
      </c>
      <c r="AH28" s="110">
        <v>0</v>
      </c>
      <c r="AI28" s="110">
        <v>0</v>
      </c>
      <c r="AJ28" s="110">
        <v>0</v>
      </c>
      <c r="AK28" s="110">
        <v>0</v>
      </c>
      <c r="AL28" s="111">
        <v>0</v>
      </c>
      <c r="AM28" s="110">
        <v>0</v>
      </c>
      <c r="AN28" s="110">
        <v>0</v>
      </c>
      <c r="AO28" s="110">
        <v>0</v>
      </c>
      <c r="AP28" s="110">
        <v>0</v>
      </c>
      <c r="AQ28" s="111">
        <v>0</v>
      </c>
      <c r="AR28" s="110">
        <v>831</v>
      </c>
      <c r="AS28" s="110">
        <v>1773</v>
      </c>
      <c r="AT28" s="110">
        <v>510</v>
      </c>
      <c r="AU28" s="42">
        <v>1964</v>
      </c>
      <c r="AV28" s="111">
        <v>5078</v>
      </c>
      <c r="AW28" s="117">
        <v>2765</v>
      </c>
      <c r="AX28" s="42">
        <v>157.68152882000001</v>
      </c>
      <c r="AY28" s="42">
        <v>172.74689272000001</v>
      </c>
      <c r="AZ28" s="42">
        <v>16.95047078</v>
      </c>
      <c r="BA28" s="54">
        <v>3113.3788923200004</v>
      </c>
      <c r="BB28" s="291">
        <v>475</v>
      </c>
      <c r="BC28" s="99">
        <v>6.4904087100000032</v>
      </c>
      <c r="BD28" s="99">
        <v>4736.3349800199994</v>
      </c>
      <c r="BE28" s="99">
        <v>5013.4387737400002</v>
      </c>
      <c r="BF28" s="54">
        <v>10232.264162470001</v>
      </c>
      <c r="BG28" s="291">
        <v>6782.5205369200003</v>
      </c>
      <c r="BH28" s="99">
        <v>334.81919649000002</v>
      </c>
      <c r="BI28" s="99">
        <v>299.26416490000003</v>
      </c>
      <c r="BJ28" s="99">
        <v>57.629477680000008</v>
      </c>
      <c r="BK28" s="54">
        <v>7474.2333759899993</v>
      </c>
      <c r="BL28" s="291">
        <v>534</v>
      </c>
      <c r="BM28" s="99">
        <v>1628</v>
      </c>
      <c r="BN28" s="99">
        <v>3</v>
      </c>
      <c r="BO28" s="99">
        <v>22</v>
      </c>
      <c r="BP28" s="54">
        <v>2187</v>
      </c>
      <c r="BQ28" s="329">
        <v>17</v>
      </c>
      <c r="BR28" s="344">
        <v>143</v>
      </c>
      <c r="BS28" s="344">
        <v>96</v>
      </c>
      <c r="BT28" s="99">
        <v>1</v>
      </c>
      <c r="BU28" s="54">
        <v>257</v>
      </c>
      <c r="BV28" s="328">
        <v>21</v>
      </c>
      <c r="BW28" s="99">
        <v>28</v>
      </c>
      <c r="BX28" s="344">
        <v>62</v>
      </c>
      <c r="BY28" s="99">
        <v>-6</v>
      </c>
      <c r="BZ28" s="353">
        <v>105</v>
      </c>
    </row>
    <row r="29" spans="1:78" s="9" customFormat="1" ht="18" customHeight="1">
      <c r="A29" s="40"/>
      <c r="B29" s="10" t="s">
        <v>110</v>
      </c>
      <c r="C29" s="10"/>
      <c r="D29" s="114">
        <v>673</v>
      </c>
      <c r="E29" s="114">
        <v>846</v>
      </c>
      <c r="F29" s="114">
        <v>1324</v>
      </c>
      <c r="G29" s="114">
        <v>826</v>
      </c>
      <c r="H29" s="74">
        <v>3669</v>
      </c>
      <c r="I29" s="114">
        <v>941.31099999999992</v>
      </c>
      <c r="J29" s="114">
        <v>2050</v>
      </c>
      <c r="K29" s="114">
        <v>370.88099999999997</v>
      </c>
      <c r="L29" s="114">
        <v>944.30799999999999</v>
      </c>
      <c r="M29" s="74">
        <v>4306.5</v>
      </c>
      <c r="N29" s="114">
        <v>538</v>
      </c>
      <c r="O29" s="114">
        <v>684</v>
      </c>
      <c r="P29" s="114">
        <v>312</v>
      </c>
      <c r="Q29" s="114">
        <v>-1236</v>
      </c>
      <c r="R29" s="74">
        <v>298</v>
      </c>
      <c r="S29" s="114">
        <v>409.12700000000001</v>
      </c>
      <c r="T29" s="114">
        <v>228.06100000000001</v>
      </c>
      <c r="U29" s="114">
        <v>377.39</v>
      </c>
      <c r="V29" s="114">
        <v>533.98599999999999</v>
      </c>
      <c r="W29" s="74">
        <v>1548.5639999999999</v>
      </c>
      <c r="X29" s="114">
        <v>180.89100000000002</v>
      </c>
      <c r="Y29" s="114">
        <v>1968.3870000000002</v>
      </c>
      <c r="Z29" s="114">
        <v>467.65300000000002</v>
      </c>
      <c r="AA29" s="114">
        <v>287.91600000000005</v>
      </c>
      <c r="AB29" s="74">
        <v>2904.8469999999998</v>
      </c>
      <c r="AC29" s="114">
        <v>-891.97280554999998</v>
      </c>
      <c r="AD29" s="114">
        <v>-519.16743210000016</v>
      </c>
      <c r="AE29" s="114">
        <v>1314.2301579800001</v>
      </c>
      <c r="AF29" s="114">
        <v>-7544.6826686100057</v>
      </c>
      <c r="AG29" s="74">
        <v>-7640.5927482800025</v>
      </c>
      <c r="AH29" s="114">
        <v>-1844.4303368000001</v>
      </c>
      <c r="AI29" s="114">
        <v>-1275.9982588999997</v>
      </c>
      <c r="AJ29" s="114">
        <v>1705.1521493400019</v>
      </c>
      <c r="AK29" s="114">
        <v>412.30908782999751</v>
      </c>
      <c r="AL29" s="74">
        <v>-1001.9673585300011</v>
      </c>
      <c r="AM29" s="114">
        <v>1240.9761992399999</v>
      </c>
      <c r="AN29" s="114">
        <v>9</v>
      </c>
      <c r="AO29" s="114">
        <v>1340</v>
      </c>
      <c r="AP29" s="114">
        <v>1188</v>
      </c>
      <c r="AQ29" s="74">
        <v>3777.9761992399999</v>
      </c>
      <c r="AR29" s="114">
        <v>570</v>
      </c>
      <c r="AS29" s="114">
        <v>3267</v>
      </c>
      <c r="AT29" s="114">
        <v>1550</v>
      </c>
      <c r="AU29" s="114">
        <v>1807</v>
      </c>
      <c r="AV29" s="114">
        <v>7194</v>
      </c>
      <c r="AW29" s="114">
        <v>8610</v>
      </c>
      <c r="AX29" s="114">
        <v>-646.8660600199994</v>
      </c>
      <c r="AY29" s="114">
        <v>1248.4548486496651</v>
      </c>
      <c r="AZ29" s="114">
        <v>1237.2136042799998</v>
      </c>
      <c r="BA29" s="114">
        <v>10449.327914449666</v>
      </c>
      <c r="BB29" s="122">
        <v>384.03299999999996</v>
      </c>
      <c r="BC29" s="114">
        <v>-848.10259129000008</v>
      </c>
      <c r="BD29" s="114">
        <v>6557.3333237999996</v>
      </c>
      <c r="BE29" s="114">
        <v>5832.0225552899992</v>
      </c>
      <c r="BF29" s="114">
        <v>11926.2862878</v>
      </c>
      <c r="BG29" s="122">
        <v>8151.7925556099999</v>
      </c>
      <c r="BH29" s="114">
        <v>1871.8374030699999</v>
      </c>
      <c r="BI29" s="114">
        <v>4209.4711650599984</v>
      </c>
      <c r="BJ29" s="114">
        <v>5422.2630181700015</v>
      </c>
      <c r="BK29" s="114">
        <v>19655.364141910002</v>
      </c>
      <c r="BL29" s="122">
        <v>11178</v>
      </c>
      <c r="BM29" s="114">
        <v>5256</v>
      </c>
      <c r="BN29" s="114">
        <v>7599</v>
      </c>
      <c r="BO29" s="114">
        <v>3338</v>
      </c>
      <c r="BP29" s="114">
        <v>27371</v>
      </c>
      <c r="BQ29" s="326">
        <v>2341</v>
      </c>
      <c r="BR29" s="342">
        <v>2460</v>
      </c>
      <c r="BS29" s="342">
        <v>1280</v>
      </c>
      <c r="BT29" s="114">
        <v>1036</v>
      </c>
      <c r="BU29" s="114">
        <v>7118</v>
      </c>
      <c r="BV29" s="326">
        <v>1130</v>
      </c>
      <c r="BW29" s="114">
        <v>3373</v>
      </c>
      <c r="BX29" s="342">
        <v>1503</v>
      </c>
      <c r="BY29" s="114">
        <v>3325</v>
      </c>
      <c r="BZ29" s="342">
        <v>9330</v>
      </c>
    </row>
    <row r="30" spans="1:78" s="9" customFormat="1" ht="24" customHeight="1">
      <c r="B30" s="197" t="s">
        <v>457</v>
      </c>
      <c r="C30" s="197" t="s">
        <v>458</v>
      </c>
      <c r="D30" s="227"/>
      <c r="E30" s="126"/>
      <c r="F30" s="126"/>
      <c r="G30" s="126"/>
      <c r="H30" s="104"/>
      <c r="I30" s="126"/>
      <c r="J30" s="227"/>
      <c r="K30" s="126"/>
      <c r="L30" s="126"/>
      <c r="M30" s="104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10"/>
      <c r="Y30" s="100"/>
      <c r="Z30" s="100"/>
      <c r="AA30" s="100"/>
      <c r="AB30" s="113"/>
      <c r="AC30" s="100"/>
      <c r="AD30" s="100"/>
      <c r="AE30" s="100"/>
      <c r="AF30" s="100"/>
      <c r="AG30" s="113"/>
      <c r="AH30" s="100"/>
      <c r="AI30" s="100"/>
      <c r="AJ30" s="100"/>
      <c r="AK30" s="100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F30" s="113"/>
      <c r="BG30" s="113"/>
      <c r="BH30" s="113"/>
      <c r="BI30" s="113"/>
      <c r="BJ30" s="113"/>
      <c r="BL30" s="113"/>
      <c r="BQ30" s="330"/>
      <c r="BV30" s="330"/>
    </row>
    <row r="31" spans="1:78" s="41" customFormat="1" ht="24" customHeight="1">
      <c r="B31" s="198" t="s">
        <v>336</v>
      </c>
      <c r="C31" s="198" t="s">
        <v>459</v>
      </c>
      <c r="D31" s="228"/>
      <c r="E31" s="198"/>
      <c r="F31" s="198"/>
      <c r="G31" s="198"/>
      <c r="H31" s="230"/>
      <c r="I31" s="198"/>
      <c r="J31" s="22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43"/>
      <c r="AB31" s="55"/>
      <c r="AG31" s="55"/>
      <c r="AL31" s="55"/>
      <c r="AM31" s="55"/>
      <c r="BQ31" s="331"/>
      <c r="BV31" s="331"/>
    </row>
    <row r="32" spans="1:78" s="41" customFormat="1" ht="15" customHeight="1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43"/>
      <c r="Y32" s="43"/>
      <c r="Z32" s="43"/>
      <c r="AA32" s="43"/>
      <c r="AB32" s="56"/>
      <c r="AC32" s="43"/>
      <c r="AD32" s="43"/>
      <c r="AE32" s="43"/>
      <c r="AF32" s="43"/>
      <c r="AG32" s="56"/>
      <c r="AH32" s="43"/>
      <c r="AI32" s="43"/>
      <c r="AJ32" s="43"/>
      <c r="AK32" s="43"/>
      <c r="AL32" s="56"/>
      <c r="AM32" s="56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F32" s="43"/>
      <c r="BG32" s="43"/>
      <c r="BH32" s="43"/>
      <c r="BI32" s="43"/>
      <c r="BJ32" s="43"/>
      <c r="BL32" s="43"/>
      <c r="BQ32" s="331"/>
      <c r="BV32" s="331"/>
    </row>
    <row r="33" spans="2:74" s="41" customFormat="1" ht="12.5" hidden="1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43"/>
      <c r="Y33" s="43"/>
      <c r="Z33" s="43"/>
      <c r="AA33" s="43"/>
      <c r="AB33" s="56"/>
      <c r="AC33" s="43"/>
      <c r="AD33" s="43"/>
      <c r="AE33" s="43"/>
      <c r="AF33" s="43"/>
      <c r="AG33" s="56"/>
      <c r="AH33" s="43"/>
      <c r="AI33" s="43"/>
      <c r="AJ33" s="43"/>
      <c r="AK33" s="43"/>
      <c r="AL33" s="56"/>
      <c r="AM33" s="56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F33" s="43"/>
      <c r="BG33" s="43"/>
      <c r="BH33" s="43"/>
      <c r="BI33" s="43"/>
      <c r="BJ33" s="43"/>
      <c r="BL33" s="43"/>
      <c r="BQ33" s="331"/>
      <c r="BV33" s="331"/>
    </row>
    <row r="34" spans="2:74" s="41" customFormat="1" ht="12.5" hidden="1"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Q34" s="331"/>
      <c r="BV34" s="331"/>
    </row>
    <row r="35" spans="2:74" ht="12.5" hidden="1">
      <c r="B35" s="12"/>
      <c r="C35" s="12"/>
      <c r="D35" s="12"/>
      <c r="E35" s="12"/>
      <c r="F35" s="12"/>
      <c r="G35" s="12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9"/>
    </row>
    <row r="36" spans="2:74" ht="12.5" hidden="1"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9"/>
    </row>
    <row r="37" spans="2:74" ht="12.5" hidden="1">
      <c r="B37" s="9"/>
      <c r="C37" s="9"/>
      <c r="D37" s="9"/>
      <c r="E37" s="9"/>
      <c r="F37" s="9"/>
      <c r="G37" s="9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9"/>
    </row>
    <row r="38" spans="2:74" ht="12.5" hidden="1"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9"/>
    </row>
    <row r="39" spans="2:74" ht="12.5" hidden="1">
      <c r="B39" s="9"/>
      <c r="C39" s="9"/>
      <c r="D39" s="9"/>
      <c r="E39" s="9"/>
      <c r="F39" s="9"/>
      <c r="G39" s="9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9"/>
    </row>
    <row r="40" spans="2:74" ht="12.5" hidden="1"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9"/>
    </row>
    <row r="41" spans="2:74" ht="12.5" hidden="1"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9"/>
    </row>
    <row r="42" spans="2:74" ht="12.5" hidden="1"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9"/>
    </row>
    <row r="43" spans="2:74" ht="12.5" hidden="1"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9"/>
    </row>
    <row r="44" spans="2:74" ht="12.5" hidden="1"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9"/>
    </row>
    <row r="45" spans="2:74" ht="12.5" hidden="1"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9"/>
    </row>
    <row r="46" spans="2:74" ht="12.5" hidden="1"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9"/>
    </row>
    <row r="47" spans="2:74" ht="12.5" hidden="1"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9"/>
    </row>
    <row r="48" spans="2:74" ht="12.5" hidden="1"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9"/>
    </row>
    <row r="49" spans="3:64" ht="12.5" hidden="1"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9"/>
    </row>
    <row r="50" spans="3:64" ht="12.5" hidden="1"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9"/>
    </row>
    <row r="51" spans="3:64" ht="12.5" hidden="1"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9"/>
    </row>
    <row r="52" spans="3:64" ht="12.5" hidden="1"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9"/>
    </row>
    <row r="53" spans="3:64" ht="12.5" hidden="1"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9"/>
    </row>
    <row r="54" spans="3:64" ht="12.5" hidden="1"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9"/>
    </row>
    <row r="55" spans="3:64" ht="12.5" hidden="1"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9"/>
    </row>
    <row r="56" spans="3:64" ht="12.5" hidden="1"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9"/>
    </row>
    <row r="57" spans="3:64" ht="12.5" hidden="1"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</row>
    <row r="58" spans="3:64" ht="12.5" hidden="1">
      <c r="C58" s="96"/>
      <c r="D58" s="96"/>
      <c r="E58" s="96"/>
      <c r="F58" s="96"/>
      <c r="G58" s="96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</row>
    <row r="59" spans="3:64" ht="12.5" hidden="1"/>
    <row r="60" spans="3:64" ht="12.5" hidden="1"/>
    <row r="61" spans="3:64" ht="12.5" hidden="1"/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681B-17A2-45A7-A5C2-9705E423658B}">
  <sheetPr>
    <tabColor theme="0" tint="-0.14999847407452621"/>
    <pageSetUpPr fitToPage="1"/>
  </sheetPr>
  <dimension ref="A1:BK91"/>
  <sheetViews>
    <sheetView showGridLines="0" zoomScaleNormal="100" workbookViewId="0">
      <pane xSplit="2" ySplit="3" topLeftCell="AZ4" activePane="bottomRight" state="frozen"/>
      <selection activeCell="B3" sqref="B3"/>
      <selection pane="topRight" activeCell="B3" sqref="B3"/>
      <selection pane="bottomLeft" activeCell="B3" sqref="B3"/>
      <selection pane="bottomRight" activeCell="BK1" sqref="BK1"/>
    </sheetView>
  </sheetViews>
  <sheetFormatPr defaultColWidth="0" defaultRowHeight="15" customHeight="1" zeroHeight="1"/>
  <cols>
    <col min="1" max="1" width="1.453125" style="32" customWidth="1"/>
    <col min="2" max="2" width="35.7265625" style="5" customWidth="1"/>
    <col min="3" max="3" width="25.26953125" style="5" hidden="1" customWidth="1"/>
    <col min="4" max="6" width="12.7265625" style="5" customWidth="1"/>
    <col min="7" max="7" width="12.7265625" style="5" bestFit="1" customWidth="1"/>
    <col min="8" max="11" width="11.54296875" style="5" customWidth="1"/>
    <col min="12" max="19" width="11.453125" style="5" customWidth="1"/>
    <col min="20" max="37" width="10.54296875" style="5" customWidth="1"/>
    <col min="38" max="39" width="10.7265625" style="5" customWidth="1"/>
    <col min="40" max="49" width="10.54296875" style="5" customWidth="1"/>
    <col min="50" max="51" width="9.7265625" style="5" customWidth="1"/>
    <col min="52" max="53" width="10.54296875" style="5" customWidth="1"/>
    <col min="54" max="57" width="10" style="5" customWidth="1"/>
    <col min="58" max="58" width="9.54296875" style="5" customWidth="1"/>
    <col min="59" max="63" width="10" style="5" customWidth="1"/>
    <col min="64" max="64" width="10" style="5" hidden="1" customWidth="1"/>
    <col min="65" max="16384" width="10" style="5" hidden="1"/>
  </cols>
  <sheetData>
    <row r="1" spans="1:63" s="32" customFormat="1" ht="48.75" customHeight="1">
      <c r="G1" s="301">
        <v>2010</v>
      </c>
      <c r="H1" s="301"/>
      <c r="I1" s="301"/>
      <c r="J1" s="301"/>
      <c r="K1" s="301">
        <v>2011</v>
      </c>
      <c r="L1" s="301"/>
      <c r="M1" s="301"/>
      <c r="N1" s="301"/>
      <c r="O1" s="301">
        <v>2012</v>
      </c>
      <c r="P1" s="301"/>
      <c r="Q1" s="301"/>
      <c r="R1" s="301"/>
      <c r="S1" s="301">
        <v>2013</v>
      </c>
      <c r="T1" s="301"/>
      <c r="U1" s="301">
        <v>611</v>
      </c>
      <c r="V1" s="301"/>
      <c r="W1" s="301">
        <v>2014</v>
      </c>
      <c r="X1" s="301"/>
      <c r="Y1" s="301"/>
      <c r="Z1" s="301"/>
      <c r="AA1" s="301">
        <v>2015</v>
      </c>
      <c r="AB1" s="301"/>
      <c r="AC1" s="301"/>
      <c r="AD1" s="301"/>
      <c r="AE1" s="301">
        <v>2016</v>
      </c>
      <c r="AF1" s="301"/>
      <c r="AG1" s="301"/>
      <c r="AH1" s="301"/>
      <c r="AI1" s="301">
        <v>2017</v>
      </c>
      <c r="AJ1" s="301"/>
      <c r="AK1" s="301"/>
      <c r="AL1" s="301"/>
      <c r="AM1" s="301">
        <v>2018</v>
      </c>
      <c r="AN1" s="301">
        <v>2019</v>
      </c>
      <c r="AO1" s="301" t="s">
        <v>471</v>
      </c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G1" s="348"/>
      <c r="BI1" s="348"/>
      <c r="BJ1" s="348"/>
      <c r="BK1" s="348" t="s">
        <v>18</v>
      </c>
    </row>
    <row r="2" spans="1:63" s="13" customFormat="1" ht="15" customHeight="1">
      <c r="A2" s="44"/>
      <c r="B2" s="133"/>
      <c r="C2" s="188"/>
      <c r="D2" s="401">
        <v>2010</v>
      </c>
      <c r="E2" s="390">
        <v>2014</v>
      </c>
      <c r="F2" s="390"/>
      <c r="G2" s="400"/>
      <c r="H2" s="401">
        <v>2011</v>
      </c>
      <c r="I2" s="390">
        <v>2014</v>
      </c>
      <c r="J2" s="390"/>
      <c r="K2" s="400"/>
      <c r="L2" s="401">
        <v>2012</v>
      </c>
      <c r="M2" s="390">
        <v>2014</v>
      </c>
      <c r="N2" s="390"/>
      <c r="O2" s="400"/>
      <c r="P2" s="401">
        <v>2013</v>
      </c>
      <c r="Q2" s="390">
        <v>2014</v>
      </c>
      <c r="R2" s="390"/>
      <c r="S2" s="400"/>
      <c r="T2" s="401">
        <v>2014</v>
      </c>
      <c r="U2" s="390">
        <v>2014</v>
      </c>
      <c r="V2" s="390"/>
      <c r="W2" s="400"/>
      <c r="X2" s="399">
        <v>2015</v>
      </c>
      <c r="Y2" s="390">
        <v>2015</v>
      </c>
      <c r="Z2" s="390"/>
      <c r="AA2" s="390"/>
      <c r="AB2" s="399">
        <v>2016</v>
      </c>
      <c r="AC2" s="390"/>
      <c r="AD2" s="390"/>
      <c r="AE2" s="400"/>
      <c r="AF2" s="399">
        <v>2017</v>
      </c>
      <c r="AG2" s="390"/>
      <c r="AH2" s="390"/>
      <c r="AI2" s="400"/>
      <c r="AJ2" s="399">
        <v>2018</v>
      </c>
      <c r="AK2" s="390"/>
      <c r="AL2" s="390"/>
      <c r="AM2" s="400"/>
      <c r="AN2" s="399">
        <v>2019</v>
      </c>
      <c r="AO2" s="390" t="s">
        <v>471</v>
      </c>
      <c r="AP2" s="390" t="s">
        <v>474</v>
      </c>
      <c r="AQ2" s="400"/>
      <c r="AR2" s="399">
        <v>2020</v>
      </c>
      <c r="AS2" s="390"/>
      <c r="AT2" s="390"/>
      <c r="AU2" s="390"/>
      <c r="AV2" s="399">
        <v>2021</v>
      </c>
      <c r="AW2" s="390"/>
      <c r="AX2" s="390"/>
      <c r="AY2" s="390"/>
      <c r="AZ2" s="399">
        <v>2022</v>
      </c>
      <c r="BA2" s="390"/>
      <c r="BB2" s="390"/>
      <c r="BC2" s="390"/>
      <c r="BD2" s="399">
        <v>2023</v>
      </c>
      <c r="BE2" s="390"/>
      <c r="BF2" s="390"/>
      <c r="BG2" s="390"/>
      <c r="BH2" s="399">
        <v>2024</v>
      </c>
      <c r="BI2" s="390"/>
      <c r="BJ2" s="390"/>
      <c r="BK2" s="390"/>
    </row>
    <row r="3" spans="1:63" s="13" customFormat="1" ht="15" customHeight="1">
      <c r="A3" s="44"/>
      <c r="B3" s="133" t="s">
        <v>19</v>
      </c>
      <c r="C3" s="188" t="s">
        <v>49</v>
      </c>
      <c r="D3" s="141" t="s">
        <v>65</v>
      </c>
      <c r="E3" s="53" t="s">
        <v>59</v>
      </c>
      <c r="F3" s="53" t="s">
        <v>66</v>
      </c>
      <c r="G3" s="146" t="s">
        <v>60</v>
      </c>
      <c r="H3" s="141" t="s">
        <v>65</v>
      </c>
      <c r="I3" s="53" t="s">
        <v>59</v>
      </c>
      <c r="J3" s="53" t="s">
        <v>66</v>
      </c>
      <c r="K3" s="146" t="s">
        <v>60</v>
      </c>
      <c r="L3" s="141" t="s">
        <v>65</v>
      </c>
      <c r="M3" s="53" t="s">
        <v>59</v>
      </c>
      <c r="N3" s="53" t="s">
        <v>66</v>
      </c>
      <c r="O3" s="146" t="s">
        <v>60</v>
      </c>
      <c r="P3" s="141" t="s">
        <v>65</v>
      </c>
      <c r="Q3" s="53" t="s">
        <v>59</v>
      </c>
      <c r="R3" s="53" t="s">
        <v>66</v>
      </c>
      <c r="S3" s="146" t="s">
        <v>60</v>
      </c>
      <c r="T3" s="141" t="s">
        <v>65</v>
      </c>
      <c r="U3" s="53" t="s">
        <v>59</v>
      </c>
      <c r="V3" s="53" t="s">
        <v>66</v>
      </c>
      <c r="W3" s="146" t="s">
        <v>60</v>
      </c>
      <c r="X3" s="151" t="s">
        <v>65</v>
      </c>
      <c r="Y3" s="53" t="s">
        <v>59</v>
      </c>
      <c r="Z3" s="53" t="s">
        <v>66</v>
      </c>
      <c r="AA3" s="53" t="s">
        <v>60</v>
      </c>
      <c r="AB3" s="151" t="s">
        <v>65</v>
      </c>
      <c r="AC3" s="53" t="s">
        <v>59</v>
      </c>
      <c r="AD3" s="53" t="s">
        <v>66</v>
      </c>
      <c r="AE3" s="146" t="s">
        <v>60</v>
      </c>
      <c r="AF3" s="151" t="s">
        <v>65</v>
      </c>
      <c r="AG3" s="53" t="s">
        <v>59</v>
      </c>
      <c r="AH3" s="53" t="s">
        <v>66</v>
      </c>
      <c r="AI3" s="146" t="s">
        <v>60</v>
      </c>
      <c r="AJ3" s="151" t="s">
        <v>65</v>
      </c>
      <c r="AK3" s="53" t="s">
        <v>59</v>
      </c>
      <c r="AL3" s="53" t="s">
        <v>66</v>
      </c>
      <c r="AM3" s="146" t="s">
        <v>60</v>
      </c>
      <c r="AN3" s="151">
        <v>42093</v>
      </c>
      <c r="AO3" s="53">
        <v>42184</v>
      </c>
      <c r="AP3" s="53">
        <v>42276</v>
      </c>
      <c r="AQ3" s="146">
        <v>42734</v>
      </c>
      <c r="AR3" s="151">
        <v>42093</v>
      </c>
      <c r="AS3" s="53">
        <v>42550</v>
      </c>
      <c r="AT3" s="53">
        <v>42642</v>
      </c>
      <c r="AU3" s="53">
        <v>42734</v>
      </c>
      <c r="AV3" s="151">
        <v>42824</v>
      </c>
      <c r="AW3" s="53">
        <v>42915</v>
      </c>
      <c r="AX3" s="53">
        <v>43007</v>
      </c>
      <c r="AY3" s="53">
        <v>43099</v>
      </c>
      <c r="AZ3" s="151">
        <v>43189</v>
      </c>
      <c r="BA3" s="53">
        <v>43280</v>
      </c>
      <c r="BB3" s="53">
        <v>43372</v>
      </c>
      <c r="BC3" s="53">
        <v>43464</v>
      </c>
      <c r="BD3" s="151">
        <v>43554</v>
      </c>
      <c r="BE3" s="53">
        <v>43645</v>
      </c>
      <c r="BF3" s="53">
        <v>43737</v>
      </c>
      <c r="BG3" s="53">
        <v>43829</v>
      </c>
      <c r="BH3" s="151">
        <v>43920</v>
      </c>
      <c r="BI3" s="53">
        <v>44011</v>
      </c>
      <c r="BJ3" s="53">
        <v>44103</v>
      </c>
      <c r="BK3" s="53">
        <v>44195</v>
      </c>
    </row>
    <row r="4" spans="1:63" s="32" customFormat="1" ht="18" customHeight="1">
      <c r="A4" s="45"/>
      <c r="B4" s="32" t="s">
        <v>20</v>
      </c>
      <c r="C4" s="139" t="s">
        <v>50</v>
      </c>
      <c r="D4" s="206">
        <v>1235.46</v>
      </c>
      <c r="E4" s="206">
        <v>1486.2090000000001</v>
      </c>
      <c r="F4" s="206">
        <v>434.459</v>
      </c>
      <c r="G4" s="206">
        <v>1126.479</v>
      </c>
      <c r="H4" s="206">
        <v>1932.1880000000001</v>
      </c>
      <c r="I4" s="206">
        <v>450.06099999999998</v>
      </c>
      <c r="J4" s="206">
        <v>608.32299999999998</v>
      </c>
      <c r="K4" s="206">
        <v>217.63</v>
      </c>
      <c r="L4" s="206">
        <v>281.96199999999999</v>
      </c>
      <c r="M4" s="206">
        <v>260.077</v>
      </c>
      <c r="N4" s="206">
        <v>273.76900000000001</v>
      </c>
      <c r="O4" s="206">
        <v>1998.7739999999999</v>
      </c>
      <c r="P4" s="206">
        <v>638</v>
      </c>
      <c r="Q4" s="206">
        <v>3267</v>
      </c>
      <c r="R4" s="206">
        <v>1265</v>
      </c>
      <c r="S4" s="206">
        <v>1004</v>
      </c>
      <c r="T4" s="142">
        <v>194.85900000000001</v>
      </c>
      <c r="U4" s="47">
        <v>52.204999999999998</v>
      </c>
      <c r="V4" s="47">
        <v>41.924999999999997</v>
      </c>
      <c r="W4" s="147">
        <v>69.311000000000007</v>
      </c>
      <c r="X4" s="152">
        <v>127.73699999999999</v>
      </c>
      <c r="Y4" s="48">
        <v>163.83000000000001</v>
      </c>
      <c r="Z4" s="48">
        <v>67.817999999999998</v>
      </c>
      <c r="AA4" s="48">
        <v>1589.7677537799996</v>
      </c>
      <c r="AB4" s="152">
        <v>2690.2792262900002</v>
      </c>
      <c r="AC4" s="48">
        <v>4053.2023979999999</v>
      </c>
      <c r="AD4" s="48">
        <v>3081.7897938000001</v>
      </c>
      <c r="AE4" s="148">
        <v>3961.8722543000003</v>
      </c>
      <c r="AF4" s="152">
        <v>5278.95141633</v>
      </c>
      <c r="AG4" s="48">
        <v>5981.2007210199999</v>
      </c>
      <c r="AH4" s="48">
        <v>7401.0122657900001</v>
      </c>
      <c r="AI4" s="148">
        <v>11188.407718389999</v>
      </c>
      <c r="AJ4" s="152">
        <v>13097.886036180002</v>
      </c>
      <c r="AK4" s="48">
        <v>17152.298640890003</v>
      </c>
      <c r="AL4" s="48">
        <v>18103.661897890001</v>
      </c>
      <c r="AM4" s="148">
        <v>22391.438722770003</v>
      </c>
      <c r="AN4" s="48">
        <v>31695.261469820001</v>
      </c>
      <c r="AO4" s="48">
        <v>27428.688999999998</v>
      </c>
      <c r="AP4" s="48">
        <v>28341.098999999998</v>
      </c>
      <c r="AQ4" s="48">
        <v>31463</v>
      </c>
      <c r="AR4" s="48">
        <v>33007</v>
      </c>
      <c r="AS4" s="48">
        <v>22214</v>
      </c>
      <c r="AT4" s="48">
        <v>31230</v>
      </c>
      <c r="AU4" s="48">
        <v>38923</v>
      </c>
      <c r="AV4" s="48">
        <v>47974.675000000003</v>
      </c>
      <c r="AW4" s="48">
        <v>39549.260999999999</v>
      </c>
      <c r="AX4" s="48">
        <v>43200.362999999998</v>
      </c>
      <c r="AY4" s="48">
        <v>50629.913</v>
      </c>
      <c r="AZ4" s="48">
        <v>52921</v>
      </c>
      <c r="BA4" s="48">
        <v>40674</v>
      </c>
      <c r="BB4" s="48">
        <v>48829</v>
      </c>
      <c r="BC4" s="48">
        <v>11076</v>
      </c>
      <c r="BD4" s="48">
        <v>12718</v>
      </c>
      <c r="BE4" s="48">
        <v>15702</v>
      </c>
      <c r="BF4" s="48">
        <v>5334</v>
      </c>
      <c r="BG4" s="48">
        <v>6866</v>
      </c>
      <c r="BH4" s="48">
        <v>8369</v>
      </c>
      <c r="BI4" s="48">
        <v>11657</v>
      </c>
      <c r="BJ4" s="48">
        <v>11230</v>
      </c>
      <c r="BK4" s="48">
        <v>14482</v>
      </c>
    </row>
    <row r="5" spans="1:63" s="32" customFormat="1" ht="18" customHeight="1">
      <c r="A5" s="45"/>
      <c r="B5" s="32" t="s">
        <v>130</v>
      </c>
      <c r="C5" s="139" t="s">
        <v>129</v>
      </c>
      <c r="D5" s="207">
        <v>88107.519205540666</v>
      </c>
      <c r="E5" s="207">
        <v>74653.587933659874</v>
      </c>
      <c r="F5" s="207">
        <v>102657.48364543113</v>
      </c>
      <c r="G5" s="207">
        <v>104645.63</v>
      </c>
      <c r="H5" s="207">
        <v>105754.29199999999</v>
      </c>
      <c r="I5" s="207">
        <v>96499.934000000008</v>
      </c>
      <c r="J5" s="207">
        <v>81215.66800000002</v>
      </c>
      <c r="K5" s="207">
        <v>86297.732999999993</v>
      </c>
      <c r="L5" s="207">
        <v>91655.736000000004</v>
      </c>
      <c r="M5" s="207">
        <v>78933.436000000002</v>
      </c>
      <c r="N5" s="207">
        <v>84134.854000000007</v>
      </c>
      <c r="O5" s="207">
        <v>76375.722999999998</v>
      </c>
      <c r="P5" s="207">
        <v>73485.909</v>
      </c>
      <c r="Q5" s="207">
        <v>64600.871999999996</v>
      </c>
      <c r="R5" s="207">
        <v>72174.252999999997</v>
      </c>
      <c r="S5" s="207">
        <v>70368.206999999995</v>
      </c>
      <c r="T5" s="143">
        <v>66016.872999999992</v>
      </c>
      <c r="U5" s="48">
        <v>68681.467000000004</v>
      </c>
      <c r="V5" s="48">
        <v>68365.384999999995</v>
      </c>
      <c r="W5" s="148">
        <v>54573.684999999998</v>
      </c>
      <c r="X5" s="152">
        <v>51681.712</v>
      </c>
      <c r="Y5" s="152">
        <v>56459.216</v>
      </c>
      <c r="Z5" s="152">
        <v>46967.337</v>
      </c>
      <c r="AA5" s="152">
        <v>41925.762637929998</v>
      </c>
      <c r="AB5" s="152">
        <v>43426.797153450003</v>
      </c>
      <c r="AC5" s="152">
        <v>44431.744142610005</v>
      </c>
      <c r="AD5" s="152">
        <v>52961.599703919986</v>
      </c>
      <c r="AE5" s="152">
        <v>58409.924386029998</v>
      </c>
      <c r="AF5" s="152">
        <v>56970.174754170002</v>
      </c>
      <c r="AG5" s="152">
        <v>52638.089276359991</v>
      </c>
      <c r="AH5" s="152">
        <v>59585.239840800001</v>
      </c>
      <c r="AI5" s="152">
        <v>59975.26050425999</v>
      </c>
      <c r="AJ5" s="152">
        <v>66854.696047040023</v>
      </c>
      <c r="AK5" s="152">
        <v>61553.919095800011</v>
      </c>
      <c r="AL5" s="152">
        <v>70629.011848160022</v>
      </c>
      <c r="AM5" s="152">
        <v>67264.12093420999</v>
      </c>
      <c r="AN5" s="48">
        <v>75038.91831661998</v>
      </c>
      <c r="AO5" s="48">
        <v>71875.375000000015</v>
      </c>
      <c r="AP5" s="48">
        <v>71252.845000000001</v>
      </c>
      <c r="AQ5" s="48">
        <v>78746</v>
      </c>
      <c r="AR5" s="48">
        <v>53086</v>
      </c>
      <c r="AS5" s="48">
        <v>67156</v>
      </c>
      <c r="AT5" s="48">
        <v>58874.067999999999</v>
      </c>
      <c r="AU5" s="48">
        <v>64057</v>
      </c>
      <c r="AV5" s="48">
        <v>48249.133000000002</v>
      </c>
      <c r="AW5" s="48">
        <v>53221.701999999997</v>
      </c>
      <c r="AX5" s="48">
        <v>50716.312999999995</v>
      </c>
      <c r="AY5" s="48">
        <v>50227.254000000001</v>
      </c>
      <c r="AZ5" s="48">
        <v>71858</v>
      </c>
      <c r="BA5" s="48">
        <v>57686</v>
      </c>
      <c r="BB5" s="48">
        <v>59686</v>
      </c>
      <c r="BC5" s="48">
        <v>54241</v>
      </c>
      <c r="BD5" s="48">
        <v>50026</v>
      </c>
      <c r="BE5" s="48">
        <v>57338</v>
      </c>
      <c r="BF5" s="48">
        <v>61879</v>
      </c>
      <c r="BG5" s="48">
        <v>69428</v>
      </c>
      <c r="BH5" s="48">
        <v>67408</v>
      </c>
      <c r="BI5" s="48">
        <v>72167</v>
      </c>
      <c r="BJ5" s="48">
        <v>71172</v>
      </c>
      <c r="BK5" s="48">
        <v>71719</v>
      </c>
    </row>
    <row r="6" spans="1:63" ht="18" customHeight="1">
      <c r="A6" s="45"/>
      <c r="B6" s="157" t="s">
        <v>464</v>
      </c>
      <c r="C6" s="158" t="s">
        <v>128</v>
      </c>
      <c r="D6" s="144">
        <v>75388.051851192096</v>
      </c>
      <c r="E6" s="14">
        <v>62295.218623707595</v>
      </c>
      <c r="F6" s="14">
        <v>87777.786999999997</v>
      </c>
      <c r="G6" s="149">
        <v>89249.115999999995</v>
      </c>
      <c r="H6" s="144">
        <v>90032.933999999994</v>
      </c>
      <c r="I6" s="14">
        <v>77938.625</v>
      </c>
      <c r="J6" s="14">
        <v>66174.028000000006</v>
      </c>
      <c r="K6" s="149">
        <v>70361.989000000001</v>
      </c>
      <c r="L6" s="144">
        <v>74686.812000000005</v>
      </c>
      <c r="M6" s="14">
        <v>63498.385000000002</v>
      </c>
      <c r="N6" s="14">
        <v>69087.664000000004</v>
      </c>
      <c r="O6" s="149">
        <v>61547.222000000002</v>
      </c>
      <c r="P6" s="144">
        <v>58573.245000000003</v>
      </c>
      <c r="Q6" s="14">
        <v>51317.642999999996</v>
      </c>
      <c r="R6" s="14">
        <v>56876.137000000002</v>
      </c>
      <c r="S6" s="149">
        <v>54430.571000000004</v>
      </c>
      <c r="T6" s="144">
        <v>49967.752</v>
      </c>
      <c r="U6" s="14">
        <v>50521.652000000002</v>
      </c>
      <c r="V6" s="14">
        <v>50269.436000000002</v>
      </c>
      <c r="W6" s="149">
        <v>35481.701000000001</v>
      </c>
      <c r="X6" s="153">
        <v>32838.633999999998</v>
      </c>
      <c r="Y6" s="14">
        <v>37271.137999999999</v>
      </c>
      <c r="Z6" s="14">
        <v>28140.696</v>
      </c>
      <c r="AA6" s="14">
        <v>28086.586446650002</v>
      </c>
      <c r="AB6" s="153">
        <v>31057.784929090001</v>
      </c>
      <c r="AC6" s="14">
        <v>32966.249995170001</v>
      </c>
      <c r="AD6" s="14">
        <v>41337.390106729988</v>
      </c>
      <c r="AE6" s="149">
        <v>47028.593090390001</v>
      </c>
      <c r="AF6" s="153">
        <v>46373.796143980006</v>
      </c>
      <c r="AG6" s="14">
        <v>42106.934700009988</v>
      </c>
      <c r="AH6" s="14">
        <v>48873.503076269997</v>
      </c>
      <c r="AI6" s="149">
        <v>49697.568467339996</v>
      </c>
      <c r="AJ6" s="153">
        <v>58022.111352050015</v>
      </c>
      <c r="AK6" s="14">
        <v>51968.823285800005</v>
      </c>
      <c r="AL6" s="14">
        <v>60719.653653430018</v>
      </c>
      <c r="AM6" s="149">
        <v>58671.647972349987</v>
      </c>
      <c r="AN6" s="14">
        <v>66461.530480719986</v>
      </c>
      <c r="AO6" s="14">
        <v>64481.887999999999</v>
      </c>
      <c r="AP6" s="14">
        <v>63538.457999999999</v>
      </c>
      <c r="AQ6" s="14">
        <v>70828</v>
      </c>
      <c r="AR6" s="14">
        <v>46211</v>
      </c>
      <c r="AS6" s="14">
        <v>60379</v>
      </c>
      <c r="AT6" s="14">
        <v>52618</v>
      </c>
      <c r="AU6" s="14">
        <v>57478</v>
      </c>
      <c r="AV6" s="14">
        <v>41538.873</v>
      </c>
      <c r="AW6" s="14">
        <v>46485.957999999999</v>
      </c>
      <c r="AX6" s="14">
        <v>44995.019</v>
      </c>
      <c r="AY6" s="14">
        <v>44384.93</v>
      </c>
      <c r="AZ6" s="14">
        <v>65928</v>
      </c>
      <c r="BA6" s="14">
        <v>51756</v>
      </c>
      <c r="BB6" s="14">
        <v>54847</v>
      </c>
      <c r="BC6" s="14">
        <v>49444</v>
      </c>
      <c r="BD6" s="14">
        <v>45388</v>
      </c>
      <c r="BE6" s="14">
        <v>53040</v>
      </c>
      <c r="BF6" s="14">
        <v>57491</v>
      </c>
      <c r="BG6" s="14">
        <v>65062</v>
      </c>
      <c r="BH6" s="14">
        <v>62939</v>
      </c>
      <c r="BI6" s="14">
        <v>67580</v>
      </c>
      <c r="BJ6" s="14">
        <v>66429</v>
      </c>
      <c r="BK6" s="14">
        <v>67041</v>
      </c>
    </row>
    <row r="7" spans="1:63" ht="18" customHeight="1">
      <c r="A7" s="45"/>
      <c r="B7" s="157" t="s">
        <v>21</v>
      </c>
      <c r="C7" s="158" t="s">
        <v>51</v>
      </c>
      <c r="D7" s="144">
        <v>10856.920354348556</v>
      </c>
      <c r="E7" s="14">
        <v>10468.275309952276</v>
      </c>
      <c r="F7" s="14">
        <v>12955.984645431132</v>
      </c>
      <c r="G7" s="149">
        <v>13102.437</v>
      </c>
      <c r="H7" s="144">
        <v>13454.276</v>
      </c>
      <c r="I7" s="14">
        <v>16215.656999999999</v>
      </c>
      <c r="J7" s="14">
        <v>12727.891</v>
      </c>
      <c r="K7" s="149">
        <v>13238.651</v>
      </c>
      <c r="L7" s="144">
        <v>14153.012000000001</v>
      </c>
      <c r="M7" s="14">
        <v>12783.503000000001</v>
      </c>
      <c r="N7" s="14">
        <v>12235.754000000001</v>
      </c>
      <c r="O7" s="149">
        <v>12027.608</v>
      </c>
      <c r="P7" s="144">
        <v>11897.724</v>
      </c>
      <c r="Q7" s="14">
        <v>10242.780000000001</v>
      </c>
      <c r="R7" s="14">
        <v>9979.8140000000003</v>
      </c>
      <c r="S7" s="149">
        <v>9698.4349999999995</v>
      </c>
      <c r="T7" s="144">
        <v>12984.004999999999</v>
      </c>
      <c r="U7" s="14">
        <v>15184.552</v>
      </c>
      <c r="V7" s="14">
        <v>15165.624</v>
      </c>
      <c r="W7" s="149">
        <v>16786.332999999999</v>
      </c>
      <c r="X7" s="153">
        <v>16661.902999999998</v>
      </c>
      <c r="Y7" s="14">
        <v>16956.763999999999</v>
      </c>
      <c r="Z7" s="14">
        <v>16640.042000000001</v>
      </c>
      <c r="AA7" s="14">
        <v>11695.568637100001</v>
      </c>
      <c r="AB7" s="153">
        <v>10399.842053700002</v>
      </c>
      <c r="AC7" s="14">
        <v>9691.3347171500009</v>
      </c>
      <c r="AD7" s="14">
        <v>9876.1524098800001</v>
      </c>
      <c r="AE7" s="149">
        <v>9612.6623844999995</v>
      </c>
      <c r="AF7" s="153">
        <v>8650.7796661999982</v>
      </c>
      <c r="AG7" s="14">
        <v>8606.7308249899997</v>
      </c>
      <c r="AH7" s="14">
        <v>8742.9770132599988</v>
      </c>
      <c r="AI7" s="149">
        <v>8226.4875969799996</v>
      </c>
      <c r="AJ7" s="153">
        <v>6675.4972164200008</v>
      </c>
      <c r="AK7" s="14">
        <v>7481.9922205300018</v>
      </c>
      <c r="AL7" s="14">
        <v>7704.3575062399996</v>
      </c>
      <c r="AM7" s="149">
        <v>6523.55419704</v>
      </c>
      <c r="AN7" s="14">
        <v>6731.5334037500006</v>
      </c>
      <c r="AO7" s="14">
        <v>5393.6170000000002</v>
      </c>
      <c r="AP7" s="14">
        <v>5371.5320000000002</v>
      </c>
      <c r="AQ7" s="14">
        <v>5440</v>
      </c>
      <c r="AR7" s="14">
        <v>4742</v>
      </c>
      <c r="AS7" s="14">
        <v>4593</v>
      </c>
      <c r="AT7" s="14">
        <v>3741</v>
      </c>
      <c r="AU7" s="14">
        <v>3960</v>
      </c>
      <c r="AV7" s="14">
        <v>3876.87</v>
      </c>
      <c r="AW7" s="14">
        <v>3115.3609999999999</v>
      </c>
      <c r="AX7" s="14">
        <v>2259.7910000000002</v>
      </c>
      <c r="AY7" s="14">
        <v>2142.89</v>
      </c>
      <c r="AZ7" s="14">
        <v>2177</v>
      </c>
      <c r="BA7" s="14">
        <v>1990</v>
      </c>
      <c r="BB7" s="14">
        <v>1178</v>
      </c>
      <c r="BC7" s="14">
        <v>1072</v>
      </c>
      <c r="BD7" s="14">
        <v>1090</v>
      </c>
      <c r="BE7" s="14">
        <v>1014</v>
      </c>
      <c r="BF7" s="14">
        <v>988</v>
      </c>
      <c r="BG7" s="14">
        <v>884</v>
      </c>
      <c r="BH7" s="14">
        <v>888</v>
      </c>
      <c r="BI7" s="14">
        <v>819</v>
      </c>
      <c r="BJ7" s="14">
        <v>790</v>
      </c>
      <c r="BK7" s="14">
        <v>684</v>
      </c>
    </row>
    <row r="8" spans="1:63" ht="18" customHeight="1">
      <c r="A8" s="45"/>
      <c r="B8" s="157" t="s">
        <v>113</v>
      </c>
      <c r="C8" s="158" t="s">
        <v>121</v>
      </c>
      <c r="D8" s="144">
        <v>1862.547</v>
      </c>
      <c r="E8" s="14">
        <v>1890.0940000000001</v>
      </c>
      <c r="F8" s="14">
        <v>1923.712</v>
      </c>
      <c r="G8" s="149">
        <v>2022.829</v>
      </c>
      <c r="H8" s="144">
        <v>1959.42</v>
      </c>
      <c r="I8" s="14">
        <v>1965.153</v>
      </c>
      <c r="J8" s="14">
        <v>1823.895</v>
      </c>
      <c r="K8" s="149">
        <v>2124.34</v>
      </c>
      <c r="L8" s="144">
        <v>2360.8069999999998</v>
      </c>
      <c r="M8" s="14">
        <v>2176.5219999999999</v>
      </c>
      <c r="N8" s="14">
        <v>2399.2060000000001</v>
      </c>
      <c r="O8" s="149">
        <v>2427.7579999999998</v>
      </c>
      <c r="P8" s="144">
        <v>2563.8359999999998</v>
      </c>
      <c r="Q8" s="14">
        <v>2509.1729999999998</v>
      </c>
      <c r="R8" s="14">
        <v>1940.9960000000001</v>
      </c>
      <c r="S8" s="149">
        <v>2021.134</v>
      </c>
      <c r="T8" s="144">
        <v>2092.203</v>
      </c>
      <c r="U8" s="14">
        <v>2115.462</v>
      </c>
      <c r="V8" s="14">
        <v>1989.106</v>
      </c>
      <c r="W8" s="149">
        <v>1941.2909999999999</v>
      </c>
      <c r="X8" s="153">
        <v>1869.7049999999999</v>
      </c>
      <c r="Y8" s="14">
        <v>1890.6110000000001</v>
      </c>
      <c r="Z8" s="14">
        <v>1851.9680000000001</v>
      </c>
      <c r="AA8" s="14">
        <v>1802.4717029399999</v>
      </c>
      <c r="AB8" s="153">
        <v>1611.4395266099998</v>
      </c>
      <c r="AC8" s="14">
        <v>1494.62154076</v>
      </c>
      <c r="AD8" s="14">
        <v>1462.83810586</v>
      </c>
      <c r="AE8" s="149">
        <v>1446.3035925099998</v>
      </c>
      <c r="AF8" s="153">
        <v>1571.0753317799999</v>
      </c>
      <c r="AG8" s="14">
        <v>1599.79963974</v>
      </c>
      <c r="AH8" s="14">
        <v>1608.28243957</v>
      </c>
      <c r="AI8" s="149">
        <v>1651.33731513</v>
      </c>
      <c r="AJ8" s="153">
        <v>1750.23964873</v>
      </c>
      <c r="AK8" s="14">
        <v>1728.38205236</v>
      </c>
      <c r="AL8" s="14">
        <v>1814.8148956099997</v>
      </c>
      <c r="AM8" s="149">
        <v>1730.4623412899998</v>
      </c>
      <c r="AN8" s="14">
        <v>1842.6586195100001</v>
      </c>
      <c r="AO8" s="14">
        <v>1986.827</v>
      </c>
      <c r="AP8" s="14">
        <v>2329.2049999999999</v>
      </c>
      <c r="AQ8" s="14">
        <v>2459.4609999999998</v>
      </c>
      <c r="AR8" s="14">
        <v>2120</v>
      </c>
      <c r="AS8" s="14">
        <v>2159</v>
      </c>
      <c r="AT8" s="14">
        <v>2238</v>
      </c>
      <c r="AU8" s="14">
        <v>2236</v>
      </c>
      <c r="AV8" s="14">
        <v>2523.2359999999999</v>
      </c>
      <c r="AW8" s="14">
        <v>3319.6529999999998</v>
      </c>
      <c r="AX8" s="14">
        <v>2913.3919999999998</v>
      </c>
      <c r="AY8" s="14">
        <v>3164.0839999999998</v>
      </c>
      <c r="AZ8" s="14">
        <v>3127</v>
      </c>
      <c r="BA8" s="14">
        <v>3535</v>
      </c>
      <c r="BB8" s="14">
        <v>3660</v>
      </c>
      <c r="BC8" s="14">
        <v>3724</v>
      </c>
      <c r="BD8" s="14">
        <v>3546</v>
      </c>
      <c r="BE8" s="14">
        <v>3283</v>
      </c>
      <c r="BF8" s="14">
        <v>3399</v>
      </c>
      <c r="BG8" s="14">
        <v>3482</v>
      </c>
      <c r="BH8" s="14">
        <v>3581</v>
      </c>
      <c r="BI8" s="14">
        <v>3767</v>
      </c>
      <c r="BJ8" s="14">
        <v>3952</v>
      </c>
      <c r="BK8" s="14">
        <v>3993</v>
      </c>
    </row>
    <row r="9" spans="1:63" ht="18" customHeight="1">
      <c r="A9" s="45"/>
      <c r="B9" s="157" t="s">
        <v>114</v>
      </c>
      <c r="C9" s="158" t="s">
        <v>122</v>
      </c>
      <c r="D9" s="144">
        <v>0</v>
      </c>
      <c r="E9" s="14">
        <v>0</v>
      </c>
      <c r="F9" s="14">
        <v>0</v>
      </c>
      <c r="G9" s="149">
        <v>271.24799999999999</v>
      </c>
      <c r="H9" s="144">
        <v>307.66199999999998</v>
      </c>
      <c r="I9" s="14">
        <v>380.49900000000002</v>
      </c>
      <c r="J9" s="14">
        <v>489.85399999999998</v>
      </c>
      <c r="K9" s="149">
        <v>572.75300000000004</v>
      </c>
      <c r="L9" s="144">
        <v>455.10500000000002</v>
      </c>
      <c r="M9" s="14">
        <v>475.02600000000001</v>
      </c>
      <c r="N9" s="14">
        <v>412.23</v>
      </c>
      <c r="O9" s="149">
        <v>373.13499999999999</v>
      </c>
      <c r="P9" s="144">
        <v>451.10399999999998</v>
      </c>
      <c r="Q9" s="14">
        <v>531.27599999999995</v>
      </c>
      <c r="R9" s="14">
        <v>484.60899999999998</v>
      </c>
      <c r="S9" s="149">
        <v>509.12700000000001</v>
      </c>
      <c r="T9" s="144">
        <v>818.37199999999996</v>
      </c>
      <c r="U9" s="14">
        <v>859.80100000000004</v>
      </c>
      <c r="V9" s="14">
        <v>941.21900000000005</v>
      </c>
      <c r="W9" s="149">
        <v>364.36</v>
      </c>
      <c r="X9" s="153">
        <v>311.47000000000003</v>
      </c>
      <c r="Y9" s="14">
        <v>340.70299999999997</v>
      </c>
      <c r="Z9" s="14">
        <v>334.63099999999997</v>
      </c>
      <c r="AA9" s="14">
        <v>341.13585123999997</v>
      </c>
      <c r="AB9" s="153">
        <v>357.73064405000002</v>
      </c>
      <c r="AC9" s="14">
        <v>279.53788952999997</v>
      </c>
      <c r="AD9" s="14">
        <v>285.21908144999998</v>
      </c>
      <c r="AE9" s="149">
        <v>322.36531862999999</v>
      </c>
      <c r="AF9" s="153">
        <v>374.52361221000001</v>
      </c>
      <c r="AG9" s="14">
        <v>324.62411162000001</v>
      </c>
      <c r="AH9" s="14">
        <v>360.47731170000003</v>
      </c>
      <c r="AI9" s="149">
        <v>399.86712480999995</v>
      </c>
      <c r="AJ9" s="153">
        <v>406.84782984000003</v>
      </c>
      <c r="AK9" s="14">
        <v>374.72153710999999</v>
      </c>
      <c r="AL9" s="14">
        <v>390.18579288000001</v>
      </c>
      <c r="AM9" s="149">
        <v>338.45642353000005</v>
      </c>
      <c r="AN9" s="14">
        <v>3.1958126400000002</v>
      </c>
      <c r="AO9" s="14">
        <v>13.042999999999999</v>
      </c>
      <c r="AP9" s="14">
        <v>13.65</v>
      </c>
      <c r="AQ9" s="14">
        <v>18.896000000000001</v>
      </c>
      <c r="AR9" s="14">
        <v>13</v>
      </c>
      <c r="AS9" s="14">
        <v>25</v>
      </c>
      <c r="AT9" s="14">
        <v>277.0679999999993</v>
      </c>
      <c r="AU9" s="14">
        <v>383</v>
      </c>
      <c r="AV9" s="14">
        <v>310.154</v>
      </c>
      <c r="AW9" s="14">
        <v>300.73</v>
      </c>
      <c r="AX9" s="14">
        <v>548.11099999999999</v>
      </c>
      <c r="AY9" s="14">
        <v>535.35</v>
      </c>
      <c r="AZ9" s="14">
        <v>626</v>
      </c>
      <c r="BA9" s="14">
        <v>405</v>
      </c>
      <c r="BB9" s="14">
        <v>1</v>
      </c>
      <c r="BC9" s="14">
        <v>1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1</v>
      </c>
      <c r="BJ9" s="130">
        <v>1</v>
      </c>
      <c r="BK9" s="14">
        <v>1</v>
      </c>
    </row>
    <row r="10" spans="1:63" ht="18" customHeight="1">
      <c r="A10" s="45"/>
      <c r="B10" s="157" t="s">
        <v>120</v>
      </c>
      <c r="C10" s="158" t="s">
        <v>123</v>
      </c>
      <c r="D10" s="144">
        <v>0</v>
      </c>
      <c r="E10" s="14">
        <v>0</v>
      </c>
      <c r="F10" s="14">
        <v>0</v>
      </c>
      <c r="G10" s="149">
        <v>0</v>
      </c>
      <c r="H10" s="144">
        <v>0</v>
      </c>
      <c r="I10" s="14">
        <v>0</v>
      </c>
      <c r="J10" s="14">
        <v>0</v>
      </c>
      <c r="K10" s="149">
        <v>0</v>
      </c>
      <c r="L10" s="144">
        <v>0</v>
      </c>
      <c r="M10" s="14">
        <v>0</v>
      </c>
      <c r="N10" s="14">
        <v>0</v>
      </c>
      <c r="O10" s="149">
        <v>0</v>
      </c>
      <c r="P10" s="144">
        <v>0</v>
      </c>
      <c r="Q10" s="14">
        <v>0</v>
      </c>
      <c r="R10" s="14">
        <v>2892.6970000000001</v>
      </c>
      <c r="S10" s="149">
        <v>3708.94</v>
      </c>
      <c r="T10" s="144">
        <v>154.541</v>
      </c>
      <c r="U10" s="14">
        <v>0</v>
      </c>
      <c r="V10" s="14">
        <v>0</v>
      </c>
      <c r="W10" s="149">
        <v>0</v>
      </c>
      <c r="X10" s="153">
        <v>0</v>
      </c>
      <c r="Y10" s="14">
        <v>0</v>
      </c>
      <c r="Z10" s="14">
        <v>0</v>
      </c>
      <c r="AA10" s="14">
        <v>0</v>
      </c>
      <c r="AB10" s="153">
        <v>0</v>
      </c>
      <c r="AC10" s="14">
        <v>0</v>
      </c>
      <c r="AD10" s="14">
        <v>0</v>
      </c>
      <c r="AE10" s="149">
        <v>0</v>
      </c>
      <c r="AF10" s="153">
        <v>0</v>
      </c>
      <c r="AG10" s="14">
        <v>0</v>
      </c>
      <c r="AH10" s="14">
        <v>0</v>
      </c>
      <c r="AI10" s="149">
        <v>0</v>
      </c>
      <c r="AJ10" s="153">
        <v>0</v>
      </c>
      <c r="AK10" s="14">
        <v>0</v>
      </c>
      <c r="AL10" s="14">
        <v>0</v>
      </c>
      <c r="AM10" s="149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</row>
    <row r="11" spans="1:63" ht="18" customHeight="1">
      <c r="A11" s="129"/>
      <c r="B11" s="32" t="s">
        <v>119</v>
      </c>
      <c r="C11" s="159" t="s">
        <v>124</v>
      </c>
      <c r="D11" s="145">
        <v>0</v>
      </c>
      <c r="E11" s="130">
        <v>0</v>
      </c>
      <c r="F11" s="130">
        <v>0</v>
      </c>
      <c r="G11" s="150">
        <v>0</v>
      </c>
      <c r="H11" s="145">
        <v>0</v>
      </c>
      <c r="I11" s="130">
        <v>0</v>
      </c>
      <c r="J11" s="130">
        <v>0</v>
      </c>
      <c r="K11" s="150">
        <v>0</v>
      </c>
      <c r="L11" s="145">
        <v>0</v>
      </c>
      <c r="M11" s="130">
        <v>0</v>
      </c>
      <c r="N11" s="130">
        <v>0</v>
      </c>
      <c r="O11" s="150">
        <v>0</v>
      </c>
      <c r="P11" s="145">
        <v>0</v>
      </c>
      <c r="Q11" s="130">
        <v>0</v>
      </c>
      <c r="R11" s="130">
        <v>0</v>
      </c>
      <c r="S11" s="150">
        <v>0</v>
      </c>
      <c r="T11" s="145">
        <v>0</v>
      </c>
      <c r="U11" s="130">
        <v>0</v>
      </c>
      <c r="V11" s="130">
        <v>0</v>
      </c>
      <c r="W11" s="150">
        <v>0</v>
      </c>
      <c r="X11" s="154">
        <v>0</v>
      </c>
      <c r="Y11" s="130">
        <v>0</v>
      </c>
      <c r="Z11" s="130">
        <v>0</v>
      </c>
      <c r="AA11" s="130">
        <v>0</v>
      </c>
      <c r="AB11" s="154">
        <v>0</v>
      </c>
      <c r="AC11" s="130">
        <v>0</v>
      </c>
      <c r="AD11" s="130">
        <v>0</v>
      </c>
      <c r="AE11" s="150">
        <v>0</v>
      </c>
      <c r="AF11" s="154">
        <v>0</v>
      </c>
      <c r="AG11" s="130">
        <v>0</v>
      </c>
      <c r="AH11" s="130">
        <v>0</v>
      </c>
      <c r="AI11" s="150">
        <v>0</v>
      </c>
      <c r="AJ11" s="155">
        <v>0</v>
      </c>
      <c r="AK11" s="47">
        <v>0</v>
      </c>
      <c r="AL11" s="47">
        <v>0</v>
      </c>
      <c r="AM11" s="147">
        <v>4102.8770000000004</v>
      </c>
      <c r="AN11" s="130">
        <v>0</v>
      </c>
      <c r="AO11" s="130">
        <v>0</v>
      </c>
      <c r="AP11" s="130">
        <v>0</v>
      </c>
      <c r="AQ11" s="130">
        <v>0</v>
      </c>
      <c r="AR11" s="130">
        <v>0</v>
      </c>
      <c r="AS11" s="130">
        <v>0</v>
      </c>
      <c r="AT11" s="130">
        <v>30</v>
      </c>
      <c r="AU11" s="130">
        <v>30</v>
      </c>
      <c r="AV11" s="130">
        <v>30</v>
      </c>
      <c r="AW11" s="130">
        <v>0</v>
      </c>
      <c r="AX11" s="130">
        <v>0</v>
      </c>
      <c r="AY11" s="130">
        <v>950.47299999999996</v>
      </c>
      <c r="AZ11" s="130">
        <v>131</v>
      </c>
      <c r="BA11" s="130">
        <v>0</v>
      </c>
      <c r="BB11" s="130">
        <v>0</v>
      </c>
      <c r="BC11" s="130">
        <v>0</v>
      </c>
      <c r="BD11" s="130">
        <v>0</v>
      </c>
      <c r="BE11" s="130">
        <v>0</v>
      </c>
      <c r="BF11" s="130">
        <v>0</v>
      </c>
      <c r="BG11" s="130">
        <v>0</v>
      </c>
      <c r="BH11" s="130">
        <v>0</v>
      </c>
      <c r="BI11" s="130">
        <v>0</v>
      </c>
      <c r="BJ11" s="130">
        <v>0</v>
      </c>
      <c r="BK11" s="130">
        <v>0</v>
      </c>
    </row>
    <row r="12" spans="1:63" s="32" customFormat="1" ht="18" customHeight="1">
      <c r="A12" s="45"/>
      <c r="B12" s="32" t="s">
        <v>126</v>
      </c>
      <c r="C12" s="139" t="s">
        <v>125</v>
      </c>
      <c r="D12" s="206">
        <v>14081.088059613892</v>
      </c>
      <c r="E12" s="206">
        <v>14103.51683277389</v>
      </c>
      <c r="F12" s="206">
        <v>13826.874</v>
      </c>
      <c r="G12" s="206">
        <v>13641.374</v>
      </c>
      <c r="H12" s="206">
        <v>15270.375</v>
      </c>
      <c r="I12" s="206">
        <v>15426.853999999999</v>
      </c>
      <c r="J12" s="206">
        <v>18763.955999999998</v>
      </c>
      <c r="K12" s="206">
        <v>19332.191999999999</v>
      </c>
      <c r="L12" s="206">
        <v>19473.535</v>
      </c>
      <c r="M12" s="206">
        <v>19567.857</v>
      </c>
      <c r="N12" s="206">
        <v>19686.433000000001</v>
      </c>
      <c r="O12" s="206">
        <v>16667.573</v>
      </c>
      <c r="P12" s="206">
        <v>16232</v>
      </c>
      <c r="Q12" s="206">
        <v>16908</v>
      </c>
      <c r="R12" s="206">
        <v>17814</v>
      </c>
      <c r="S12" s="206">
        <v>18118</v>
      </c>
      <c r="T12" s="142">
        <v>18069.142</v>
      </c>
      <c r="U12" s="47">
        <v>18181.398000000001</v>
      </c>
      <c r="V12" s="47">
        <v>18391.592000000001</v>
      </c>
      <c r="W12" s="147">
        <v>18544.628000000001</v>
      </c>
      <c r="X12" s="155">
        <v>18388.171999999999</v>
      </c>
      <c r="Y12" s="47">
        <v>18125.574000000001</v>
      </c>
      <c r="Z12" s="47">
        <v>18275.977999999999</v>
      </c>
      <c r="AA12" s="47">
        <v>16405.54770091</v>
      </c>
      <c r="AB12" s="155">
        <v>16100.002538649996</v>
      </c>
      <c r="AC12" s="47">
        <v>14969.691554600004</v>
      </c>
      <c r="AD12" s="47">
        <v>15072.048163810001</v>
      </c>
      <c r="AE12" s="147">
        <v>14609.242794740005</v>
      </c>
      <c r="AF12" s="155">
        <v>15682.531676690005</v>
      </c>
      <c r="AG12" s="47">
        <v>14959.604657480006</v>
      </c>
      <c r="AH12" s="47">
        <v>15600.14833013</v>
      </c>
      <c r="AI12" s="147">
        <v>15152.490133470003</v>
      </c>
      <c r="AJ12" s="155">
        <v>15391.078167120006</v>
      </c>
      <c r="AK12" s="47">
        <v>15399.388988260001</v>
      </c>
      <c r="AL12" s="47">
        <v>15922.416773249995</v>
      </c>
      <c r="AM12" s="147">
        <v>9121.4416515199991</v>
      </c>
      <c r="AN12" s="47">
        <v>9109.410582569999</v>
      </c>
      <c r="AO12" s="47">
        <v>9159.7479999999996</v>
      </c>
      <c r="AP12" s="47">
        <v>9687.5820000000003</v>
      </c>
      <c r="AQ12" s="47">
        <v>9090</v>
      </c>
      <c r="AR12" s="47">
        <v>8688</v>
      </c>
      <c r="AS12" s="47">
        <v>8857</v>
      </c>
      <c r="AT12" s="47">
        <v>10698</v>
      </c>
      <c r="AU12" s="47">
        <v>10974</v>
      </c>
      <c r="AV12" s="47">
        <v>11032.93</v>
      </c>
      <c r="AW12" s="47">
        <v>11464.811</v>
      </c>
      <c r="AX12" s="47">
        <v>12467.519</v>
      </c>
      <c r="AY12" s="47">
        <v>10935.543</v>
      </c>
      <c r="AZ12" s="47">
        <v>1889</v>
      </c>
      <c r="BA12" s="47">
        <v>1836</v>
      </c>
      <c r="BB12" s="47">
        <v>1907</v>
      </c>
      <c r="BC12" s="47">
        <v>1947</v>
      </c>
      <c r="BD12" s="47">
        <v>1896</v>
      </c>
      <c r="BE12" s="47">
        <v>1898</v>
      </c>
      <c r="BF12" s="47">
        <v>1856</v>
      </c>
      <c r="BG12" s="47">
        <v>1898</v>
      </c>
      <c r="BH12" s="47">
        <v>1952</v>
      </c>
      <c r="BI12" s="47">
        <v>1964</v>
      </c>
      <c r="BJ12" s="47">
        <v>2000</v>
      </c>
      <c r="BK12" s="47">
        <v>2205</v>
      </c>
    </row>
    <row r="13" spans="1:63" s="32" customFormat="1" ht="18" customHeight="1">
      <c r="A13" s="45"/>
      <c r="B13" s="32" t="s">
        <v>22</v>
      </c>
      <c r="C13" s="139" t="s">
        <v>52</v>
      </c>
      <c r="D13" s="206">
        <v>4669.3532561023139</v>
      </c>
      <c r="E13" s="206">
        <v>4693.219975496655</v>
      </c>
      <c r="F13" s="206">
        <v>4415.7972915024166</v>
      </c>
      <c r="G13" s="206">
        <v>6409.9390000000003</v>
      </c>
      <c r="H13" s="206">
        <v>6367.6120000000001</v>
      </c>
      <c r="I13" s="206">
        <v>4495.973</v>
      </c>
      <c r="J13" s="206">
        <v>4485.2879999999996</v>
      </c>
      <c r="K13" s="206">
        <v>4810.7280000000001</v>
      </c>
      <c r="L13" s="206">
        <v>5105.5839999999998</v>
      </c>
      <c r="M13" s="206">
        <v>4363.0990000000002</v>
      </c>
      <c r="N13" s="206">
        <v>3245.0509999999999</v>
      </c>
      <c r="O13" s="206">
        <v>3600.2440000000001</v>
      </c>
      <c r="P13" s="206">
        <v>3219</v>
      </c>
      <c r="Q13" s="206">
        <v>3150</v>
      </c>
      <c r="R13" s="206">
        <v>2538</v>
      </c>
      <c r="S13" s="206">
        <v>1841</v>
      </c>
      <c r="T13" s="142">
        <v>1964.067</v>
      </c>
      <c r="U13" s="47">
        <v>2282.172</v>
      </c>
      <c r="V13" s="47">
        <v>2342.1010000000001</v>
      </c>
      <c r="W13" s="147">
        <v>3981.5639999999999</v>
      </c>
      <c r="X13" s="155">
        <v>5257.3710000000001</v>
      </c>
      <c r="Y13" s="47">
        <v>2276.2649999999999</v>
      </c>
      <c r="Z13" s="47">
        <v>6412.7749999999996</v>
      </c>
      <c r="AA13" s="47">
        <v>7407.1198648399977</v>
      </c>
      <c r="AB13" s="155">
        <v>7134.2834784400002</v>
      </c>
      <c r="AC13" s="47">
        <v>6075.29078501</v>
      </c>
      <c r="AD13" s="47">
        <v>4080.7690442899993</v>
      </c>
      <c r="AE13" s="147">
        <v>3418.1840000000002</v>
      </c>
      <c r="AF13" s="155">
        <v>3524.1590696499989</v>
      </c>
      <c r="AG13" s="47">
        <v>2989.4591754300018</v>
      </c>
      <c r="AH13" s="47">
        <v>3117.339495239999</v>
      </c>
      <c r="AI13" s="147">
        <v>2798.1654440899993</v>
      </c>
      <c r="AJ13" s="155">
        <v>2920.0682941900009</v>
      </c>
      <c r="AK13" s="47">
        <v>3262.3290871699992</v>
      </c>
      <c r="AL13" s="47">
        <v>3627.5085413599995</v>
      </c>
      <c r="AM13" s="147">
        <v>4185.0131914800013</v>
      </c>
      <c r="AN13" s="47">
        <v>3799.9449119200003</v>
      </c>
      <c r="AO13" s="47">
        <v>3301.6219999999998</v>
      </c>
      <c r="AP13" s="47">
        <v>2944.8890000000001</v>
      </c>
      <c r="AQ13" s="47">
        <v>3695</v>
      </c>
      <c r="AR13" s="47">
        <v>4220</v>
      </c>
      <c r="AS13" s="47">
        <v>3940</v>
      </c>
      <c r="AT13" s="47">
        <v>3441</v>
      </c>
      <c r="AU13" s="47">
        <v>2790</v>
      </c>
      <c r="AV13" s="47">
        <v>3184.3780000000002</v>
      </c>
      <c r="AW13" s="47">
        <v>2947.2370000000001</v>
      </c>
      <c r="AX13" s="47">
        <v>3002.0839999999998</v>
      </c>
      <c r="AY13" s="47">
        <v>2361.0830000000001</v>
      </c>
      <c r="AZ13" s="47">
        <v>5025</v>
      </c>
      <c r="BA13" s="47">
        <v>8142</v>
      </c>
      <c r="BB13" s="47">
        <v>2942</v>
      </c>
      <c r="BC13" s="47">
        <v>4671</v>
      </c>
      <c r="BD13" s="47">
        <v>5067</v>
      </c>
      <c r="BE13" s="47">
        <v>5083</v>
      </c>
      <c r="BF13" s="47">
        <v>4818</v>
      </c>
      <c r="BG13" s="47">
        <v>4363</v>
      </c>
      <c r="BH13" s="47">
        <v>4064</v>
      </c>
      <c r="BI13" s="47">
        <v>4271</v>
      </c>
      <c r="BJ13" s="47">
        <v>4927</v>
      </c>
      <c r="BK13" s="47">
        <v>4711</v>
      </c>
    </row>
    <row r="14" spans="1:63" ht="18" customHeight="1">
      <c r="B14" s="15" t="s">
        <v>1</v>
      </c>
      <c r="C14" s="140" t="s">
        <v>29</v>
      </c>
      <c r="D14" s="131">
        <v>108093.42052125688</v>
      </c>
      <c r="E14" s="16">
        <v>94936.533741930427</v>
      </c>
      <c r="F14" s="16">
        <v>121334.61393693354</v>
      </c>
      <c r="G14" s="134">
        <v>125823.42200000001</v>
      </c>
      <c r="H14" s="131">
        <v>129324.46699999998</v>
      </c>
      <c r="I14" s="16">
        <v>116872.82200000001</v>
      </c>
      <c r="J14" s="16">
        <v>105073.23500000002</v>
      </c>
      <c r="K14" s="134">
        <v>110658.283</v>
      </c>
      <c r="L14" s="131">
        <v>116516.81700000001</v>
      </c>
      <c r="M14" s="16">
        <v>103124.46900000001</v>
      </c>
      <c r="N14" s="16">
        <v>107340.10700000002</v>
      </c>
      <c r="O14" s="134">
        <v>98642.314000000013</v>
      </c>
      <c r="P14" s="131">
        <v>93574.909</v>
      </c>
      <c r="Q14" s="16">
        <v>87925.872000000003</v>
      </c>
      <c r="R14" s="16">
        <v>93791.252999999997</v>
      </c>
      <c r="S14" s="134">
        <v>91331.206999999995</v>
      </c>
      <c r="T14" s="131">
        <v>86244.940999999977</v>
      </c>
      <c r="U14" s="16">
        <v>89197.242000000013</v>
      </c>
      <c r="V14" s="16">
        <v>89141.002999999997</v>
      </c>
      <c r="W14" s="134">
        <v>77169.187999999995</v>
      </c>
      <c r="X14" s="156">
        <v>75454.991999999998</v>
      </c>
      <c r="Y14" s="16">
        <v>77024.884999999995</v>
      </c>
      <c r="Z14" s="16">
        <v>71723.907999999996</v>
      </c>
      <c r="AA14" s="16">
        <v>67328.197957459997</v>
      </c>
      <c r="AB14" s="156">
        <v>69351.362396829994</v>
      </c>
      <c r="AC14" s="16">
        <v>69529.928880220003</v>
      </c>
      <c r="AD14" s="16">
        <v>75196.20670581999</v>
      </c>
      <c r="AE14" s="134">
        <v>80399.223435069987</v>
      </c>
      <c r="AF14" s="156">
        <v>81455.816916840005</v>
      </c>
      <c r="AG14" s="16">
        <v>76568.353830289998</v>
      </c>
      <c r="AH14" s="16">
        <v>85703.739931960008</v>
      </c>
      <c r="AI14" s="134">
        <v>89114.323800209982</v>
      </c>
      <c r="AJ14" s="156">
        <v>98263.728544530037</v>
      </c>
      <c r="AK14" s="16">
        <v>97367.93581212002</v>
      </c>
      <c r="AL14" s="16">
        <v>108281.59906066001</v>
      </c>
      <c r="AM14" s="134">
        <v>107064.89149998</v>
      </c>
      <c r="AN14" s="16">
        <v>119643.53528092998</v>
      </c>
      <c r="AO14" s="16">
        <v>111765.43400000001</v>
      </c>
      <c r="AP14" s="16">
        <v>112226.41499999999</v>
      </c>
      <c r="AQ14" s="16">
        <v>122994</v>
      </c>
      <c r="AR14" s="16">
        <v>99001</v>
      </c>
      <c r="AS14" s="16">
        <v>102167</v>
      </c>
      <c r="AT14" s="16">
        <v>104273.068</v>
      </c>
      <c r="AU14" s="16">
        <v>116774</v>
      </c>
      <c r="AV14" s="16">
        <v>110471.11600000001</v>
      </c>
      <c r="AW14" s="16">
        <v>107183.01099999998</v>
      </c>
      <c r="AX14" s="16">
        <v>109386.27899999999</v>
      </c>
      <c r="AY14" s="16">
        <v>115104.266</v>
      </c>
      <c r="AZ14" s="16">
        <v>131824</v>
      </c>
      <c r="BA14" s="16">
        <v>108338</v>
      </c>
      <c r="BB14" s="16">
        <v>113364</v>
      </c>
      <c r="BC14" s="16">
        <v>71935</v>
      </c>
      <c r="BD14" s="16">
        <v>69707</v>
      </c>
      <c r="BE14" s="16">
        <v>80021</v>
      </c>
      <c r="BF14" s="16">
        <v>73887</v>
      </c>
      <c r="BG14" s="16">
        <v>82555</v>
      </c>
      <c r="BH14" s="16">
        <v>81793</v>
      </c>
      <c r="BI14" s="16">
        <v>90059</v>
      </c>
      <c r="BJ14" s="16">
        <v>89329</v>
      </c>
      <c r="BK14" s="16">
        <v>93117</v>
      </c>
    </row>
    <row r="15" spans="1:63" s="32" customFormat="1" ht="18" customHeight="1">
      <c r="A15" s="45"/>
      <c r="B15" s="32" t="s">
        <v>115</v>
      </c>
      <c r="C15" s="139" t="s">
        <v>53</v>
      </c>
      <c r="D15" s="206">
        <v>3691.5990000000002</v>
      </c>
      <c r="E15" s="206">
        <v>3801.4290000000001</v>
      </c>
      <c r="F15" s="206">
        <v>3819.6149999999998</v>
      </c>
      <c r="G15" s="206">
        <v>5999.7659999999996</v>
      </c>
      <c r="H15" s="206">
        <v>5346.1589999999997</v>
      </c>
      <c r="I15" s="206">
        <v>5522.0309999999999</v>
      </c>
      <c r="J15" s="206">
        <v>5603.7539999999999</v>
      </c>
      <c r="K15" s="206">
        <v>5778.1970000000001</v>
      </c>
      <c r="L15" s="206">
        <v>4990.9769999999999</v>
      </c>
      <c r="M15" s="206">
        <v>7164.5259999999998</v>
      </c>
      <c r="N15" s="206">
        <v>7273.9579999999996</v>
      </c>
      <c r="O15" s="206">
        <v>7485.2060000000001</v>
      </c>
      <c r="P15" s="206">
        <v>6634</v>
      </c>
      <c r="Q15" s="206">
        <v>6795</v>
      </c>
      <c r="R15" s="206">
        <v>5746</v>
      </c>
      <c r="S15" s="206">
        <v>5911</v>
      </c>
      <c r="T15" s="142">
        <v>3903.614</v>
      </c>
      <c r="U15" s="47">
        <v>3860.9940000000001</v>
      </c>
      <c r="V15" s="47">
        <v>3949.7489999999998</v>
      </c>
      <c r="W15" s="147">
        <v>4072.7820000000002</v>
      </c>
      <c r="X15" s="155">
        <v>3293.6179999999999</v>
      </c>
      <c r="Y15" s="47">
        <v>3324.2109999999998</v>
      </c>
      <c r="Z15" s="47">
        <v>3421.107</v>
      </c>
      <c r="AA15" s="47">
        <v>3554.2973488900002</v>
      </c>
      <c r="AB15" s="155">
        <v>3649.3697024200001</v>
      </c>
      <c r="AC15" s="47">
        <v>3668.9159077300001</v>
      </c>
      <c r="AD15" s="47">
        <v>2628.12497665</v>
      </c>
      <c r="AE15" s="147">
        <v>2674.80387376</v>
      </c>
      <c r="AF15" s="155">
        <v>1883.9188450700001</v>
      </c>
      <c r="AG15" s="47">
        <v>1823.1732502000002</v>
      </c>
      <c r="AH15" s="47">
        <v>1850.7884748700001</v>
      </c>
      <c r="AI15" s="147">
        <v>1891.3744346600004</v>
      </c>
      <c r="AJ15" s="155">
        <v>1936.1712059900001</v>
      </c>
      <c r="AK15" s="47">
        <v>1876.0251172900003</v>
      </c>
      <c r="AL15" s="47">
        <v>1925.3344123000002</v>
      </c>
      <c r="AM15" s="147">
        <v>1962.9273805800001</v>
      </c>
      <c r="AN15" s="47">
        <v>2012.5444057499999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7">
        <v>0</v>
      </c>
      <c r="AY15" s="47">
        <v>0</v>
      </c>
      <c r="AZ15" s="47">
        <v>0</v>
      </c>
      <c r="BA15" s="47">
        <v>0</v>
      </c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>
        <v>0</v>
      </c>
      <c r="BH15" s="47">
        <v>0</v>
      </c>
      <c r="BI15" s="47">
        <v>0</v>
      </c>
      <c r="BJ15" s="47">
        <v>0</v>
      </c>
      <c r="BK15" s="47">
        <v>0</v>
      </c>
    </row>
    <row r="16" spans="1:63" s="32" customFormat="1" ht="18" customHeight="1">
      <c r="A16" s="45"/>
      <c r="B16" s="32" t="s">
        <v>116</v>
      </c>
      <c r="C16" s="139" t="s">
        <v>54</v>
      </c>
      <c r="D16" s="206">
        <v>8345.7139999999999</v>
      </c>
      <c r="E16" s="206">
        <v>8505.0349999999999</v>
      </c>
      <c r="F16" s="206">
        <v>29928.256000000001</v>
      </c>
      <c r="G16" s="206">
        <v>14275.959000000001</v>
      </c>
      <c r="H16" s="206">
        <v>15461.183000000001</v>
      </c>
      <c r="I16" s="206">
        <v>17283.928</v>
      </c>
      <c r="J16" s="206">
        <v>17615.978999999999</v>
      </c>
      <c r="K16" s="206">
        <v>11634.331</v>
      </c>
      <c r="L16" s="206">
        <v>12629.52</v>
      </c>
      <c r="M16" s="206">
        <v>9076.893</v>
      </c>
      <c r="N16" s="206">
        <v>8765.9539999999997</v>
      </c>
      <c r="O16" s="206">
        <v>3540.88</v>
      </c>
      <c r="P16" s="206">
        <v>3206</v>
      </c>
      <c r="Q16" s="206">
        <v>2998.4090000000001</v>
      </c>
      <c r="R16" s="206">
        <v>2917</v>
      </c>
      <c r="S16" s="206">
        <v>2744</v>
      </c>
      <c r="T16" s="142">
        <v>3736.6170000000002</v>
      </c>
      <c r="U16" s="47">
        <v>5073.3220000000001</v>
      </c>
      <c r="V16" s="47">
        <v>4198.4799999999996</v>
      </c>
      <c r="W16" s="147">
        <v>3832.6750000000002</v>
      </c>
      <c r="X16" s="155">
        <v>4832.55</v>
      </c>
      <c r="Y16" s="47">
        <v>3536.779</v>
      </c>
      <c r="Z16" s="47">
        <v>2204.4250000000002</v>
      </c>
      <c r="AA16" s="47">
        <v>500.49501298000001</v>
      </c>
      <c r="AB16" s="155">
        <v>513.21458615000006</v>
      </c>
      <c r="AC16" s="47">
        <v>525.16437971999994</v>
      </c>
      <c r="AD16" s="47">
        <v>540.57985523999992</v>
      </c>
      <c r="AE16" s="147">
        <v>553.29305519999991</v>
      </c>
      <c r="AF16" s="155">
        <v>566.03158831000007</v>
      </c>
      <c r="AG16" s="47">
        <v>0</v>
      </c>
      <c r="AH16" s="47">
        <v>0</v>
      </c>
      <c r="AI16" s="147">
        <v>0</v>
      </c>
      <c r="AJ16" s="155">
        <v>0</v>
      </c>
      <c r="AK16" s="47">
        <v>0</v>
      </c>
      <c r="AL16" s="47">
        <v>0</v>
      </c>
      <c r="AM16" s="147">
        <v>0</v>
      </c>
      <c r="AN16" s="47">
        <v>0</v>
      </c>
      <c r="AO16" s="47">
        <v>0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47">
        <v>0</v>
      </c>
      <c r="AX16" s="47">
        <v>0</v>
      </c>
      <c r="AY16" s="47">
        <v>0</v>
      </c>
      <c r="AZ16" s="47">
        <v>0</v>
      </c>
      <c r="BA16" s="47">
        <v>10</v>
      </c>
      <c r="BB16" s="47">
        <v>10</v>
      </c>
      <c r="BC16" s="47">
        <v>10</v>
      </c>
      <c r="BD16" s="47">
        <v>10</v>
      </c>
      <c r="BE16" s="47">
        <v>30</v>
      </c>
      <c r="BF16" s="47">
        <v>30</v>
      </c>
      <c r="BG16" s="47">
        <v>31</v>
      </c>
      <c r="BH16" s="47">
        <v>31</v>
      </c>
      <c r="BI16" s="47">
        <v>31</v>
      </c>
      <c r="BJ16" s="47">
        <v>31</v>
      </c>
      <c r="BK16" s="47">
        <v>31</v>
      </c>
    </row>
    <row r="17" spans="1:63" s="32" customFormat="1" ht="18" customHeight="1">
      <c r="A17" s="45"/>
      <c r="B17" s="32" t="s">
        <v>117</v>
      </c>
      <c r="C17" s="139" t="s">
        <v>55</v>
      </c>
      <c r="D17" s="206">
        <v>19283.563590907601</v>
      </c>
      <c r="E17" s="206">
        <v>14538.6078095716</v>
      </c>
      <c r="F17" s="206">
        <v>15940.080849097798</v>
      </c>
      <c r="G17" s="206">
        <v>16247.955</v>
      </c>
      <c r="H17" s="206">
        <v>16621.419000000002</v>
      </c>
      <c r="I17" s="206">
        <v>12822.093000000001</v>
      </c>
      <c r="J17" s="206">
        <v>8930.0879999999997</v>
      </c>
      <c r="K17" s="206">
        <v>10261.630999999999</v>
      </c>
      <c r="L17" s="206">
        <v>11981.13</v>
      </c>
      <c r="M17" s="206">
        <v>7837.4520000000002</v>
      </c>
      <c r="N17" s="206">
        <v>8712.5660000000007</v>
      </c>
      <c r="O17" s="206">
        <v>6754.2389999999996</v>
      </c>
      <c r="P17" s="206">
        <v>5873.8580000000002</v>
      </c>
      <c r="Q17" s="206">
        <v>3336.99</v>
      </c>
      <c r="R17" s="206">
        <v>5153.1220000000003</v>
      </c>
      <c r="S17" s="206">
        <v>4143.4380000000001</v>
      </c>
      <c r="T17" s="142">
        <v>0</v>
      </c>
      <c r="U17" s="47">
        <v>0</v>
      </c>
      <c r="V17" s="47">
        <v>0</v>
      </c>
      <c r="W17" s="147">
        <v>0</v>
      </c>
      <c r="X17" s="155">
        <v>0</v>
      </c>
      <c r="Y17" s="47">
        <v>0</v>
      </c>
      <c r="Z17" s="47">
        <v>0</v>
      </c>
      <c r="AA17" s="47">
        <v>0</v>
      </c>
      <c r="AB17" s="155">
        <v>0</v>
      </c>
      <c r="AC17" s="47">
        <v>0</v>
      </c>
      <c r="AD17" s="47">
        <v>0</v>
      </c>
      <c r="AE17" s="147">
        <v>1056.777</v>
      </c>
      <c r="AF17" s="155">
        <v>1724.0896056200015</v>
      </c>
      <c r="AG17" s="47">
        <v>126.70152168999999</v>
      </c>
      <c r="AH17" s="47">
        <v>2840.7252568200001</v>
      </c>
      <c r="AI17" s="147">
        <v>3451.7724587599992</v>
      </c>
      <c r="AJ17" s="155">
        <v>6236.9780400800018</v>
      </c>
      <c r="AK17" s="47">
        <v>5611.3468364700002</v>
      </c>
      <c r="AL17" s="47">
        <v>8711.3930914499997</v>
      </c>
      <c r="AM17" s="147">
        <v>7515.5677929499989</v>
      </c>
      <c r="AN17" s="155">
        <v>8975.8222643200006</v>
      </c>
      <c r="AO17" s="47">
        <v>7980.6639999999998</v>
      </c>
      <c r="AP17" s="47">
        <v>7667.9309999999996</v>
      </c>
      <c r="AQ17" s="147">
        <v>10920</v>
      </c>
      <c r="AR17" s="155">
        <v>2118</v>
      </c>
      <c r="AS17" s="155">
        <v>6777</v>
      </c>
      <c r="AT17" s="47">
        <v>4814</v>
      </c>
      <c r="AU17" s="47">
        <v>7398</v>
      </c>
      <c r="AV17" s="47">
        <v>2502.5680000000002</v>
      </c>
      <c r="AW17" s="47">
        <v>3946.011</v>
      </c>
      <c r="AX17" s="47">
        <v>3349.1260000000002</v>
      </c>
      <c r="AY17" s="47">
        <v>3182.0889999999999</v>
      </c>
      <c r="AZ17" s="47">
        <v>7901</v>
      </c>
      <c r="BA17" s="47">
        <v>6394</v>
      </c>
      <c r="BB17" s="47">
        <v>5370</v>
      </c>
      <c r="BC17" s="47">
        <v>3878</v>
      </c>
      <c r="BD17" s="47">
        <v>1907</v>
      </c>
      <c r="BE17" s="47">
        <v>4517</v>
      </c>
      <c r="BF17" s="47">
        <v>5842</v>
      </c>
      <c r="BG17" s="47">
        <v>8330</v>
      </c>
      <c r="BH17" s="47">
        <v>7520</v>
      </c>
      <c r="BI17" s="47">
        <v>9414</v>
      </c>
      <c r="BJ17" s="47">
        <v>9419</v>
      </c>
      <c r="BK17" s="47">
        <v>9789</v>
      </c>
    </row>
    <row r="18" spans="1:63" s="32" customFormat="1" ht="18" customHeight="1">
      <c r="A18" s="45"/>
      <c r="B18" s="32" t="s">
        <v>118</v>
      </c>
      <c r="C18" s="139" t="s">
        <v>52</v>
      </c>
      <c r="D18" s="206">
        <v>2268.8199424000009</v>
      </c>
      <c r="E18" s="206">
        <v>1798.4323150200005</v>
      </c>
      <c r="F18" s="206">
        <v>1594.2103150200005</v>
      </c>
      <c r="G18" s="206">
        <v>2797.7953279500007</v>
      </c>
      <c r="H18" s="206">
        <v>2831.76</v>
      </c>
      <c r="I18" s="206">
        <v>1384.309</v>
      </c>
      <c r="J18" s="206">
        <v>1084.9939999999999</v>
      </c>
      <c r="K18" s="206">
        <v>2213.4836261199994</v>
      </c>
      <c r="L18" s="206">
        <v>2481.9870000000001</v>
      </c>
      <c r="M18" s="206">
        <v>1447.403</v>
      </c>
      <c r="N18" s="206">
        <v>1363.4269999999999</v>
      </c>
      <c r="O18" s="206">
        <v>1707.846</v>
      </c>
      <c r="P18" s="206">
        <v>1653.789</v>
      </c>
      <c r="Q18" s="206">
        <v>2310.1559999999999</v>
      </c>
      <c r="R18" s="206">
        <v>2355.7979999999998</v>
      </c>
      <c r="S18" s="206">
        <v>2179.2959999999998</v>
      </c>
      <c r="T18" s="142">
        <v>5900.9880000000003</v>
      </c>
      <c r="U18" s="47">
        <v>5239.5240000000003</v>
      </c>
      <c r="V18" s="47">
        <v>5555.55</v>
      </c>
      <c r="W18" s="147">
        <v>3154.4580000000001</v>
      </c>
      <c r="X18" s="155">
        <v>2669.9250000000002</v>
      </c>
      <c r="Y18" s="47">
        <v>2700.2089999999998</v>
      </c>
      <c r="Z18" s="47">
        <v>2614.143</v>
      </c>
      <c r="AA18" s="47">
        <v>1840.15552295</v>
      </c>
      <c r="AB18" s="155">
        <v>1833.8207119599999</v>
      </c>
      <c r="AC18" s="47">
        <v>1947.7049869099999</v>
      </c>
      <c r="AD18" s="47">
        <v>1960.6002434799998</v>
      </c>
      <c r="AE18" s="147">
        <v>2108.2094829400016</v>
      </c>
      <c r="AF18" s="155">
        <v>2000.0955316799996</v>
      </c>
      <c r="AG18" s="47">
        <v>2079.0488299100002</v>
      </c>
      <c r="AH18" s="47">
        <v>2155.8545715199994</v>
      </c>
      <c r="AI18" s="147">
        <v>2441.0490386099996</v>
      </c>
      <c r="AJ18" s="155">
        <v>2446.1552756300011</v>
      </c>
      <c r="AK18" s="47">
        <v>2546.6393392299992</v>
      </c>
      <c r="AL18" s="47">
        <v>2748.2142605099993</v>
      </c>
      <c r="AM18" s="147">
        <v>4540.3945206699982</v>
      </c>
      <c r="AN18" s="155">
        <v>3762.41081227</v>
      </c>
      <c r="AO18" s="47">
        <v>2638.3580000000002</v>
      </c>
      <c r="AP18" s="47">
        <v>2553.3029999999999</v>
      </c>
      <c r="AQ18" s="147">
        <v>5052.18</v>
      </c>
      <c r="AR18" s="155">
        <v>5738.192</v>
      </c>
      <c r="AS18" s="155">
        <v>3033.636</v>
      </c>
      <c r="AT18" s="47">
        <v>3373.6210000000001</v>
      </c>
      <c r="AU18" s="47">
        <v>5773.6710000000003</v>
      </c>
      <c r="AV18" s="47">
        <v>5576.4070000000002</v>
      </c>
      <c r="AW18" s="47">
        <v>2583.953</v>
      </c>
      <c r="AX18" s="47">
        <v>3004.37</v>
      </c>
      <c r="AY18" s="47">
        <v>8498.1029999999992</v>
      </c>
      <c r="AZ18" s="47">
        <v>7780</v>
      </c>
      <c r="BA18" s="47">
        <v>3048</v>
      </c>
      <c r="BB18" s="47">
        <v>2994</v>
      </c>
      <c r="BC18" s="47">
        <v>9531</v>
      </c>
      <c r="BD18" s="47">
        <v>9736</v>
      </c>
      <c r="BE18" s="47">
        <v>14676</v>
      </c>
      <c r="BF18" s="47">
        <v>3198</v>
      </c>
      <c r="BG18" s="47">
        <v>4945</v>
      </c>
      <c r="BH18" s="47">
        <v>5219</v>
      </c>
      <c r="BI18" s="47">
        <v>4991</v>
      </c>
      <c r="BJ18" s="350">
        <v>3205</v>
      </c>
      <c r="BK18" s="47">
        <v>4621</v>
      </c>
    </row>
    <row r="19" spans="1:63" s="32" customFormat="1" ht="18" customHeight="1">
      <c r="A19" s="45"/>
      <c r="B19" s="32" t="s">
        <v>2</v>
      </c>
      <c r="C19" s="139" t="s">
        <v>30</v>
      </c>
      <c r="D19" s="206">
        <v>74503.724074349288</v>
      </c>
      <c r="E19" s="206">
        <v>66293.030078754469</v>
      </c>
      <c r="F19" s="206">
        <v>70052.451884408365</v>
      </c>
      <c r="G19" s="206">
        <v>86501.946246779989</v>
      </c>
      <c r="H19" s="206">
        <v>89063.945999999996</v>
      </c>
      <c r="I19" s="206">
        <v>79860.460999999996</v>
      </c>
      <c r="J19" s="206">
        <v>71838.42</v>
      </c>
      <c r="K19" s="206">
        <v>80770.640029000017</v>
      </c>
      <c r="L19" s="206">
        <v>84433.202999999994</v>
      </c>
      <c r="M19" s="206">
        <v>77598.195000000007</v>
      </c>
      <c r="N19" s="206">
        <v>81224.202000000005</v>
      </c>
      <c r="O19" s="206">
        <v>79154.142999999996</v>
      </c>
      <c r="P19" s="206">
        <v>76208</v>
      </c>
      <c r="Q19" s="206">
        <v>72486</v>
      </c>
      <c r="R19" s="206">
        <v>77620</v>
      </c>
      <c r="S19" s="206">
        <v>76353</v>
      </c>
      <c r="T19" s="142">
        <v>72703.721999999994</v>
      </c>
      <c r="U19" s="47">
        <v>75023.402000000002</v>
      </c>
      <c r="V19" s="47">
        <v>75437.224000000002</v>
      </c>
      <c r="W19" s="147">
        <v>66109.273000000001</v>
      </c>
      <c r="X19" s="155">
        <v>64658.898999999998</v>
      </c>
      <c r="Y19" s="47">
        <v>67463.686000000002</v>
      </c>
      <c r="Z19" s="47">
        <v>63484.233</v>
      </c>
      <c r="AA19" s="47">
        <v>61433.250072639989</v>
      </c>
      <c r="AB19" s="155">
        <v>63354.9573963</v>
      </c>
      <c r="AC19" s="47">
        <v>63388.143605859994</v>
      </c>
      <c r="AD19" s="47">
        <v>70066.901630449996</v>
      </c>
      <c r="AE19" s="147">
        <v>74006.012138029997</v>
      </c>
      <c r="AF19" s="155">
        <v>75281.681341349991</v>
      </c>
      <c r="AG19" s="47">
        <v>72539.430228489975</v>
      </c>
      <c r="AH19" s="47">
        <v>78856.371628749985</v>
      </c>
      <c r="AI19" s="147">
        <v>81330.127868180003</v>
      </c>
      <c r="AJ19" s="155">
        <v>87644.42402282999</v>
      </c>
      <c r="AK19" s="47">
        <v>87333.924818790008</v>
      </c>
      <c r="AL19" s="47">
        <v>94897.033941729998</v>
      </c>
      <c r="AM19" s="147">
        <v>93046.002781839998</v>
      </c>
      <c r="AN19" s="155">
        <v>104892.758</v>
      </c>
      <c r="AO19" s="47">
        <v>101146.412</v>
      </c>
      <c r="AP19" s="47">
        <v>102005.177</v>
      </c>
      <c r="AQ19" s="147">
        <v>107022</v>
      </c>
      <c r="AR19" s="155">
        <v>91145</v>
      </c>
      <c r="AS19" s="155">
        <v>92356.504000000001</v>
      </c>
      <c r="AT19" s="47">
        <v>96085</v>
      </c>
      <c r="AU19" s="47">
        <v>103602</v>
      </c>
      <c r="AV19" s="47">
        <v>102392.15700000001</v>
      </c>
      <c r="AW19" s="47">
        <v>100653.04700000001</v>
      </c>
      <c r="AX19" s="47">
        <v>103032.783</v>
      </c>
      <c r="AY19" s="47">
        <v>103424.07399999999</v>
      </c>
      <c r="AZ19" s="47">
        <v>116143</v>
      </c>
      <c r="BA19" s="47">
        <v>98886</v>
      </c>
      <c r="BB19" s="47">
        <v>104990</v>
      </c>
      <c r="BC19" s="47">
        <v>58516</v>
      </c>
      <c r="BD19" s="47">
        <v>58054</v>
      </c>
      <c r="BE19" s="47">
        <v>60798</v>
      </c>
      <c r="BF19" s="47">
        <v>64817</v>
      </c>
      <c r="BG19" s="47">
        <v>69249</v>
      </c>
      <c r="BH19" s="47">
        <v>69023</v>
      </c>
      <c r="BI19" s="47">
        <v>75623</v>
      </c>
      <c r="BJ19" s="47">
        <v>76674</v>
      </c>
      <c r="BK19" s="47">
        <v>78676</v>
      </c>
    </row>
    <row r="20" spans="1:63" ht="18" customHeight="1">
      <c r="A20" s="45"/>
      <c r="B20" s="157" t="s">
        <v>477</v>
      </c>
      <c r="C20" s="158"/>
      <c r="D20" s="14">
        <v>35828.862000000001</v>
      </c>
      <c r="E20" s="14">
        <v>35828.862000000001</v>
      </c>
      <c r="F20" s="14">
        <v>35828.862000000001</v>
      </c>
      <c r="G20" s="149">
        <v>46303.860999999997</v>
      </c>
      <c r="H20" s="144">
        <v>46304.356</v>
      </c>
      <c r="I20" s="14">
        <v>51429</v>
      </c>
      <c r="J20" s="14">
        <v>51429</v>
      </c>
      <c r="K20" s="149">
        <v>60376.491999999998</v>
      </c>
      <c r="L20" s="149">
        <v>60376.491999999998</v>
      </c>
      <c r="M20" s="149">
        <v>60376.491999999998</v>
      </c>
      <c r="N20" s="149">
        <v>60376.491999999998</v>
      </c>
      <c r="O20" s="149">
        <v>60376.491999999998</v>
      </c>
      <c r="P20" s="149">
        <v>60344.504000000001</v>
      </c>
      <c r="Q20" s="149">
        <v>60344.504000000001</v>
      </c>
      <c r="R20" s="149">
        <v>60344.504000000001</v>
      </c>
      <c r="S20" s="149">
        <v>60344.504000000001</v>
      </c>
      <c r="T20" s="144">
        <v>60344.504000000001</v>
      </c>
      <c r="U20" s="14">
        <v>60344.504000000001</v>
      </c>
      <c r="V20" s="149">
        <v>60344.504000000001</v>
      </c>
      <c r="W20" s="149">
        <v>60344.504000000001</v>
      </c>
      <c r="X20" s="153">
        <v>60344.504000000001</v>
      </c>
      <c r="Y20" s="14">
        <v>60344.504000000001</v>
      </c>
      <c r="Z20" s="14">
        <v>60344.504000000001</v>
      </c>
      <c r="AA20" s="14">
        <v>60344.504000000001</v>
      </c>
      <c r="AB20" s="153">
        <v>60344.504000000001</v>
      </c>
      <c r="AC20" s="14">
        <v>60344.504000000001</v>
      </c>
      <c r="AD20" s="14">
        <v>60344.504000000001</v>
      </c>
      <c r="AE20" s="149">
        <v>60344.504000000001</v>
      </c>
      <c r="AF20" s="153">
        <v>60344.504000000001</v>
      </c>
      <c r="AG20" s="14">
        <v>60344.504000000001</v>
      </c>
      <c r="AH20" s="14">
        <v>60344.504000000001</v>
      </c>
      <c r="AI20" s="149">
        <v>60344.504000000001</v>
      </c>
      <c r="AJ20" s="153">
        <v>60344.504000000001</v>
      </c>
      <c r="AK20" s="14">
        <v>60344.504000000001</v>
      </c>
      <c r="AL20" s="14">
        <v>60344.504000000001</v>
      </c>
      <c r="AM20" s="149">
        <v>60344.504000000001</v>
      </c>
      <c r="AN20" s="14">
        <v>60344.504000000001</v>
      </c>
      <c r="AO20" s="14">
        <v>60344.504000000001</v>
      </c>
      <c r="AP20" s="14">
        <v>60344.504000000001</v>
      </c>
      <c r="AQ20" s="14">
        <v>60345</v>
      </c>
      <c r="AR20" s="14">
        <v>60344.504000000001</v>
      </c>
      <c r="AS20" s="14">
        <v>60344.504000000001</v>
      </c>
      <c r="AT20" s="14">
        <v>60345</v>
      </c>
      <c r="AU20" s="14">
        <v>60345</v>
      </c>
      <c r="AV20" s="14">
        <v>60344.504000000001</v>
      </c>
      <c r="AW20" s="14">
        <v>60344.504000000001</v>
      </c>
      <c r="AX20" s="14">
        <v>60344.504000000001</v>
      </c>
      <c r="AY20" s="14">
        <v>60344.504000000001</v>
      </c>
      <c r="AZ20" s="14">
        <v>60345</v>
      </c>
      <c r="BA20" s="14">
        <v>60345</v>
      </c>
      <c r="BB20" s="14">
        <v>60345</v>
      </c>
      <c r="BC20" s="14">
        <v>20345</v>
      </c>
      <c r="BD20" s="14">
        <v>20345</v>
      </c>
      <c r="BE20" s="14">
        <v>34459</v>
      </c>
      <c r="BF20" s="14">
        <v>34459</v>
      </c>
      <c r="BG20" s="14">
        <v>34459</v>
      </c>
      <c r="BH20" s="14">
        <v>34459</v>
      </c>
      <c r="BI20" s="14">
        <v>39687</v>
      </c>
      <c r="BJ20" s="14">
        <v>39686</v>
      </c>
      <c r="BK20" s="14">
        <v>39686</v>
      </c>
    </row>
    <row r="21" spans="1:63" ht="18" customHeight="1">
      <c r="A21" s="45"/>
      <c r="B21" s="157" t="s">
        <v>478</v>
      </c>
      <c r="C21" s="158"/>
      <c r="D21" s="14">
        <v>1040.3719999999998</v>
      </c>
      <c r="E21" s="14">
        <v>1040.3719999999998</v>
      </c>
      <c r="F21" s="14">
        <v>1040.3719999999998</v>
      </c>
      <c r="G21" s="149">
        <v>10993.728999999999</v>
      </c>
      <c r="H21" s="144">
        <v>10994.235000000001</v>
      </c>
      <c r="I21" s="14">
        <v>2921</v>
      </c>
      <c r="J21" s="14">
        <v>2921</v>
      </c>
      <c r="K21" s="149">
        <v>3298.3069999999998</v>
      </c>
      <c r="L21" s="149">
        <v>3298.3069999999998</v>
      </c>
      <c r="M21" s="149">
        <v>3298.3069999999998</v>
      </c>
      <c r="N21" s="149">
        <v>3298.3069999999998</v>
      </c>
      <c r="O21" s="149">
        <v>3495.692</v>
      </c>
      <c r="P21" s="149">
        <v>3193.7710000000002</v>
      </c>
      <c r="Q21" s="149">
        <v>3193.7710000000002</v>
      </c>
      <c r="R21" s="149">
        <v>3193.7710000000002</v>
      </c>
      <c r="S21" s="149">
        <v>4380.37</v>
      </c>
      <c r="T21" s="144">
        <v>3323.5279999999998</v>
      </c>
      <c r="U21" s="14">
        <v>3323.5279999999998</v>
      </c>
      <c r="V21" s="14">
        <v>3323.5279999999998</v>
      </c>
      <c r="W21" s="14">
        <v>5538.4679999999998</v>
      </c>
      <c r="X21" s="14">
        <v>5538.4679999999998</v>
      </c>
      <c r="Y21" s="14">
        <v>5538.4679999999998</v>
      </c>
      <c r="Z21" s="14">
        <v>5538.4679999999998</v>
      </c>
      <c r="AA21" s="14">
        <v>0</v>
      </c>
      <c r="AB21" s="153">
        <v>0</v>
      </c>
      <c r="AC21" s="14">
        <v>0</v>
      </c>
      <c r="AD21" s="14">
        <v>0</v>
      </c>
      <c r="AE21" s="149">
        <v>0</v>
      </c>
      <c r="AF21" s="153">
        <v>0</v>
      </c>
      <c r="AG21" s="14">
        <v>0</v>
      </c>
      <c r="AH21" s="14">
        <v>0</v>
      </c>
      <c r="AI21" s="149">
        <v>0</v>
      </c>
      <c r="AJ21" s="153">
        <v>0</v>
      </c>
      <c r="AK21" s="14">
        <v>0</v>
      </c>
      <c r="AL21" s="14">
        <v>0</v>
      </c>
      <c r="AM21" s="149">
        <v>4423.9040000000005</v>
      </c>
      <c r="AN21" s="14">
        <v>4423.9040000000005</v>
      </c>
      <c r="AO21" s="14">
        <v>2494.7920000000004</v>
      </c>
      <c r="AP21" s="14">
        <v>2494.7920000000004</v>
      </c>
      <c r="AQ21" s="14">
        <v>10462</v>
      </c>
      <c r="AR21" s="14">
        <v>10462</v>
      </c>
      <c r="AS21" s="14">
        <v>1944</v>
      </c>
      <c r="AT21" s="14">
        <v>1944</v>
      </c>
      <c r="AU21" s="14">
        <v>11037</v>
      </c>
      <c r="AV21" s="14">
        <v>11037.362999999999</v>
      </c>
      <c r="AW21" s="14">
        <v>3364.395</v>
      </c>
      <c r="AX21" s="14">
        <v>3364.395</v>
      </c>
      <c r="AY21" s="14">
        <v>18351.61</v>
      </c>
      <c r="AZ21" s="14">
        <v>18352</v>
      </c>
      <c r="BA21" s="14">
        <v>2660</v>
      </c>
      <c r="BB21" s="14">
        <v>2660</v>
      </c>
      <c r="BC21" s="14">
        <v>23530</v>
      </c>
      <c r="BD21" s="14">
        <v>23530</v>
      </c>
      <c r="BE21" s="14">
        <v>4995</v>
      </c>
      <c r="BF21" s="14">
        <v>4995</v>
      </c>
      <c r="BG21" s="14">
        <v>10422</v>
      </c>
      <c r="BH21" s="14">
        <v>10422</v>
      </c>
      <c r="BI21" s="14">
        <v>5195</v>
      </c>
      <c r="BJ21" s="14">
        <v>5195</v>
      </c>
      <c r="BK21" s="14">
        <v>12310</v>
      </c>
    </row>
    <row r="22" spans="1:63" ht="18" customHeight="1">
      <c r="A22" s="45"/>
      <c r="B22" s="157" t="s">
        <v>479</v>
      </c>
      <c r="C22" s="158"/>
      <c r="D22" s="144">
        <v>34817.745745336004</v>
      </c>
      <c r="E22" s="14">
        <v>25760.514333327497</v>
      </c>
      <c r="F22" s="14">
        <v>28195.7361735019</v>
      </c>
      <c r="G22" s="149">
        <v>29204.362000000001</v>
      </c>
      <c r="H22" s="144">
        <v>30824.49</v>
      </c>
      <c r="I22" s="14">
        <v>22519</v>
      </c>
      <c r="J22" s="14">
        <v>14124</v>
      </c>
      <c r="K22" s="149">
        <v>17095.848000000002</v>
      </c>
      <c r="L22" s="144">
        <v>20220.116999999998</v>
      </c>
      <c r="M22" s="14">
        <v>12701.234</v>
      </c>
      <c r="N22" s="14">
        <v>16015.175999999999</v>
      </c>
      <c r="O22" s="149">
        <v>15281.965</v>
      </c>
      <c r="P22" s="144">
        <v>12258.427</v>
      </c>
      <c r="Q22" s="14">
        <v>8308.8140000000003</v>
      </c>
      <c r="R22" s="14">
        <v>13065.55</v>
      </c>
      <c r="S22" s="149">
        <v>11628.174999999999</v>
      </c>
      <c r="T22" s="144">
        <v>8854.7099999999991</v>
      </c>
      <c r="U22" s="14">
        <v>9207.0550000000003</v>
      </c>
      <c r="V22" s="149">
        <v>9152.8909999999996</v>
      </c>
      <c r="W22" s="149">
        <v>226.31</v>
      </c>
      <c r="X22" s="14">
        <v>-333.09100000000001</v>
      </c>
      <c r="Y22" s="14">
        <v>2990.866</v>
      </c>
      <c r="Z22" s="14">
        <v>-2302.819</v>
      </c>
      <c r="AA22" s="14">
        <v>5207.6959999999999</v>
      </c>
      <c r="AB22" s="153">
        <v>8973.6450000000004</v>
      </c>
      <c r="AC22" s="14">
        <v>10282.831</v>
      </c>
      <c r="AD22" s="14">
        <v>15256.436</v>
      </c>
      <c r="AE22" s="149">
        <v>18782.760999999999</v>
      </c>
      <c r="AF22" s="153">
        <v>18817.501</v>
      </c>
      <c r="AG22" s="14">
        <v>16066.668</v>
      </c>
      <c r="AH22" s="14">
        <v>21042.837</v>
      </c>
      <c r="AI22" s="149">
        <v>22328.83</v>
      </c>
      <c r="AJ22" s="153">
        <v>28121.46</v>
      </c>
      <c r="AK22" s="14">
        <v>24544.326000000001</v>
      </c>
      <c r="AL22" s="14">
        <v>30557.455999999998</v>
      </c>
      <c r="AM22" s="149">
        <v>28277.595000000001</v>
      </c>
      <c r="AN22" s="14">
        <v>31513.456999999999</v>
      </c>
      <c r="AO22" s="14">
        <v>30343.088</v>
      </c>
      <c r="AP22" s="14">
        <v>29953.881999999998</v>
      </c>
      <c r="AQ22" s="14">
        <v>36215</v>
      </c>
      <c r="AR22" s="14">
        <v>19954</v>
      </c>
      <c r="AS22" s="14">
        <v>30532</v>
      </c>
      <c r="AT22" s="14">
        <v>27702</v>
      </c>
      <c r="AU22" s="14">
        <v>32221</v>
      </c>
      <c r="AV22" s="14">
        <v>22858.496999999999</v>
      </c>
      <c r="AW22" s="14">
        <v>26920.518</v>
      </c>
      <c r="AX22" s="14">
        <v>25090.784</v>
      </c>
      <c r="AY22" s="14">
        <v>24727.96</v>
      </c>
      <c r="AZ22" s="14">
        <v>26268</v>
      </c>
      <c r="BA22" s="14">
        <v>19447</v>
      </c>
      <c r="BB22" s="14">
        <v>17952</v>
      </c>
      <c r="BC22" s="14">
        <v>14641</v>
      </c>
      <c r="BD22" s="14">
        <v>11838</v>
      </c>
      <c r="BE22" s="14">
        <v>16542</v>
      </c>
      <c r="BF22" s="14">
        <v>19281</v>
      </c>
      <c r="BG22" s="14">
        <v>24368</v>
      </c>
      <c r="BH22" s="14">
        <v>23012</v>
      </c>
      <c r="BI22" s="14">
        <v>26239</v>
      </c>
      <c r="BJ22" s="14">
        <v>25786</v>
      </c>
      <c r="BK22" s="14">
        <v>26680</v>
      </c>
    </row>
    <row r="23" spans="1:63" ht="18" customHeight="1">
      <c r="A23" s="45"/>
      <c r="B23" s="157" t="s">
        <v>480</v>
      </c>
      <c r="C23" s="158"/>
      <c r="D23" s="144">
        <v>2816.7513290132897</v>
      </c>
      <c r="E23" s="14">
        <v>3663.2887454269999</v>
      </c>
      <c r="F23" s="14">
        <v>4987.4887109064202</v>
      </c>
      <c r="G23" s="149">
        <v>0</v>
      </c>
      <c r="H23" s="144">
        <v>940.87199999999996</v>
      </c>
      <c r="I23" s="14">
        <v>2991</v>
      </c>
      <c r="J23" s="14">
        <v>3364</v>
      </c>
      <c r="K23" s="149">
        <v>0</v>
      </c>
      <c r="L23" s="144">
        <v>538.29399999999998</v>
      </c>
      <c r="M23" s="14">
        <v>1222.1690000000001</v>
      </c>
      <c r="N23" s="14">
        <v>1534.2339999999999</v>
      </c>
      <c r="O23" s="149">
        <v>0</v>
      </c>
      <c r="P23" s="144">
        <v>411.02800000000002</v>
      </c>
      <c r="Q23" s="14">
        <v>638.68600000000004</v>
      </c>
      <c r="R23" s="14">
        <v>1015.782</v>
      </c>
      <c r="S23" s="149">
        <v>0</v>
      </c>
      <c r="T23" s="144">
        <v>180.98699999999999</v>
      </c>
      <c r="U23" s="14">
        <v>2148.3220000000001</v>
      </c>
      <c r="V23" s="149">
        <v>2616.308</v>
      </c>
      <c r="W23" s="149">
        <v>0</v>
      </c>
      <c r="X23" s="153">
        <v>-890.97500000000002</v>
      </c>
      <c r="Y23" s="14">
        <v>-1410.143</v>
      </c>
      <c r="Z23" s="14">
        <v>-95.912000000000006</v>
      </c>
      <c r="AA23" s="14">
        <v>-4118.9480000000003</v>
      </c>
      <c r="AB23" s="153">
        <v>-5963.1909999999998</v>
      </c>
      <c r="AC23" s="14">
        <v>-7239.1890000000003</v>
      </c>
      <c r="AD23" s="14">
        <v>-5534.0370000000003</v>
      </c>
      <c r="AE23" s="149">
        <v>-5121.2520000000004</v>
      </c>
      <c r="AF23" s="153">
        <v>-3880.3229999999999</v>
      </c>
      <c r="AG23" s="14">
        <v>-3871.7420000000002</v>
      </c>
      <c r="AH23" s="14">
        <v>-2530.9679999999998</v>
      </c>
      <c r="AI23" s="149">
        <v>-1343.2049999999999</v>
      </c>
      <c r="AJ23" s="14">
        <v>-821.54</v>
      </c>
      <c r="AK23" s="14">
        <v>2445.096</v>
      </c>
      <c r="AL23" s="14">
        <v>3995.0749999999998</v>
      </c>
      <c r="AM23" s="149">
        <v>0</v>
      </c>
      <c r="AN23" s="14">
        <v>8610.893</v>
      </c>
      <c r="AO23" s="14">
        <v>7964.0290000000005</v>
      </c>
      <c r="AP23" s="14">
        <v>9212.0010000000002</v>
      </c>
      <c r="AQ23" s="149">
        <v>0</v>
      </c>
      <c r="AR23" s="14">
        <v>384</v>
      </c>
      <c r="AS23" s="14">
        <v>-464</v>
      </c>
      <c r="AT23" s="14">
        <v>6094</v>
      </c>
      <c r="AU23" s="14">
        <v>0</v>
      </c>
      <c r="AV23" s="14">
        <v>8151.7929999999997</v>
      </c>
      <c r="AW23" s="14">
        <v>10023.629999999999</v>
      </c>
      <c r="AX23" s="14">
        <v>14233.1</v>
      </c>
      <c r="AY23" s="14">
        <v>0</v>
      </c>
      <c r="AZ23" s="14">
        <v>11178</v>
      </c>
      <c r="BA23" s="14">
        <v>16434</v>
      </c>
      <c r="BB23" s="14">
        <v>24033</v>
      </c>
      <c r="BC23" s="14">
        <v>0</v>
      </c>
      <c r="BD23" s="14">
        <v>2341</v>
      </c>
      <c r="BE23" s="14">
        <v>4802</v>
      </c>
      <c r="BF23" s="14">
        <v>6081</v>
      </c>
      <c r="BG23" s="14">
        <v>0</v>
      </c>
      <c r="BH23" s="14">
        <v>1130</v>
      </c>
      <c r="BI23" s="14">
        <v>4502</v>
      </c>
      <c r="BJ23" s="14">
        <v>6007</v>
      </c>
      <c r="BK23" s="14">
        <v>0</v>
      </c>
    </row>
    <row r="24" spans="1:63" ht="18" customHeight="1">
      <c r="B24" s="15" t="s">
        <v>23</v>
      </c>
      <c r="C24" s="140" t="s">
        <v>56</v>
      </c>
      <c r="D24" s="131">
        <v>108093.42060765688</v>
      </c>
      <c r="E24" s="16">
        <v>94936.534203346062</v>
      </c>
      <c r="F24" s="16">
        <v>121334.61404852616</v>
      </c>
      <c r="G24" s="134">
        <v>125823.42157472999</v>
      </c>
      <c r="H24" s="131">
        <v>129324.467</v>
      </c>
      <c r="I24" s="16">
        <v>116872.82199999999</v>
      </c>
      <c r="J24" s="16">
        <v>105073.235</v>
      </c>
      <c r="K24" s="134">
        <v>110658.28265512001</v>
      </c>
      <c r="L24" s="131">
        <v>116516.817</v>
      </c>
      <c r="M24" s="16">
        <v>103124.46900000001</v>
      </c>
      <c r="N24" s="16">
        <v>107340.107</v>
      </c>
      <c r="O24" s="134">
        <v>98642.313999999998</v>
      </c>
      <c r="P24" s="131">
        <v>93574.646999999997</v>
      </c>
      <c r="Q24" s="16">
        <v>87925.554999999993</v>
      </c>
      <c r="R24" s="16">
        <v>93790.92</v>
      </c>
      <c r="S24" s="134">
        <v>91331.733999999997</v>
      </c>
      <c r="T24" s="131">
        <v>86244.940999999992</v>
      </c>
      <c r="U24" s="16">
        <v>89197.241999999998</v>
      </c>
      <c r="V24" s="16">
        <v>89141.002999999997</v>
      </c>
      <c r="W24" s="134">
        <v>77169.187999999995</v>
      </c>
      <c r="X24" s="156">
        <v>75454.991999999998</v>
      </c>
      <c r="Y24" s="16">
        <v>77024.885000000009</v>
      </c>
      <c r="Z24" s="16">
        <v>71723.907999999996</v>
      </c>
      <c r="AA24" s="16">
        <v>67328.197957459983</v>
      </c>
      <c r="AB24" s="156">
        <v>69351.362396829994</v>
      </c>
      <c r="AC24" s="16">
        <v>69529.928880219988</v>
      </c>
      <c r="AD24" s="16">
        <v>75196.20670581999</v>
      </c>
      <c r="AE24" s="134">
        <v>80399.095549930003</v>
      </c>
      <c r="AF24" s="156">
        <v>81455.816912029986</v>
      </c>
      <c r="AG24" s="16">
        <v>76568.353830289969</v>
      </c>
      <c r="AH24" s="16">
        <v>85703.739931959979</v>
      </c>
      <c r="AI24" s="134">
        <v>89114.323800209997</v>
      </c>
      <c r="AJ24" s="156">
        <v>98263.728544529993</v>
      </c>
      <c r="AK24" s="16">
        <v>97367.936111780014</v>
      </c>
      <c r="AL24" s="16">
        <v>108281.97570599</v>
      </c>
      <c r="AM24" s="134">
        <v>107064.89247604</v>
      </c>
      <c r="AN24" s="16">
        <v>119643.53548234</v>
      </c>
      <c r="AO24" s="16">
        <v>111765.43399999999</v>
      </c>
      <c r="AP24" s="16">
        <v>112226.41099999999</v>
      </c>
      <c r="AQ24" s="16">
        <v>122994.18</v>
      </c>
      <c r="AR24" s="16">
        <v>99001.191999999995</v>
      </c>
      <c r="AS24" s="16">
        <v>102167.14</v>
      </c>
      <c r="AT24" s="16">
        <v>104272.621</v>
      </c>
      <c r="AU24" s="16">
        <v>116773.671</v>
      </c>
      <c r="AV24" s="16">
        <v>110471.13200000001</v>
      </c>
      <c r="AW24" s="16">
        <v>107183.011</v>
      </c>
      <c r="AX24" s="16">
        <v>109386.27899999999</v>
      </c>
      <c r="AY24" s="16">
        <v>115104.26599999999</v>
      </c>
      <c r="AZ24" s="16">
        <v>131824</v>
      </c>
      <c r="BA24" s="16">
        <v>108338</v>
      </c>
      <c r="BB24" s="16">
        <v>113364</v>
      </c>
      <c r="BC24" s="16">
        <v>71935</v>
      </c>
      <c r="BD24" s="16">
        <v>69707</v>
      </c>
      <c r="BE24" s="16">
        <v>80021</v>
      </c>
      <c r="BF24" s="16">
        <v>73887</v>
      </c>
      <c r="BG24" s="16">
        <v>82555</v>
      </c>
      <c r="BH24" s="16">
        <v>81793</v>
      </c>
      <c r="BI24" s="16">
        <v>90059</v>
      </c>
      <c r="BJ24" s="16">
        <v>89329</v>
      </c>
      <c r="BK24" s="16">
        <v>93117</v>
      </c>
    </row>
    <row r="25" spans="1:63" ht="18" customHeight="1">
      <c r="A25" s="5"/>
      <c r="B25" s="317"/>
      <c r="C25" s="317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6"/>
      <c r="AU25" s="346"/>
      <c r="AV25" s="346"/>
      <c r="AW25" s="346"/>
      <c r="AX25" s="346"/>
      <c r="AY25" s="346"/>
      <c r="AZ25" s="346"/>
      <c r="BA25" s="346"/>
      <c r="BB25" s="346"/>
      <c r="BC25" s="346"/>
      <c r="BD25" s="346"/>
      <c r="BE25" s="346"/>
      <c r="BF25" s="346"/>
      <c r="BH25" s="242"/>
    </row>
    <row r="26" spans="1:63" ht="18" customHeight="1">
      <c r="A26" s="5"/>
      <c r="B26" s="317"/>
      <c r="C26" s="31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/>
      <c r="AG26" s="347"/>
      <c r="AH26" s="347"/>
      <c r="AI26" s="347"/>
      <c r="AJ26" s="347"/>
      <c r="AK26" s="347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H26" s="32"/>
    </row>
    <row r="27" spans="1:63" ht="18" customHeight="1">
      <c r="A27" s="5"/>
      <c r="B27" s="317"/>
      <c r="C27" s="317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7"/>
      <c r="AU27" s="347"/>
      <c r="AV27" s="347"/>
      <c r="AW27" s="347"/>
      <c r="AX27" s="347"/>
      <c r="AY27" s="347"/>
      <c r="AZ27" s="347"/>
      <c r="BA27" s="347"/>
      <c r="BB27" s="347"/>
      <c r="BC27" s="347"/>
      <c r="BD27" s="347"/>
      <c r="BE27" s="347"/>
      <c r="BF27" s="347"/>
      <c r="BH27" s="32"/>
    </row>
    <row r="28" spans="1:63" ht="18" hidden="1" customHeight="1">
      <c r="A28" s="5"/>
      <c r="B28" s="317"/>
      <c r="C28" s="31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7"/>
      <c r="BF28" s="347"/>
      <c r="BH28" s="32"/>
    </row>
    <row r="29" spans="1:63" ht="18" hidden="1" customHeight="1">
      <c r="A29" s="5"/>
      <c r="B29" s="317"/>
      <c r="C29" s="31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H29" s="32"/>
    </row>
    <row r="30" spans="1:63" ht="18" hidden="1" customHeight="1">
      <c r="A30" s="5"/>
      <c r="B30" s="317"/>
      <c r="C30" s="31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47"/>
      <c r="BD30" s="347"/>
      <c r="BE30" s="347"/>
      <c r="BF30" s="347"/>
      <c r="BH30" s="30"/>
    </row>
    <row r="31" spans="1:63" ht="18" hidden="1" customHeight="1">
      <c r="A31" s="5"/>
      <c r="B31" s="317"/>
      <c r="C31" s="31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H31" s="6"/>
    </row>
    <row r="32" spans="1:63" ht="18" hidden="1" customHeight="1">
      <c r="A32" s="5"/>
      <c r="B32" s="317"/>
      <c r="C32" s="31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H32" s="6"/>
    </row>
    <row r="33" spans="1:60" ht="18" hidden="1" customHeight="1">
      <c r="A33" s="5"/>
      <c r="B33" s="317"/>
      <c r="C33" s="317"/>
      <c r="D33" s="347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7"/>
      <c r="S33" s="347"/>
      <c r="T33" s="347"/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/>
      <c r="AK33" s="347"/>
      <c r="AL33" s="347"/>
      <c r="AM33" s="347"/>
      <c r="AN33" s="347"/>
      <c r="AO33" s="347"/>
      <c r="AP33" s="347"/>
      <c r="AQ33" s="347"/>
      <c r="AR33" s="347"/>
      <c r="AS33" s="347"/>
      <c r="AT33" s="347"/>
      <c r="AU33" s="347"/>
      <c r="AV33" s="347"/>
      <c r="AW33" s="347"/>
      <c r="AX33" s="347"/>
      <c r="AY33" s="347"/>
      <c r="AZ33" s="347"/>
      <c r="BA33" s="347"/>
      <c r="BB33" s="347"/>
      <c r="BC33" s="347"/>
      <c r="BD33" s="347"/>
      <c r="BE33" s="347"/>
      <c r="BF33" s="347"/>
      <c r="BH33" s="6"/>
    </row>
    <row r="34" spans="1:60" ht="18" hidden="1" customHeight="1">
      <c r="A34" s="5"/>
      <c r="B34" s="317"/>
      <c r="C34" s="317"/>
      <c r="D34" s="347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7"/>
      <c r="AZ34" s="347"/>
      <c r="BA34" s="347"/>
      <c r="BB34" s="347"/>
      <c r="BC34" s="347"/>
      <c r="BD34" s="347"/>
      <c r="BE34" s="347"/>
      <c r="BF34" s="347"/>
      <c r="BH34" s="6"/>
    </row>
    <row r="35" spans="1:60" ht="18" hidden="1" customHeight="1">
      <c r="A35" s="5"/>
      <c r="B35" s="317"/>
      <c r="C35" s="31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7"/>
      <c r="S35" s="347"/>
      <c r="T35" s="347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  <c r="AH35" s="347"/>
      <c r="AI35" s="347"/>
      <c r="AJ35" s="347"/>
      <c r="AK35" s="347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</row>
    <row r="36" spans="1:60" ht="15.65" hidden="1" customHeight="1">
      <c r="A36" s="5"/>
      <c r="B36" s="317"/>
      <c r="C36" s="31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  <c r="AI36" s="347"/>
      <c r="AJ36" s="347"/>
      <c r="AK36" s="347"/>
      <c r="AL36" s="347"/>
      <c r="AM36" s="347"/>
      <c r="AN36" s="347"/>
      <c r="AO36" s="347"/>
      <c r="AP36" s="347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</row>
    <row r="37" spans="1:60" ht="18" hidden="1" customHeight="1">
      <c r="A37" s="5"/>
      <c r="B37" s="317"/>
      <c r="C37" s="31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7"/>
      <c r="AL37" s="347"/>
      <c r="AM37" s="347"/>
      <c r="AN37" s="347"/>
      <c r="AO37" s="347"/>
      <c r="AP37" s="347"/>
      <c r="AQ37" s="347"/>
      <c r="AR37" s="347"/>
      <c r="AS37" s="347"/>
      <c r="AT37" s="347"/>
      <c r="AU37" s="347"/>
      <c r="AV37" s="347"/>
      <c r="AW37" s="347"/>
      <c r="AX37" s="347"/>
      <c r="AY37" s="347"/>
      <c r="AZ37" s="347"/>
      <c r="BA37" s="347"/>
      <c r="BB37" s="347"/>
      <c r="BC37" s="347"/>
      <c r="BD37" s="347"/>
      <c r="BE37" s="347"/>
      <c r="BF37" s="347"/>
    </row>
    <row r="38" spans="1:60" ht="18" hidden="1" customHeight="1">
      <c r="A38" s="5"/>
      <c r="B38" s="317"/>
      <c r="C38" s="31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  <c r="AI38" s="347"/>
      <c r="AJ38" s="347"/>
      <c r="AK38" s="347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</row>
    <row r="39" spans="1:60" ht="18" hidden="1" customHeight="1">
      <c r="A39" s="5"/>
      <c r="B39" s="317"/>
      <c r="C39" s="31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</row>
    <row r="40" spans="1:60" ht="18" hidden="1" customHeight="1">
      <c r="A40" s="5"/>
      <c r="B40" s="317"/>
      <c r="C40" s="31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  <c r="AI40" s="347"/>
      <c r="AJ40" s="347"/>
      <c r="AK40" s="347"/>
      <c r="AL40" s="347"/>
      <c r="AM40" s="347"/>
      <c r="AN40" s="347"/>
      <c r="AO40" s="347"/>
      <c r="AP40" s="347"/>
      <c r="AQ40" s="347"/>
      <c r="AR40" s="347"/>
      <c r="AS40" s="347"/>
      <c r="AT40" s="347"/>
      <c r="AU40" s="347"/>
      <c r="AV40" s="347"/>
      <c r="AW40" s="347"/>
      <c r="AX40" s="347"/>
      <c r="AY40" s="347"/>
      <c r="AZ40" s="347"/>
      <c r="BA40" s="347"/>
      <c r="BB40" s="347"/>
      <c r="BC40" s="347"/>
      <c r="BD40" s="347"/>
      <c r="BE40" s="347"/>
      <c r="BF40" s="347"/>
    </row>
    <row r="41" spans="1:60" ht="18" hidden="1" customHeight="1">
      <c r="A41" s="5"/>
      <c r="B41" s="317"/>
      <c r="C41" s="31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</row>
    <row r="42" spans="1:60" ht="18" hidden="1" customHeight="1">
      <c r="A42" s="5"/>
      <c r="B42" s="317"/>
      <c r="C42" s="31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</row>
    <row r="43" spans="1:60" ht="18" hidden="1" customHeight="1">
      <c r="A43" s="5"/>
      <c r="B43" s="317"/>
      <c r="C43" s="31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7"/>
      <c r="AL43" s="347"/>
      <c r="AM43" s="347"/>
      <c r="AN43" s="347"/>
      <c r="AO43" s="347"/>
      <c r="AP43" s="347"/>
      <c r="AQ43" s="347"/>
      <c r="AR43" s="347"/>
      <c r="AS43" s="347"/>
      <c r="AT43" s="347"/>
      <c r="AU43" s="347"/>
      <c r="AV43" s="347"/>
      <c r="AW43" s="347"/>
      <c r="AX43" s="347"/>
      <c r="AY43" s="347"/>
      <c r="AZ43" s="347"/>
      <c r="BA43" s="347"/>
      <c r="BB43" s="347"/>
      <c r="BC43" s="347"/>
      <c r="BD43" s="347"/>
      <c r="BE43" s="347"/>
      <c r="BF43" s="347"/>
    </row>
    <row r="44" spans="1:60" s="243" customFormat="1" ht="12.5" hidden="1">
      <c r="A44" s="240"/>
      <c r="B44" s="241"/>
      <c r="C44" s="241"/>
      <c r="D44" s="347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  <c r="AN44" s="242"/>
      <c r="AO44" s="242"/>
      <c r="AP44" s="242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242"/>
      <c r="BD44" s="242"/>
      <c r="BE44" s="242"/>
      <c r="BF44" s="242"/>
      <c r="BH44" s="5"/>
    </row>
    <row r="45" spans="1:60" s="32" customFormat="1" ht="12.5" hidden="1">
      <c r="A45" s="46"/>
      <c r="B45" s="393"/>
      <c r="C45" s="394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H45" s="5"/>
    </row>
    <row r="46" spans="1:60" s="32" customFormat="1" ht="15" hidden="1" customHeight="1">
      <c r="A46" s="46"/>
      <c r="B46" s="393"/>
      <c r="C46" s="394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H46" s="5"/>
    </row>
    <row r="47" spans="1:60" s="32" customFormat="1" ht="15" hidden="1" customHeight="1">
      <c r="A47" s="46"/>
      <c r="B47" s="393"/>
      <c r="C47" s="394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H47" s="5"/>
    </row>
    <row r="48" spans="1:60" s="32" customFormat="1" ht="15" hidden="1" customHeight="1">
      <c r="A48" s="46"/>
      <c r="B48" s="393"/>
      <c r="C48" s="394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H48" s="5"/>
    </row>
    <row r="49" spans="1:60" s="30" customFormat="1" ht="7.5" hidden="1" customHeight="1">
      <c r="BH49" s="5"/>
    </row>
    <row r="50" spans="1:60" s="6" customFormat="1" ht="15" hidden="1" customHeight="1">
      <c r="A50" s="3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H50" s="5"/>
    </row>
    <row r="51" spans="1:60" s="6" customFormat="1" ht="15" hidden="1" customHeight="1">
      <c r="A51" s="3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H51" s="5"/>
    </row>
    <row r="52" spans="1:60" s="6" customFormat="1" ht="15" hidden="1" customHeight="1">
      <c r="A52" s="3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H52" s="5"/>
    </row>
    <row r="53" spans="1:60" s="6" customFormat="1" ht="15" hidden="1" customHeight="1">
      <c r="A53" s="3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H53" s="5"/>
    </row>
    <row r="54" spans="1:60" ht="15" hidden="1" customHeight="1">
      <c r="C54" s="6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</row>
    <row r="55" spans="1:60" ht="15" hidden="1" customHeight="1">
      <c r="C55" s="6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</row>
    <row r="56" spans="1:60" ht="15" hidden="1" customHeight="1">
      <c r="C56" s="6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</row>
    <row r="57" spans="1:60" ht="15" hidden="1" customHeight="1">
      <c r="C57" s="6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</row>
    <row r="58" spans="1:60" ht="15" hidden="1" customHeight="1">
      <c r="C58" s="6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</row>
    <row r="59" spans="1:60" ht="15" hidden="1" customHeight="1">
      <c r="C59" s="6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</row>
    <row r="60" spans="1:60" ht="15" hidden="1" customHeight="1">
      <c r="C60" s="6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</row>
    <row r="61" spans="1:60" ht="15" hidden="1" customHeight="1">
      <c r="C61" s="6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</row>
    <row r="62" spans="1:60" ht="15" hidden="1" customHeight="1">
      <c r="C62" s="6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</row>
    <row r="63" spans="1:60" ht="15" hidden="1" customHeight="1">
      <c r="C63" s="6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</row>
    <row r="64" spans="1:60" ht="15" hidden="1" customHeight="1">
      <c r="C64" s="6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</row>
    <row r="65" spans="3:53" ht="15" hidden="1" customHeight="1">
      <c r="C65" s="6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</row>
    <row r="66" spans="3:53" ht="15" hidden="1" customHeight="1">
      <c r="C66" s="6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</row>
    <row r="67" spans="3:53" ht="15" hidden="1" customHeight="1">
      <c r="C67" s="6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</row>
    <row r="68" spans="3:53" ht="15" hidden="1" customHeight="1">
      <c r="C68" s="6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</row>
    <row r="69" spans="3:53" ht="15" hidden="1" customHeight="1">
      <c r="C69" s="6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</row>
    <row r="70" spans="3:53" ht="15" hidden="1" customHeight="1">
      <c r="C70" s="6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</row>
    <row r="71" spans="3:53" ht="15" hidden="1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4"/>
      <c r="AH71" s="64"/>
      <c r="AI71" s="64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0"/>
      <c r="AZ71" s="6"/>
      <c r="BA71" s="6"/>
    </row>
    <row r="72" spans="3:53" ht="15" hidden="1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4"/>
      <c r="AH72" s="64"/>
      <c r="AI72" s="64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</row>
    <row r="73" spans="3:53" ht="15" hidden="1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4"/>
      <c r="AH73" s="64"/>
      <c r="AI73" s="64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</row>
    <row r="74" spans="3:53" ht="15" hidden="1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4"/>
      <c r="AH74" s="64"/>
      <c r="AI74" s="64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</row>
    <row r="75" spans="3:53" ht="15" hidden="1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4"/>
      <c r="AH75" s="64"/>
      <c r="AI75" s="64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</row>
    <row r="76" spans="3:53" ht="15" hidden="1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4"/>
      <c r="AH76" s="64"/>
      <c r="AI76" s="64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</row>
    <row r="77" spans="3:53" ht="15" hidden="1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4"/>
      <c r="AH77" s="64"/>
      <c r="AI77" s="64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</row>
    <row r="78" spans="3:53" ht="15" hidden="1" customHeight="1"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</row>
    <row r="79" spans="3:53" ht="15" hidden="1" customHeight="1"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</row>
    <row r="80" spans="3:53" ht="15" hidden="1" customHeight="1"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</row>
    <row r="81" spans="20:53" ht="15" hidden="1" customHeight="1"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</row>
    <row r="82" spans="20:53" ht="15" hidden="1" customHeight="1"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</row>
    <row r="83" spans="20:53" ht="15" hidden="1" customHeight="1"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</row>
    <row r="84" spans="20:53" ht="15" hidden="1" customHeight="1">
      <c r="AG84" s="65"/>
      <c r="AH84" s="65"/>
      <c r="AI84" s="65"/>
    </row>
    <row r="85" spans="20:53" ht="15" hidden="1" customHeight="1"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20:53" ht="15" hidden="1" customHeight="1">
      <c r="AG86" s="66"/>
      <c r="AH86" s="66"/>
      <c r="AI86" s="66"/>
    </row>
    <row r="87" spans="20:53" ht="15" hidden="1" customHeight="1">
      <c r="AG87" s="66"/>
      <c r="AH87" s="66"/>
      <c r="AI87" s="66"/>
    </row>
    <row r="88" spans="20:53" ht="15" hidden="1" customHeight="1"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</row>
    <row r="89" spans="20:53" ht="15" hidden="1" customHeight="1"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</row>
    <row r="90" spans="20:53" ht="15" hidden="1" customHeight="1"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20:53" ht="15" hidden="1" customHeight="1">
      <c r="T91" s="17"/>
      <c r="U91" s="17"/>
      <c r="V91" s="17"/>
      <c r="W91" s="17"/>
      <c r="X91" s="17"/>
    </row>
  </sheetData>
  <mergeCells count="17">
    <mergeCell ref="B45:B48"/>
    <mergeCell ref="C45:C48"/>
    <mergeCell ref="AB2:AE2"/>
    <mergeCell ref="AF2:AI2"/>
    <mergeCell ref="AJ2:AM2"/>
    <mergeCell ref="D2:G2"/>
    <mergeCell ref="H2:K2"/>
    <mergeCell ref="L2:O2"/>
    <mergeCell ref="P2:S2"/>
    <mergeCell ref="T2:W2"/>
    <mergeCell ref="X2:AA2"/>
    <mergeCell ref="AZ2:BC2"/>
    <mergeCell ref="BD2:BG2"/>
    <mergeCell ref="BH2:BK2"/>
    <mergeCell ref="AN2:AQ2"/>
    <mergeCell ref="AR2:AU2"/>
    <mergeCell ref="AV2:AY2"/>
  </mergeCells>
  <pageMargins left="0.78740157499999996" right="0.78740157499999996" top="0.984251969" bottom="0.984251969" header="0.49212598499999999" footer="0.49212598499999999"/>
  <pageSetup paperSize="9" scale="13" orientation="portrait" r:id="rId1"/>
  <headerFooter alignWithMargins="0"/>
  <customProperties>
    <customPr name="_pios_id" r:id="rId2"/>
  </customProperties>
  <drawing r:id="rId3"/>
</worksheet>
</file>

<file path=docMetadata/LabelInfo.xml><?xml version="1.0" encoding="utf-8"?>
<clbl:labelList xmlns:clbl="http://schemas.microsoft.com/office/2020/mipLabelMetadata">
  <clbl:label id="{7c218cf9-7188-4e4f-9787-a8019ac003f1}" enabled="1" method="Privileged" siteId="{7e2324c6-6925-427e-b56d-4e6eda1675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Índice</vt:lpstr>
      <vt:lpstr>Indicadores</vt:lpstr>
      <vt:lpstr>DRE</vt:lpstr>
      <vt:lpstr>BP</vt:lpstr>
      <vt:lpstr>Remuneração Acionista</vt:lpstr>
      <vt:lpstr>Séries Descontinuadas</vt:lpstr>
      <vt:lpstr>Indicadores_2010-2024</vt:lpstr>
      <vt:lpstr>DRE_2010-2024</vt:lpstr>
      <vt:lpstr>BP_2010-2024</vt:lpstr>
      <vt:lpstr>Remuneração Acionista_2010-2024</vt:lpstr>
      <vt:lpstr>Participações em Coligadas</vt:lpstr>
      <vt:lpstr>Participações em Não Coligadas</vt:lpstr>
      <vt:lpstr>Gráficos Indicadores</vt:lpstr>
      <vt:lpstr>Gráficos Participações</vt:lpstr>
      <vt:lpstr>Fontes Gáficos</vt:lpstr>
    </vt:vector>
  </TitlesOfParts>
  <Company>BNDES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Costa Silvestre</dc:creator>
  <cp:lastModifiedBy>Francisco Anderson da Silva</cp:lastModifiedBy>
  <cp:lastPrinted>2018-05-24T13:56:04Z</cp:lastPrinted>
  <dcterms:created xsi:type="dcterms:W3CDTF">2005-02-18T15:10:11Z</dcterms:created>
  <dcterms:modified xsi:type="dcterms:W3CDTF">2026-08-11T20:44:24Z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Series historicas-BndesPar_3T24.xlsx</vt:lpwstr>
  </property>
</Properties>
</file>