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4T25\Planilha Dinâmica e Check\Site\"/>
    </mc:Choice>
  </mc:AlternateContent>
  <xr:revisionPtr revIDLastSave="0" documentId="13_ncr:1_{4466740E-22D5-4989-988B-D3D4AF9EBE25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MENU" sheetId="17" r:id="rId1"/>
    <sheet name="Retail" sheetId="6" r:id="rId2"/>
    <sheet name=" Midway Financeira" sheetId="18" r:id="rId3"/>
    <sheet name="Midway Indicators" sheetId="21" r:id="rId4"/>
    <sheet name="Consolidated Income Statement" sheetId="3" r:id="rId5"/>
    <sheet name="Balance Sheet" sheetId="5" r:id="rId6"/>
    <sheet name="Cash Flow" sheetId="2" r:id="rId7"/>
    <sheet name="Free Cash Flow" sheetId="19" r:id="rId8"/>
    <sheet name="Net Debt" sheetId="7" r:id="rId9"/>
    <sheet name="CAPEX" sheetId="8" r:id="rId10"/>
    <sheet name="Stores" sheetId="22" r:id="rId11"/>
    <sheet name="Interest on Equity" sheetId="20" r:id="rId12"/>
  </sheets>
  <definedNames>
    <definedName name="_xlnm._FilterDatabase" localSheetId="7" hidden="1">'Free Cash Flow'!$F$7:$F$8</definedName>
    <definedName name="_xlnm._FilterDatabase" localSheetId="10" hidden="1">Stores!$A$6:$I$452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18" l="1"/>
  <c r="AG23" i="18"/>
  <c r="AH23" i="18"/>
  <c r="AI23" i="18"/>
  <c r="AJ23" i="18"/>
  <c r="AK23" i="18"/>
  <c r="AE23" i="18"/>
  <c r="Y23" i="18"/>
  <c r="Z23" i="18"/>
  <c r="AA23" i="18"/>
  <c r="AB23" i="18"/>
  <c r="AC23" i="18"/>
  <c r="AE17" i="18"/>
  <c r="AF17" i="18"/>
  <c r="AG17" i="18"/>
  <c r="AH17" i="18"/>
  <c r="AJ17" i="18"/>
  <c r="AK17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AN39" i="3"/>
  <c r="AO39" i="3"/>
  <c r="AP39" i="3"/>
  <c r="AQ39" i="3"/>
  <c r="AR39" i="3"/>
  <c r="AS39" i="3"/>
  <c r="AT39" i="3"/>
  <c r="AU39" i="3"/>
  <c r="AN37" i="3"/>
  <c r="AO37" i="3"/>
  <c r="AP37" i="3"/>
  <c r="AQ37" i="3"/>
  <c r="AR37" i="3"/>
  <c r="AS37" i="3"/>
  <c r="AT37" i="3"/>
  <c r="AU37" i="3"/>
  <c r="AM39" i="3"/>
  <c r="AM37" i="3"/>
  <c r="AJ39" i="3"/>
  <c r="AK39" i="3"/>
  <c r="AJ37" i="3"/>
  <c r="AK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I37" i="3"/>
  <c r="AT77" i="2"/>
  <c r="AU77" i="2"/>
  <c r="AT76" i="2"/>
  <c r="AT75" i="2"/>
  <c r="AU75" i="2"/>
  <c r="AU57" i="2"/>
  <c r="AU44" i="2"/>
  <c r="AU48" i="2" s="1"/>
  <c r="AU76" i="2" s="1"/>
  <c r="AU78" i="2" s="1"/>
  <c r="AK75" i="2"/>
  <c r="AK57" i="2"/>
  <c r="AJ49" i="3" l="1"/>
  <c r="AT49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M38" i="3"/>
  <c r="AN38" i="3"/>
  <c r="AO38" i="3"/>
  <c r="AP38" i="3"/>
  <c r="AQ38" i="3"/>
  <c r="AR38" i="3"/>
  <c r="E7" i="20"/>
  <c r="C7" i="20"/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M30" i="6"/>
  <c r="AN30" i="6"/>
  <c r="AO30" i="6"/>
  <c r="AP30" i="6"/>
  <c r="AQ30" i="6"/>
  <c r="AR30" i="6"/>
  <c r="B30" i="6"/>
  <c r="AT27" i="6" l="1"/>
  <c r="AQ14" i="8" l="1"/>
  <c r="AP14" i="8"/>
  <c r="AO14" i="8"/>
  <c r="AN14" i="8"/>
  <c r="AM14" i="8"/>
  <c r="AR14" i="8"/>
  <c r="AQ8" i="6" l="1"/>
  <c r="AR8" i="6"/>
  <c r="AP8" i="6"/>
  <c r="P8" i="6"/>
  <c r="Q8" i="6"/>
  <c r="R8" i="6"/>
  <c r="S8" i="6"/>
  <c r="T8" i="6"/>
  <c r="U8" i="6"/>
  <c r="V8" i="6"/>
  <c r="W8" i="6"/>
  <c r="X8" i="6"/>
  <c r="Y8" i="6"/>
  <c r="Z8" i="6"/>
  <c r="AA8" i="6"/>
  <c r="S9" i="19" l="1"/>
  <c r="S18" i="19" s="1"/>
  <c r="S29" i="19"/>
  <c r="AI16" i="3"/>
  <c r="AI47" i="5"/>
  <c r="S23" i="19"/>
  <c r="AI36" i="3"/>
  <c r="AI28" i="3"/>
  <c r="AI6" i="3"/>
  <c r="AI24" i="5"/>
  <c r="AI6" i="5"/>
  <c r="AI51" i="3"/>
  <c r="AI14" i="8"/>
  <c r="AI38" i="5"/>
  <c r="AI12" i="3"/>
  <c r="AI24" i="3"/>
  <c r="AI13" i="5"/>
  <c r="AI25" i="3"/>
  <c r="AI57" i="2"/>
  <c r="AI48" i="3"/>
  <c r="AI75" i="2"/>
  <c r="AI44" i="2"/>
  <c r="AI48" i="2" s="1"/>
  <c r="AI41" i="3" l="1"/>
  <c r="AI38" i="3"/>
  <c r="AI19" i="3"/>
  <c r="AI23" i="3" s="1"/>
  <c r="AI54" i="5"/>
  <c r="AI32" i="3"/>
  <c r="AI21" i="5"/>
  <c r="S24" i="19"/>
  <c r="AI45" i="3"/>
  <c r="AI76" i="2"/>
  <c r="AI78" i="2" s="1"/>
  <c r="AI49" i="3"/>
  <c r="AI30" i="6"/>
  <c r="AA15" i="18" l="1"/>
  <c r="AA6" i="18"/>
  <c r="AA11" i="18" s="1"/>
  <c r="AI8" i="6"/>
  <c r="R29" i="19"/>
  <c r="R23" i="19"/>
  <c r="R9" i="19"/>
  <c r="AT30" i="6"/>
  <c r="AH30" i="6"/>
  <c r="AG30" i="6"/>
  <c r="R18" i="19" l="1"/>
  <c r="R24" i="19" s="1"/>
  <c r="AA16" i="18"/>
  <c r="AH8" i="6"/>
  <c r="AG8" i="6"/>
  <c r="AT8" i="6"/>
  <c r="Y15" i="18"/>
  <c r="Z6" i="18"/>
  <c r="Z11" i="18" s="1"/>
  <c r="Z15" i="18"/>
  <c r="Y6" i="18"/>
  <c r="Y11" i="18" s="1"/>
  <c r="Y16" i="18" s="1"/>
  <c r="Z16" i="18" l="1"/>
  <c r="B11" i="21" l="1"/>
  <c r="G11" i="21" l="1"/>
  <c r="C11" i="21"/>
  <c r="E14" i="20" l="1"/>
  <c r="C14" i="20"/>
  <c r="AE14" i="8" l="1"/>
  <c r="N9" i="19" l="1"/>
  <c r="AD57" i="2"/>
  <c r="AD75" i="2"/>
  <c r="N23" i="19"/>
  <c r="AE7" i="7"/>
  <c r="AE10" i="7" s="1"/>
  <c r="AD44" i="2"/>
  <c r="AD48" i="2" s="1"/>
  <c r="O9" i="19"/>
  <c r="O18" i="19" s="1"/>
  <c r="O23" i="19"/>
  <c r="AD76" i="2" l="1"/>
  <c r="O24" i="19"/>
  <c r="AE30" i="6" l="1"/>
  <c r="AE32" i="6" l="1"/>
  <c r="AE33" i="6" s="1"/>
  <c r="AR77" i="2" l="1"/>
  <c r="X25" i="19" l="1"/>
  <c r="AC7" i="7"/>
  <c r="AC10" i="7" s="1"/>
  <c r="X14" i="19"/>
  <c r="Y20" i="19"/>
  <c r="Y26" i="19"/>
  <c r="K9" i="19"/>
  <c r="K18" i="19" s="1"/>
  <c r="Y14" i="19"/>
  <c r="X17" i="19"/>
  <c r="X19" i="19"/>
  <c r="Y28" i="19"/>
  <c r="X28" i="19"/>
  <c r="Y10" i="19"/>
  <c r="L23" i="19"/>
  <c r="Y22" i="19"/>
  <c r="X26" i="19"/>
  <c r="Y7" i="19"/>
  <c r="X11" i="19"/>
  <c r="X15" i="19"/>
  <c r="Y27" i="19"/>
  <c r="Y16" i="19"/>
  <c r="Y11" i="19"/>
  <c r="Y15" i="19"/>
  <c r="M29" i="19"/>
  <c r="X16" i="19"/>
  <c r="G29" i="19"/>
  <c r="H29" i="19"/>
  <c r="K23" i="19"/>
  <c r="X21" i="19"/>
  <c r="K29" i="19"/>
  <c r="X27" i="19"/>
  <c r="AC14" i="8"/>
  <c r="Y19" i="19"/>
  <c r="X12" i="19"/>
  <c r="Y13" i="19"/>
  <c r="G9" i="19"/>
  <c r="G18" i="19" s="1"/>
  <c r="M23" i="19"/>
  <c r="L9" i="19"/>
  <c r="X20" i="19"/>
  <c r="H9" i="19"/>
  <c r="H18" i="19" s="1"/>
  <c r="X7" i="19"/>
  <c r="X8" i="19"/>
  <c r="I9" i="19"/>
  <c r="I18" i="19" s="1"/>
  <c r="X13" i="19"/>
  <c r="I23" i="19"/>
  <c r="X22" i="19"/>
  <c r="I29" i="19"/>
  <c r="Y17" i="19"/>
  <c r="Y12" i="19"/>
  <c r="Y21" i="19"/>
  <c r="H23" i="19"/>
  <c r="Y8" i="19"/>
  <c r="J9" i="19"/>
  <c r="J18" i="19" s="1"/>
  <c r="J23" i="19"/>
  <c r="J29" i="19"/>
  <c r="G23" i="19"/>
  <c r="X10" i="19"/>
  <c r="M9" i="19"/>
  <c r="M18" i="19" s="1"/>
  <c r="K24" i="19" l="1"/>
  <c r="J24" i="19"/>
  <c r="I24" i="19"/>
  <c r="X23" i="19"/>
  <c r="Y9" i="19"/>
  <c r="Y18" i="19" s="1"/>
  <c r="M24" i="19"/>
  <c r="H24" i="19"/>
  <c r="X29" i="19"/>
  <c r="X9" i="19"/>
  <c r="X18" i="19" s="1"/>
  <c r="Y23" i="19"/>
  <c r="G24" i="19"/>
  <c r="X24" i="19" l="1"/>
  <c r="Y24" i="19"/>
  <c r="AR7" i="2" l="1"/>
  <c r="AR11" i="2"/>
  <c r="AR16" i="2"/>
  <c r="AR21" i="2"/>
  <c r="AR26" i="2"/>
  <c r="AR32" i="2"/>
  <c r="AR36" i="2"/>
  <c r="AR40" i="2"/>
  <c r="AR45" i="2"/>
  <c r="AR51" i="2"/>
  <c r="AR55" i="2"/>
  <c r="AR63" i="2"/>
  <c r="AR67" i="2"/>
  <c r="AR71" i="2"/>
  <c r="AR8" i="2"/>
  <c r="AR12" i="2"/>
  <c r="AR17" i="2"/>
  <c r="AR22" i="2"/>
  <c r="AR28" i="2"/>
  <c r="AR33" i="2"/>
  <c r="AR37" i="2"/>
  <c r="AR41" i="2"/>
  <c r="AR46" i="2"/>
  <c r="AR60" i="2"/>
  <c r="AR64" i="2"/>
  <c r="AR68" i="2"/>
  <c r="AR72" i="2"/>
  <c r="AR9" i="2"/>
  <c r="AR13" i="2"/>
  <c r="AR18" i="2"/>
  <c r="AR23" i="2"/>
  <c r="AR29" i="2"/>
  <c r="AR34" i="2"/>
  <c r="AR38" i="2"/>
  <c r="AR42" i="2"/>
  <c r="AR47" i="2"/>
  <c r="AR53" i="2"/>
  <c r="AR61" i="2"/>
  <c r="AR65" i="2"/>
  <c r="AR69" i="2"/>
  <c r="AR73" i="2"/>
  <c r="AA57" i="2"/>
  <c r="W57" i="2"/>
  <c r="AR52" i="2"/>
  <c r="AB57" i="2"/>
  <c r="X57" i="2"/>
  <c r="AR10" i="2"/>
  <c r="AR15" i="2"/>
  <c r="AR20" i="2"/>
  <c r="AR24" i="2"/>
  <c r="AR30" i="2"/>
  <c r="AR35" i="2"/>
  <c r="AR39" i="2"/>
  <c r="AR43" i="2"/>
  <c r="AR50" i="2"/>
  <c r="AR54" i="2"/>
  <c r="AR62" i="2"/>
  <c r="AR66" i="2"/>
  <c r="AR70" i="2"/>
  <c r="AR74" i="2"/>
  <c r="W44" i="2"/>
  <c r="W48" i="2" s="1"/>
  <c r="Y75" i="2"/>
  <c r="Z75" i="2"/>
  <c r="Y44" i="2"/>
  <c r="Y48" i="2" s="1"/>
  <c r="AA75" i="2"/>
  <c r="Y57" i="2"/>
  <c r="W75" i="2"/>
  <c r="Z44" i="2"/>
  <c r="Z48" i="2" s="1"/>
  <c r="AB75" i="2"/>
  <c r="X44" i="2"/>
  <c r="X48" i="2" s="1"/>
  <c r="Z57" i="2"/>
  <c r="AA44" i="2"/>
  <c r="AA48" i="2" s="1"/>
  <c r="X75" i="2"/>
  <c r="AB44" i="2"/>
  <c r="AB48" i="2" s="1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5" i="2"/>
  <c r="AS54" i="2"/>
  <c r="AS53" i="2"/>
  <c r="AS52" i="2"/>
  <c r="AS51" i="2"/>
  <c r="AS50" i="2"/>
  <c r="AS47" i="2"/>
  <c r="AS46" i="2"/>
  <c r="AS45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0" i="2"/>
  <c r="AS29" i="2"/>
  <c r="AS28" i="2"/>
  <c r="AS26" i="2"/>
  <c r="AS24" i="2"/>
  <c r="AS23" i="2"/>
  <c r="AS22" i="2"/>
  <c r="AS21" i="2"/>
  <c r="AS20" i="2"/>
  <c r="AS18" i="2"/>
  <c r="AS17" i="2"/>
  <c r="AS16" i="2"/>
  <c r="AS15" i="2"/>
  <c r="AS13" i="2"/>
  <c r="AS12" i="2"/>
  <c r="AS11" i="2"/>
  <c r="AS10" i="2"/>
  <c r="AS9" i="2"/>
  <c r="AS8" i="2"/>
  <c r="AS7" i="2"/>
  <c r="AC22" i="3"/>
  <c r="AS27" i="6"/>
  <c r="AS21" i="6"/>
  <c r="AS17" i="6"/>
  <c r="AB76" i="2" l="1"/>
  <c r="AB78" i="2" s="1"/>
  <c r="AC21" i="3"/>
  <c r="AC25" i="3" s="1"/>
  <c r="AR44" i="2"/>
  <c r="AR48" i="2" s="1"/>
  <c r="AS57" i="2"/>
  <c r="X76" i="2"/>
  <c r="X78" i="2" s="1"/>
  <c r="AR57" i="2"/>
  <c r="AS75" i="2"/>
  <c r="AC6" i="5"/>
  <c r="AS44" i="2"/>
  <c r="AS48" i="2" s="1"/>
  <c r="Z76" i="2"/>
  <c r="Z78" i="2" s="1"/>
  <c r="AR75" i="2"/>
  <c r="AC28" i="3"/>
  <c r="W76" i="2"/>
  <c r="W78" i="2" s="1"/>
  <c r="AA76" i="2"/>
  <c r="AA78" i="2" s="1"/>
  <c r="Y76" i="2"/>
  <c r="Y78" i="2" s="1"/>
  <c r="AC16" i="3"/>
  <c r="AC47" i="5"/>
  <c r="AC38" i="5"/>
  <c r="AC51" i="3"/>
  <c r="AC6" i="3"/>
  <c r="AC75" i="2"/>
  <c r="AC13" i="5"/>
  <c r="U6" i="18"/>
  <c r="U11" i="18" s="1"/>
  <c r="U23" i="18" s="1"/>
  <c r="AC44" i="2"/>
  <c r="AC48" i="2" s="1"/>
  <c r="AC24" i="5"/>
  <c r="AC57" i="2"/>
  <c r="AC12" i="3"/>
  <c r="AC20" i="3"/>
  <c r="AR76" i="2" l="1"/>
  <c r="AR78" i="2" s="1"/>
  <c r="AS77" i="2" s="1"/>
  <c r="AC21" i="5"/>
  <c r="AC19" i="3"/>
  <c r="AC23" i="3" s="1"/>
  <c r="U16" i="18"/>
  <c r="AS76" i="2"/>
  <c r="AC54" i="5"/>
  <c r="AC76" i="2"/>
  <c r="AC24" i="3"/>
  <c r="U17" i="18" l="1"/>
  <c r="AS78" i="2"/>
  <c r="AC32" i="3"/>
  <c r="AC34" i="3" s="1"/>
  <c r="AC36" i="3" s="1"/>
  <c r="AC38" i="3" s="1"/>
  <c r="AC44" i="3" l="1"/>
  <c r="AC48" i="3" s="1"/>
  <c r="AC49" i="3" s="1"/>
  <c r="AC41" i="3"/>
  <c r="AC45" i="3" l="1"/>
  <c r="AC8" i="6" l="1"/>
  <c r="AC30" i="6"/>
  <c r="AC32" i="6"/>
  <c r="AC33" i="6" s="1"/>
  <c r="AC40" i="6" l="1"/>
  <c r="AS6" i="8" l="1"/>
  <c r="AB7" i="7" l="1"/>
  <c r="AS7" i="8"/>
  <c r="AS9" i="8"/>
  <c r="AS10" i="8"/>
  <c r="AS11" i="8"/>
  <c r="AS12" i="8"/>
  <c r="AS8" i="8"/>
  <c r="AS13" i="8"/>
  <c r="AB14" i="8"/>
  <c r="AS14" i="8" l="1"/>
  <c r="AB13" i="5"/>
  <c r="AB38" i="5"/>
  <c r="AB24" i="5"/>
  <c r="AB47" i="5"/>
  <c r="AS52" i="3"/>
  <c r="AS47" i="3"/>
  <c r="AS43" i="3"/>
  <c r="AS17" i="3"/>
  <c r="AS15" i="3"/>
  <c r="AS14" i="3"/>
  <c r="AS13" i="3"/>
  <c r="AI7" i="18"/>
  <c r="AS50" i="3" l="1"/>
  <c r="AS51" i="3" s="1"/>
  <c r="AS53" i="3"/>
  <c r="AS9" i="3"/>
  <c r="AI19" i="18"/>
  <c r="AI20" i="18"/>
  <c r="AS11" i="3"/>
  <c r="AS29" i="3"/>
  <c r="AS10" i="3"/>
  <c r="AS27" i="3"/>
  <c r="AI10" i="18"/>
  <c r="AI21" i="18"/>
  <c r="AS30" i="3"/>
  <c r="AS8" i="3"/>
  <c r="AS18" i="3"/>
  <c r="AS16" i="3" s="1"/>
  <c r="AI9" i="18"/>
  <c r="AS31" i="3"/>
  <c r="AI13" i="18"/>
  <c r="AI22" i="18"/>
  <c r="AS33" i="3"/>
  <c r="AI8" i="18"/>
  <c r="AS26" i="3"/>
  <c r="AI14" i="18"/>
  <c r="AS7" i="3"/>
  <c r="AS35" i="3"/>
  <c r="AB21" i="3"/>
  <c r="AS21" i="3" s="1"/>
  <c r="AS25" i="3" s="1"/>
  <c r="AB20" i="3"/>
  <c r="AS20" i="3" s="1"/>
  <c r="AS24" i="3" s="1"/>
  <c r="AB22" i="3"/>
  <c r="AB16" i="3"/>
  <c r="T6" i="18"/>
  <c r="AB28" i="3"/>
  <c r="AB54" i="5"/>
  <c r="AB6" i="3"/>
  <c r="AB51" i="3"/>
  <c r="AB12" i="3"/>
  <c r="AI6" i="18" l="1"/>
  <c r="AI11" i="18" s="1"/>
  <c r="AS28" i="3"/>
  <c r="AS22" i="3"/>
  <c r="AS12" i="3"/>
  <c r="AS19" i="3" s="1"/>
  <c r="AS6" i="3"/>
  <c r="AS10" i="6"/>
  <c r="AS9" i="6"/>
  <c r="T11" i="18"/>
  <c r="T23" i="18" s="1"/>
  <c r="AB24" i="3"/>
  <c r="AB19" i="3"/>
  <c r="AB25" i="3"/>
  <c r="C42" i="20"/>
  <c r="C41" i="20"/>
  <c r="C40" i="20"/>
  <c r="C39" i="20"/>
  <c r="C34" i="20"/>
  <c r="C32" i="20"/>
  <c r="C31" i="20"/>
  <c r="C30" i="20"/>
  <c r="C29" i="20"/>
  <c r="C28" i="20"/>
  <c r="C27" i="20"/>
  <c r="C26" i="20"/>
  <c r="AI16" i="18" l="1"/>
  <c r="AI17" i="18" s="1"/>
  <c r="AS32" i="3"/>
  <c r="AS23" i="3"/>
  <c r="AB32" i="3"/>
  <c r="AB23" i="3"/>
  <c r="T16" i="18"/>
  <c r="F24" i="20"/>
  <c r="C24" i="20" s="1"/>
  <c r="AB44" i="3" l="1"/>
  <c r="AB48" i="3" s="1"/>
  <c r="AB49" i="3" s="1"/>
  <c r="AB34" i="3"/>
  <c r="T17" i="18"/>
  <c r="AS44" i="3"/>
  <c r="AS34" i="3"/>
  <c r="AS36" i="3" s="1"/>
  <c r="AS38" i="3" s="1"/>
  <c r="AB36" i="3" l="1"/>
  <c r="AB38" i="3" s="1"/>
  <c r="AB45" i="3"/>
  <c r="AS48" i="3"/>
  <c r="AS49" i="3" s="1"/>
  <c r="AS45" i="3"/>
  <c r="AS41" i="3"/>
  <c r="AS39" i="6"/>
  <c r="AB30" i="6"/>
  <c r="AS7" i="6" l="1"/>
  <c r="AB8" i="6"/>
  <c r="AB41" i="3"/>
  <c r="AS31" i="6"/>
  <c r="AB10" i="7"/>
  <c r="AB40" i="6"/>
  <c r="AB32" i="6"/>
  <c r="AS8" i="6" l="1"/>
  <c r="AS30" i="6"/>
  <c r="AS40" i="6"/>
  <c r="AS32" i="6"/>
  <c r="AS33" i="6" s="1"/>
  <c r="AB33" i="6"/>
  <c r="AB6" i="5" l="1"/>
  <c r="AB21" i="5" l="1"/>
  <c r="L18" i="19"/>
  <c r="L24" i="19" l="1"/>
  <c r="AC78" i="2" l="1"/>
  <c r="L29" i="19" l="1"/>
  <c r="Y25" i="19" l="1"/>
  <c r="Y29" i="19" s="1"/>
  <c r="AD14" i="8" l="1"/>
  <c r="AT53" i="3"/>
  <c r="AD13" i="5" l="1"/>
  <c r="AD38" i="5"/>
  <c r="AD47" i="5"/>
  <c r="AD6" i="5"/>
  <c r="AD24" i="5"/>
  <c r="V6" i="18"/>
  <c r="V11" i="18" s="1"/>
  <c r="AD21" i="5" l="1"/>
  <c r="V16" i="18"/>
  <c r="AD54" i="5"/>
  <c r="AD22" i="3"/>
  <c r="V17" i="18" l="1"/>
  <c r="AD16" i="3"/>
  <c r="AD21" i="3"/>
  <c r="AD25" i="3" s="1"/>
  <c r="AD20" i="3"/>
  <c r="AD24" i="3" s="1"/>
  <c r="AD12" i="3"/>
  <c r="AD6" i="3"/>
  <c r="AD28" i="3"/>
  <c r="AD19" i="3" l="1"/>
  <c r="AD23" i="3" s="1"/>
  <c r="AD32" i="3" l="1"/>
  <c r="AD44" i="3" s="1"/>
  <c r="AD45" i="3" s="1"/>
  <c r="AD48" i="3" l="1"/>
  <c r="AD49" i="3" s="1"/>
  <c r="AD34" i="3"/>
  <c r="AD36" i="3" s="1"/>
  <c r="AD41" i="3" l="1"/>
  <c r="AD38" i="3"/>
  <c r="AD7" i="7"/>
  <c r="V23" i="18" l="1"/>
  <c r="AD51" i="3" l="1"/>
  <c r="AD10" i="7"/>
  <c r="AD8" i="6" l="1"/>
  <c r="AD30" i="6"/>
  <c r="AD32" i="6"/>
  <c r="AD33" i="6" s="1"/>
  <c r="AD40" i="6"/>
  <c r="AE38" i="5" l="1"/>
  <c r="AE13" i="5"/>
  <c r="AE24" i="5"/>
  <c r="AE6" i="5"/>
  <c r="AE47" i="5"/>
  <c r="AE21" i="5" l="1"/>
  <c r="AE54" i="5"/>
  <c r="AE20" i="3" l="1"/>
  <c r="AE24" i="3" s="1"/>
  <c r="AE22" i="3"/>
  <c r="AE44" i="2"/>
  <c r="AE16" i="3"/>
  <c r="AE75" i="2"/>
  <c r="AE28" i="3"/>
  <c r="AE21" i="3" l="1"/>
  <c r="AE25" i="3" s="1"/>
  <c r="AE12" i="3"/>
  <c r="AE19" i="3" s="1"/>
  <c r="AE23" i="3" s="1"/>
  <c r="AE6" i="3"/>
  <c r="AE57" i="2"/>
  <c r="AE32" i="3" l="1"/>
  <c r="AE34" i="3" s="1"/>
  <c r="AE36" i="3" s="1"/>
  <c r="AE38" i="3" s="1"/>
  <c r="AE48" i="2"/>
  <c r="AE76" i="2" s="1"/>
  <c r="AE44" i="3" l="1"/>
  <c r="AE45" i="3" s="1"/>
  <c r="AE41" i="3"/>
  <c r="AE48" i="3" l="1"/>
  <c r="AE49" i="3" s="1"/>
  <c r="AE8" i="6" l="1"/>
  <c r="N29" i="19" l="1"/>
  <c r="W6" i="18" l="1"/>
  <c r="W11" i="18" s="1"/>
  <c r="W16" i="18" l="1"/>
  <c r="W17" i="18" s="1"/>
  <c r="AE78" i="2"/>
  <c r="AD78" i="2"/>
  <c r="N18" i="19" l="1"/>
  <c r="N24" i="19" s="1"/>
  <c r="W23" i="18" l="1"/>
  <c r="AE51" i="3" l="1"/>
  <c r="AF47" i="5" l="1"/>
  <c r="AF38" i="5"/>
  <c r="H11" i="21" l="1"/>
  <c r="D11" i="21"/>
  <c r="AF24" i="5" l="1"/>
  <c r="AF54" i="5" s="1"/>
  <c r="AF14" i="8" l="1"/>
  <c r="X6" i="18" l="1"/>
  <c r="X11" i="18" s="1"/>
  <c r="X16" i="18" l="1"/>
  <c r="X17" i="18" s="1"/>
  <c r="AF6" i="5" l="1"/>
  <c r="AF13" i="5"/>
  <c r="AF21" i="5" l="1"/>
  <c r="AF7" i="7" l="1"/>
  <c r="AF22" i="3" l="1"/>
  <c r="AF28" i="3" l="1"/>
  <c r="AF21" i="3"/>
  <c r="AF25" i="3" s="1"/>
  <c r="AF20" i="3"/>
  <c r="AF24" i="3" s="1"/>
  <c r="AF16" i="3"/>
  <c r="AF6" i="3"/>
  <c r="AF12" i="3"/>
  <c r="P9" i="19" l="1"/>
  <c r="AF44" i="2"/>
  <c r="AF48" i="2" s="1"/>
  <c r="AF19" i="3"/>
  <c r="AF23" i="3" s="1"/>
  <c r="P29" i="19"/>
  <c r="AF75" i="2"/>
  <c r="P23" i="19"/>
  <c r="AF57" i="2"/>
  <c r="AF32" i="3" l="1"/>
  <c r="AF34" i="3" s="1"/>
  <c r="AF36" i="3" s="1"/>
  <c r="AF38" i="3" s="1"/>
  <c r="AF76" i="2"/>
  <c r="AF44" i="3" l="1"/>
  <c r="AF45" i="3" s="1"/>
  <c r="AF41" i="3"/>
  <c r="AF48" i="3" l="1"/>
  <c r="AF49" i="3" s="1"/>
  <c r="P18" i="19"/>
  <c r="P24" i="19" s="1"/>
  <c r="M11" i="21" l="1"/>
  <c r="O29" i="19" l="1"/>
  <c r="X23" i="18" l="1"/>
  <c r="AF51" i="3" l="1"/>
  <c r="AT50" i="3"/>
  <c r="AF10" i="7" l="1"/>
  <c r="AF30" i="6" l="1"/>
  <c r="AF32" i="6" l="1"/>
  <c r="AF33" i="6" s="1"/>
  <c r="AF8" i="6"/>
  <c r="AF40" i="6"/>
  <c r="E11" i="21" l="1"/>
  <c r="I11" i="21"/>
  <c r="F11" i="21" l="1"/>
  <c r="J11" i="21" l="1"/>
  <c r="K11" i="21" l="1"/>
  <c r="AF78" i="2" l="1"/>
  <c r="L11" i="21" l="1"/>
  <c r="AH32" i="3" l="1"/>
  <c r="AH34" i="3" s="1"/>
  <c r="AH36" i="3" s="1"/>
  <c r="AH38" i="3" s="1"/>
  <c r="AH41" i="3" l="1"/>
  <c r="AG32" i="3" l="1"/>
  <c r="AG34" i="3" s="1"/>
  <c r="AG36" i="3" s="1"/>
  <c r="AG41" i="3" l="1"/>
  <c r="AG38" i="3"/>
  <c r="Q23" i="19" l="1"/>
  <c r="Q9" i="19" l="1"/>
  <c r="Q18" i="19" s="1"/>
  <c r="Q24" i="19" s="1"/>
  <c r="AT52" i="3" l="1"/>
  <c r="Q29" i="19" l="1"/>
  <c r="AT14" i="8" l="1"/>
  <c r="AT16" i="3" l="1"/>
  <c r="AT6" i="3"/>
  <c r="AT28" i="3"/>
  <c r="AT12" i="3"/>
  <c r="AT19" i="3" s="1"/>
  <c r="AT51" i="3"/>
  <c r="AT32" i="3" l="1"/>
  <c r="AT23" i="3"/>
  <c r="AT24" i="3" l="1"/>
  <c r="AT25" i="3"/>
  <c r="AT44" i="3"/>
  <c r="AT34" i="3"/>
  <c r="AT36" i="3" s="1"/>
  <c r="AT41" i="3" l="1"/>
  <c r="AT38" i="3"/>
  <c r="AT48" i="3"/>
  <c r="AT45" i="3"/>
  <c r="AE40" i="6" l="1"/>
  <c r="AJ75" i="2" l="1"/>
  <c r="AJ44" i="2"/>
  <c r="AJ48" i="2" s="1"/>
  <c r="AJ57" i="2"/>
  <c r="AJ76" i="2" l="1"/>
  <c r="AJ24" i="5" l="1"/>
  <c r="AJ47" i="5"/>
  <c r="AJ13" i="5"/>
  <c r="AJ6" i="5"/>
  <c r="AJ38" i="5"/>
  <c r="AJ21" i="5" l="1"/>
  <c r="AJ54" i="5"/>
  <c r="AJ30" i="6" l="1"/>
  <c r="AJ16" i="3" l="1"/>
  <c r="AJ24" i="3"/>
  <c r="AJ12" i="3"/>
  <c r="AJ6" i="3"/>
  <c r="AJ28" i="3"/>
  <c r="AJ25" i="3"/>
  <c r="AJ19" i="3" l="1"/>
  <c r="AJ32" i="3" s="1"/>
  <c r="AJ23" i="3" l="1"/>
  <c r="AJ78" i="2" l="1"/>
  <c r="AB6" i="18" l="1"/>
  <c r="AB11" i="18" l="1"/>
  <c r="AB15" i="18"/>
  <c r="AB16" i="18" l="1"/>
  <c r="AJ36" i="3"/>
  <c r="AJ41" i="3" l="1"/>
  <c r="AJ38" i="3"/>
  <c r="AJ45" i="3"/>
  <c r="AJ48" i="3" l="1"/>
  <c r="AJ51" i="3" l="1"/>
  <c r="AJ8" i="6"/>
  <c r="T23" i="19" l="1"/>
  <c r="T29" i="19"/>
  <c r="T9" i="19" l="1"/>
  <c r="T18" i="19" s="1"/>
  <c r="T24" i="19" s="1"/>
  <c r="AU52" i="3" l="1"/>
  <c r="AU25" i="3" l="1"/>
  <c r="AK44" i="2" l="1"/>
  <c r="AK48" i="2" s="1"/>
  <c r="AK76" i="2" s="1"/>
  <c r="AK78" i="2" s="1"/>
  <c r="AU24" i="3"/>
  <c r="AU53" i="3" l="1"/>
  <c r="AU23" i="3" l="1"/>
  <c r="AK45" i="3" l="1"/>
  <c r="AU41" i="3" l="1"/>
  <c r="AK49" i="3"/>
  <c r="AU49" i="3" l="1"/>
  <c r="AU50" i="3" l="1"/>
  <c r="AU51" i="3" s="1"/>
  <c r="AK51" i="3"/>
</calcChain>
</file>

<file path=xl/sharedStrings.xml><?xml version="1.0" encoding="utf-8"?>
<sst xmlns="http://schemas.openxmlformats.org/spreadsheetml/2006/main" count="4056" uniqueCount="1370">
  <si>
    <t>-</t>
  </si>
  <si>
    <t>EBIT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</si>
  <si>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</si>
  <si>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</si>
  <si>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</si>
  <si>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</si>
  <si>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</si>
  <si>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</si>
  <si>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</si>
  <si>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</si>
  <si>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</si>
  <si>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</si>
  <si>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</si>
  <si>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</si>
  <si>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</si>
  <si>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</si>
  <si>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</si>
  <si>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</si>
  <si>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</si>
  <si>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</si>
  <si>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</si>
  <si>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</si>
  <si>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</si>
  <si>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</si>
  <si>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</si>
  <si>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</si>
  <si>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</si>
  <si>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</si>
  <si>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</si>
  <si>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</si>
  <si>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</si>
  <si>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</si>
  <si>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</si>
  <si>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</si>
  <si>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</si>
  <si>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</si>
  <si>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</si>
  <si>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</si>
  <si>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</si>
  <si>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</si>
  <si>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</si>
  <si>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</si>
  <si>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</si>
  <si>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</si>
  <si>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</si>
  <si>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</si>
  <si>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</si>
  <si>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</si>
  <si>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</si>
  <si>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</si>
  <si>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</si>
  <si>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</si>
  <si>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</si>
  <si>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</si>
  <si>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</si>
  <si>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</si>
  <si>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</si>
  <si>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</si>
  <si>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</si>
  <si>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</si>
  <si>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</si>
  <si>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</si>
  <si>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</si>
  <si>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</si>
  <si>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</si>
  <si>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</si>
  <si>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</si>
  <si>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</si>
  <si>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</si>
  <si>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</si>
  <si>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</si>
  <si>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</si>
  <si>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</si>
  <si>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</si>
  <si>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</si>
  <si>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</si>
  <si>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</si>
  <si>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</si>
  <si>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</si>
  <si>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</si>
  <si>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</si>
  <si>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</si>
  <si>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</si>
  <si>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</si>
  <si>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</si>
  <si>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</si>
  <si>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</si>
  <si>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</si>
  <si>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</si>
  <si>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</si>
  <si>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</si>
  <si>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</si>
  <si>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</si>
  <si>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</si>
  <si>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</si>
  <si>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</si>
  <si>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</si>
  <si>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</si>
  <si>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</si>
  <si>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</si>
  <si>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</si>
  <si>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</si>
  <si>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</si>
  <si>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</si>
  <si>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</si>
  <si>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</si>
  <si>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</si>
  <si>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</si>
  <si>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</si>
  <si>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</si>
  <si>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</si>
  <si>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</si>
  <si>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</si>
  <si>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</si>
  <si>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</si>
  <si>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</si>
  <si>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</si>
  <si>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</si>
  <si>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</si>
  <si>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</si>
  <si>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</si>
  <si>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</si>
  <si>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</si>
  <si>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</si>
  <si>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</si>
  <si>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</si>
  <si>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</si>
  <si>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</si>
  <si>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</si>
  <si>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</si>
  <si>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</si>
  <si>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</si>
  <si>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</si>
  <si>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</si>
  <si>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</si>
  <si>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</si>
  <si>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</si>
  <si>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</si>
  <si>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</si>
  <si>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</si>
  <si>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</si>
  <si>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</si>
  <si>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</si>
  <si>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</si>
  <si>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</si>
  <si>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</si>
  <si>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</si>
  <si>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</si>
  <si>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</si>
  <si>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</si>
  <si>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</si>
  <si>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</si>
  <si>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</si>
  <si>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</si>
  <si>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</si>
  <si>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</si>
  <si>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</si>
  <si>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</si>
  <si>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</si>
  <si>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</si>
  <si>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</si>
  <si>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</si>
  <si>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</si>
  <si>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</si>
  <si>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</si>
  <si>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</si>
  <si>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</si>
  <si>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</si>
  <si>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</si>
  <si>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</si>
  <si>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</si>
  <si>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</si>
  <si>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</si>
  <si>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</si>
  <si>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</si>
  <si>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</si>
  <si>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</si>
  <si>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</si>
  <si>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</si>
  <si>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</si>
  <si>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</si>
  <si>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</si>
  <si>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</si>
  <si>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</si>
  <si>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</si>
  <si>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</si>
  <si>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</si>
  <si>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</si>
  <si>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</si>
  <si>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</si>
  <si>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</si>
  <si>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</si>
  <si>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</si>
  <si>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</si>
  <si>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</si>
  <si>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</si>
  <si>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</si>
  <si>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</si>
  <si>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</si>
  <si>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</si>
  <si>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</si>
  <si>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</si>
  <si>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</si>
  <si>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</si>
  <si>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</si>
  <si>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</si>
  <si>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</si>
  <si>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</si>
  <si>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</si>
  <si>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</si>
  <si>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</si>
  <si>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</si>
  <si>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</si>
  <si>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</si>
  <si>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</si>
  <si>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</si>
  <si>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</si>
  <si>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</si>
  <si>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</si>
  <si>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</si>
  <si>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</si>
  <si>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</si>
  <si>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</si>
  <si>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</si>
  <si>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</si>
  <si>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</si>
  <si>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</si>
  <si>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</si>
  <si>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</si>
  <si>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</si>
  <si>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</si>
  <si>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</si>
  <si>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</si>
  <si>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</si>
  <si>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</si>
  <si>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</si>
  <si>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</si>
  <si>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</si>
  <si>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</si>
  <si>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</si>
  <si>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</si>
  <si>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</si>
  <si>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</si>
  <si>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</si>
  <si>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</si>
  <si>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</si>
  <si>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</si>
  <si>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</si>
  <si>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</si>
  <si>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</si>
  <si>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</si>
  <si>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</si>
  <si>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</si>
  <si>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</si>
  <si>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</si>
  <si>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</si>
  <si>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</si>
  <si>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</si>
  <si>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</si>
  <si>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</si>
  <si>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</si>
  <si>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</si>
  <si>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</si>
  <si>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</si>
  <si>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</si>
  <si>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</si>
  <si>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</si>
  <si>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</si>
  <si>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</si>
  <si>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</si>
  <si>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</si>
  <si>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</si>
  <si>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</si>
  <si>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</si>
  <si>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</si>
  <si>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</si>
  <si>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</si>
  <si>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</si>
  <si>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</si>
  <si>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</si>
  <si>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</si>
  <si>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</si>
  <si>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</si>
  <si>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</si>
  <si>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</si>
  <si>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</si>
  <si>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</si>
  <si>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</si>
  <si>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</si>
  <si>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</si>
  <si>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</si>
  <si>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</si>
  <si>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</si>
  <si>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</si>
  <si>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</si>
  <si>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</si>
  <si>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</si>
  <si>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</si>
  <si>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</si>
  <si>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</si>
  <si>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</si>
  <si>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</si>
  <si>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</si>
  <si>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</si>
  <si>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</si>
  <si>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</si>
  <si>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</si>
  <si>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</si>
  <si>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</si>
  <si>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</si>
  <si>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</si>
  <si>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</si>
  <si>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</si>
  <si>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</si>
  <si>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</si>
  <si>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</si>
  <si>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</si>
  <si>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</si>
  <si>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</si>
  <si>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</si>
  <si>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</si>
  <si>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</si>
  <si>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</si>
  <si>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</si>
  <si>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</si>
  <si>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</si>
  <si>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</si>
  <si>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</si>
  <si>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</si>
  <si>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</si>
  <si>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</si>
  <si>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</si>
  <si>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</si>
  <si>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</si>
  <si>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</si>
  <si>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</si>
  <si>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</si>
  <si>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</si>
  <si>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</si>
  <si>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</si>
  <si>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</si>
  <si>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</si>
  <si>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</si>
  <si>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</si>
  <si>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</si>
  <si>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</si>
  <si>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</si>
  <si>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</si>
  <si>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</si>
  <si>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</si>
  <si>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</si>
  <si>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</si>
  <si>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</si>
  <si>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</si>
  <si>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</si>
  <si>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</si>
  <si>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</si>
  <si>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</si>
  <si>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</si>
  <si>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</si>
  <si>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</si>
  <si>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</si>
  <si>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</si>
  <si>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</si>
  <si>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</si>
  <si>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</si>
  <si>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</si>
  <si>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</si>
  <si>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</si>
  <si>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</si>
  <si>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</si>
  <si>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</si>
  <si>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</si>
  <si>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</si>
  <si>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</si>
  <si>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</si>
  <si>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</si>
  <si>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</si>
  <si>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</si>
  <si>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</si>
  <si>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</si>
  <si>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</si>
  <si>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</si>
  <si>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</si>
  <si>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</si>
  <si>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</si>
  <si>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</si>
  <si>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</si>
  <si>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</si>
  <si>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</si>
  <si>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</si>
  <si>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</si>
  <si>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</si>
  <si>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</si>
  <si>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</si>
  <si>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</si>
  <si>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</si>
  <si>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</si>
  <si>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</si>
  <si>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</si>
  <si>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</si>
  <si>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</si>
  <si>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</si>
  <si>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</si>
  <si>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</si>
  <si>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</si>
  <si>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</si>
  <si>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</si>
  <si>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</si>
  <si>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</si>
  <si>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</si>
  <si>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</si>
  <si>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</si>
  <si>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</si>
  <si>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</si>
  <si>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</si>
  <si>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</si>
  <si>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</si>
  <si>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</si>
  <si>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</si>
  <si>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</si>
  <si>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</si>
  <si>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</si>
  <si>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</si>
  <si>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</si>
  <si>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</si>
  <si>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</si>
  <si>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</si>
  <si>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</si>
  <si>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</si>
  <si>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</si>
  <si>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</si>
  <si>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</si>
  <si>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</si>
  <si>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</si>
  <si>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</si>
  <si>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</si>
  <si>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</si>
  <si>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</si>
  <si>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</si>
  <si>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</si>
  <si>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</si>
  <si>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</si>
  <si>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</si>
  <si>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</si>
  <si>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</si>
  <si>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</si>
  <si>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</si>
  <si>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</si>
  <si>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</si>
  <si>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</si>
  <si>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</si>
  <si>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</si>
  <si>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</si>
  <si>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</si>
  <si>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</si>
  <si>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</si>
  <si>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</si>
  <si>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</si>
  <si>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</si>
  <si>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</si>
  <si>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</si>
  <si>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</si>
  <si>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</si>
  <si>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</si>
  <si>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</si>
  <si>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</si>
  <si>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</si>
  <si>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</si>
  <si>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</si>
  <si>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</si>
  <si>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</si>
  <si>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</si>
  <si>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</si>
  <si>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</si>
  <si>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</si>
  <si>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</si>
  <si>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</si>
  <si>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</si>
  <si>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</si>
  <si>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</si>
  <si>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</si>
  <si>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</si>
  <si>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</si>
  <si>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</si>
  <si>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</si>
  <si>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</si>
  <si>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</si>
  <si>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</si>
  <si>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</si>
  <si>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</si>
  <si>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</si>
  <si>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</si>
  <si>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</si>
  <si>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</si>
  <si>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</si>
  <si>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</si>
  <si>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</si>
  <si>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</si>
  <si>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</si>
  <si>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</si>
  <si>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</si>
  <si>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</si>
  <si>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</si>
  <si>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</si>
  <si>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</si>
  <si>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</si>
  <si>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</si>
  <si>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</si>
  <si>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</si>
  <si>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</si>
  <si>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</si>
  <si>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</si>
  <si>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</si>
  <si>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</si>
  <si>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</si>
  <si>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</si>
  <si>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</si>
  <si>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</si>
  <si>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</si>
  <si>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</si>
  <si>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</si>
  <si>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</si>
  <si>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</si>
  <si>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</si>
  <si>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</si>
  <si>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</si>
  <si>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</si>
  <si>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</si>
  <si>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</si>
  <si>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</si>
  <si>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</si>
  <si>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</si>
  <si>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</si>
  <si>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</si>
  <si>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</si>
  <si>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</si>
  <si>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</si>
  <si>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</si>
  <si>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</si>
  <si>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</si>
  <si>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</si>
  <si>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</si>
  <si>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</si>
  <si>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</si>
  <si>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</si>
  <si>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</si>
  <si>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</si>
  <si>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</si>
  <si>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</si>
  <si>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</si>
  <si>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</si>
  <si>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</si>
  <si>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</si>
  <si>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</si>
  <si>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</si>
  <si>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</si>
  <si>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</si>
  <si>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</si>
  <si>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</si>
  <si>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</si>
  <si>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</si>
  <si>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</si>
  <si>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</si>
  <si>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</si>
  <si>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</si>
  <si>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</si>
  <si>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</si>
  <si>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</si>
  <si>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</si>
  <si>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</si>
  <si>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</si>
  <si>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</si>
  <si>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</si>
  <si>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</si>
  <si>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</si>
  <si>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</si>
  <si>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</si>
  <si>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</si>
  <si>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</si>
  <si>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</si>
  <si>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</si>
  <si>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</si>
  <si>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</si>
  <si>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</si>
  <si>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</si>
  <si>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</si>
  <si>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</si>
  <si>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</si>
  <si>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</si>
  <si>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</si>
  <si>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</si>
  <si>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</si>
  <si>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</si>
  <si>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</si>
  <si>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</si>
  <si>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</si>
  <si>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</si>
  <si>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</si>
  <si>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</si>
  <si>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</si>
  <si>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</si>
  <si>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</si>
  <si>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</si>
  <si>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</si>
  <si>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</si>
  <si>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</si>
  <si>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</si>
  <si>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</si>
  <si>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</si>
  <si>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</si>
  <si>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</si>
  <si>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</si>
  <si>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</si>
  <si>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</si>
  <si>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</si>
  <si>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</si>
  <si>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</si>
  <si>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</si>
  <si>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</si>
  <si>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</si>
  <si>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</si>
  <si>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</si>
  <si>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</si>
  <si>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</si>
  <si>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</si>
  <si>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</si>
  <si>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</si>
  <si>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</si>
  <si>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</si>
  <si>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</si>
  <si>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</si>
  <si>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</si>
  <si>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</si>
  <si>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</si>
  <si>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</si>
  <si>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</si>
  <si>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</si>
  <si>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</si>
  <si>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</si>
  <si>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</si>
  <si>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</si>
  <si>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</si>
  <si>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</si>
  <si>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</si>
  <si>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</si>
  <si>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</si>
  <si>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</si>
  <si>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</si>
  <si>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</si>
  <si>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</si>
  <si>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</si>
  <si>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</si>
  <si>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</si>
  <si>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</si>
  <si>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</si>
  <si>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</si>
  <si>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</si>
  <si>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</si>
  <si>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</si>
  <si>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</si>
  <si>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</si>
  <si>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</si>
  <si>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</si>
  <si>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</si>
  <si>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</si>
  <si>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</si>
  <si>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</si>
  <si>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</si>
  <si>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</si>
  <si>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</si>
  <si>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</si>
  <si>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</si>
  <si>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</si>
  <si>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</si>
  <si>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</si>
  <si>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</si>
  <si>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</si>
  <si>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</si>
  <si>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</si>
  <si>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</si>
  <si>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</si>
  <si>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</si>
  <si>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</si>
  <si>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</si>
  <si>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</si>
  <si>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</si>
  <si>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</si>
  <si>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</si>
  <si>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</si>
  <si>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</si>
  <si>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</si>
  <si>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</si>
  <si>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</si>
  <si>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</si>
  <si>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</si>
  <si>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</si>
  <si>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</si>
  <si>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</si>
  <si>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</si>
  <si>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</si>
  <si>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</si>
  <si>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</si>
  <si>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</si>
  <si>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</si>
  <si>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</si>
  <si>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</si>
  <si>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</si>
  <si>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</si>
  <si>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</si>
  <si>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</si>
  <si>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</si>
  <si>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</si>
  <si>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</si>
  <si>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</si>
  <si>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</si>
  <si>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</si>
  <si>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</si>
  <si>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</si>
  <si>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</si>
  <si>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</si>
  <si>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</si>
  <si>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</si>
  <si>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</si>
  <si>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</si>
  <si>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</si>
  <si>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</si>
  <si>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</si>
  <si>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</si>
  <si>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</si>
  <si>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</si>
  <si>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</si>
  <si>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</si>
  <si>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</si>
  <si>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</si>
  <si>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</si>
  <si>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</si>
  <si>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</si>
  <si>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</si>
  <si>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</si>
  <si>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</si>
  <si>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</si>
  <si>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</si>
  <si>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</si>
  <si>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</si>
  <si>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</si>
  <si>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</si>
  <si>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</si>
  <si>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</si>
  <si>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</si>
  <si>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</si>
  <si>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</si>
  <si>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</si>
  <si>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</si>
  <si>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</si>
  <si>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</si>
  <si>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</si>
  <si>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</si>
  <si>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</si>
  <si>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</si>
  <si>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</si>
  <si>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</si>
  <si>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</si>
  <si>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</si>
  <si>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</si>
  <si>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</si>
  <si>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</si>
  <si>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</si>
  <si>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</si>
  <si>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</si>
  <si>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</si>
  <si>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</si>
  <si>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</si>
  <si>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</si>
  <si>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</si>
  <si>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</si>
  <si>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</si>
  <si>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</si>
  <si>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</si>
  <si>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</si>
  <si>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</si>
  <si>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</si>
  <si>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</si>
  <si>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</si>
  <si>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</si>
  <si>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</si>
  <si>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</si>
  <si>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</si>
  <si>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</si>
  <si>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</si>
  <si>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</si>
  <si>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</si>
  <si>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</si>
  <si>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</si>
  <si>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</si>
  <si>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</si>
  <si>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</si>
  <si>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Shopping Pátio Savassi</t>
  </si>
  <si>
    <t>RIO JACAREPAGUÁ PARK SH</t>
  </si>
  <si>
    <t>Park Jacarepaguá Shopping</t>
  </si>
  <si>
    <t>Oscar Freire</t>
  </si>
  <si>
    <t>Shopping Itaguaçu</t>
  </si>
  <si>
    <t>Villa Lobos Shopping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</si>
  <si>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</si>
  <si>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</si>
  <si>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</si>
  <si>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</si>
  <si>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</si>
  <si>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</si>
  <si>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</si>
  <si>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</si>
  <si>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</si>
  <si>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</si>
  <si>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</si>
  <si>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</si>
  <si>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</si>
  <si>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11/25/2020</t>
  </si>
  <si>
    <t>05/07/2021</t>
  </si>
  <si>
    <t>12/23/2019</t>
  </si>
  <si>
    <t>05/29/2019</t>
  </si>
  <si>
    <t>09/25/2019</t>
  </si>
  <si>
    <t>06/24/2019</t>
  </si>
  <si>
    <t>03/22/2019</t>
  </si>
  <si>
    <t>04/30/2019</t>
  </si>
  <si>
    <t>05/10/2019</t>
  </si>
  <si>
    <t>03/23/2018</t>
  </si>
  <si>
    <t>06/22/2018</t>
  </si>
  <si>
    <t>09/21/2018</t>
  </si>
  <si>
    <t>12/17/2018</t>
  </si>
  <si>
    <t>04/27/2018</t>
  </si>
  <si>
    <t>05/09/2018</t>
  </si>
  <si>
    <t>05/03/2018</t>
  </si>
  <si>
    <t>03/22/2017</t>
  </si>
  <si>
    <t>06/22/2017</t>
  </si>
  <si>
    <t>09/22/2017</t>
  </si>
  <si>
    <t>12/22/2017</t>
  </si>
  <si>
    <t>04/26/2017</t>
  </si>
  <si>
    <t>04/28/2017</t>
  </si>
  <si>
    <t>03/22/2016</t>
  </si>
  <si>
    <t>06/23/2016</t>
  </si>
  <si>
    <t>04/12/2016</t>
  </si>
  <si>
    <t>04/18/2016</t>
  </si>
  <si>
    <t>03/11/2015</t>
  </si>
  <si>
    <t>06/11/2015</t>
  </si>
  <si>
    <t>09/11/2015</t>
  </si>
  <si>
    <t>04/14/2015</t>
  </si>
  <si>
    <t>04/23/2015</t>
  </si>
  <si>
    <t>03/11/2014</t>
  </si>
  <si>
    <t>06/11/2014</t>
  </si>
  <si>
    <t>09/11/2014</t>
  </si>
  <si>
    <t>12/11/2014</t>
  </si>
  <si>
    <t>03/27/2014</t>
  </si>
  <si>
    <t>04/10/2014</t>
  </si>
  <si>
    <t>04/13/2013</t>
  </si>
  <si>
    <t>04/26/2013</t>
  </si>
  <si>
    <t>04/30/2012</t>
  </si>
  <si>
    <t>05/22/2012</t>
  </si>
  <si>
    <t>04/30/2011</t>
  </si>
  <si>
    <t>05/10/2011</t>
  </si>
  <si>
    <t>04/26/2010</t>
  </si>
  <si>
    <t>05/17/2010</t>
  </si>
  <si>
    <t>04/24/2009</t>
  </si>
  <si>
    <t>05/06/2009</t>
  </si>
  <si>
    <t>04/22/2008</t>
  </si>
  <si>
    <t>05/15/2008</t>
  </si>
  <si>
    <t>04/18/2007</t>
  </si>
  <si>
    <t>05/07/2007</t>
  </si>
  <si>
    <t>04/18/2006</t>
  </si>
  <si>
    <t>05/10/2006</t>
  </si>
  <si>
    <t>MENU</t>
  </si>
  <si>
    <t>Rio Design Barra</t>
  </si>
  <si>
    <t>Itupeva</t>
  </si>
  <si>
    <t>Outlet Premium São Paulo</t>
  </si>
  <si>
    <t>Shopping Pátio Batel</t>
  </si>
  <si>
    <t>Net Debt</t>
  </si>
  <si>
    <t>Stores</t>
  </si>
  <si>
    <t>1Q17</t>
  </si>
  <si>
    <t>2Q17</t>
  </si>
  <si>
    <t>3Q17</t>
  </si>
  <si>
    <t>3Q18</t>
  </si>
  <si>
    <t>2Q18</t>
  </si>
  <si>
    <t>4Q17</t>
  </si>
  <si>
    <t>1Q18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</si>
  <si>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</si>
  <si>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</si>
  <si>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</si>
  <si>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</si>
  <si>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</si>
  <si>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</si>
  <si>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</si>
  <si>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</si>
  <si>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</si>
  <si>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</si>
  <si>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</si>
  <si>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</si>
  <si>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</si>
  <si>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</si>
  <si>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</si>
  <si>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Total Number of Stores at the end of the Period</t>
  </si>
  <si>
    <t>Net Revenue per m² (R$ per m²)</t>
  </si>
  <si>
    <t>Total Average Ticket (R$)</t>
  </si>
  <si>
    <t>Average Ticket of the Riachuelo Card (R$)</t>
  </si>
  <si>
    <t>Number of Employees (Group)</t>
  </si>
  <si>
    <t>Tax expenses</t>
  </si>
  <si>
    <t>Discounts in credit operations</t>
  </si>
  <si>
    <t>Operating expenses</t>
  </si>
  <si>
    <t>Depreciation and amortization</t>
  </si>
  <si>
    <t>Income tax and social contribution</t>
  </si>
  <si>
    <t>Gross Revenue</t>
  </si>
  <si>
    <t>Gross Revenue - Products</t>
  </si>
  <si>
    <t>Gross Revenue - Midway Financeira</t>
  </si>
  <si>
    <t>Gross Revenue - Midway Mall</t>
  </si>
  <si>
    <t>Deductions</t>
  </si>
  <si>
    <t>ICMS Tax Benefits</t>
  </si>
  <si>
    <t>Net Revenue</t>
  </si>
  <si>
    <t>Net Revenue - Products</t>
  </si>
  <si>
    <t>Net Revenue - Midway Financeira</t>
  </si>
  <si>
    <t>Net Revenue - Midway Mall</t>
  </si>
  <si>
    <t>Cost of Goods and Services Sold</t>
  </si>
  <si>
    <t>COGS - Products</t>
  </si>
  <si>
    <t>Costs - Midway Financeira</t>
  </si>
  <si>
    <t>Gross Profit</t>
  </si>
  <si>
    <t>Gross Margin</t>
  </si>
  <si>
    <t>Selling Expenses</t>
  </si>
  <si>
    <t>General and Administrative Expenses</t>
  </si>
  <si>
    <t xml:space="preserve">Provision for Doubtful Accounts </t>
  </si>
  <si>
    <t>Depreciation and Amortization Expenses</t>
  </si>
  <si>
    <t>Other Operating Expenses/Income</t>
  </si>
  <si>
    <t xml:space="preserve">Financial Revenue (Expense) </t>
  </si>
  <si>
    <t xml:space="preserve">Earnings Before Income Tax and Social Contribution </t>
  </si>
  <si>
    <t>Income and Social Contribution Taxes</t>
  </si>
  <si>
    <t xml:space="preserve">Net Income (Loss) </t>
  </si>
  <si>
    <t>Net Margin on Net Revenue</t>
  </si>
  <si>
    <t>Depreciation and Amortization (Expenses + Costs)</t>
  </si>
  <si>
    <t>Total Common Shares (ON)</t>
  </si>
  <si>
    <t>EPS (R$)</t>
  </si>
  <si>
    <t>Current assets</t>
  </si>
  <si>
    <t>Trade Accounts Receivable</t>
  </si>
  <si>
    <t>Inventories</t>
  </si>
  <si>
    <t>Deferred or Recoverable Taxes</t>
  </si>
  <si>
    <t>Cash &amp; cash equivalents</t>
  </si>
  <si>
    <t>Recoverable taxes</t>
  </si>
  <si>
    <t>Other current assets</t>
  </si>
  <si>
    <t>Non-current assets</t>
  </si>
  <si>
    <t>Court deposits</t>
  </si>
  <si>
    <t>Non-current assets held for sale</t>
  </si>
  <si>
    <t>Investment properties</t>
  </si>
  <si>
    <t>Property, Plan and Equipment</t>
  </si>
  <si>
    <t>Right of Use</t>
  </si>
  <si>
    <t>Intangible</t>
  </si>
  <si>
    <t>Total Assets</t>
  </si>
  <si>
    <t>Suppliers</t>
  </si>
  <si>
    <t>Loans and Financing</t>
  </si>
  <si>
    <t>Debentures</t>
  </si>
  <si>
    <t>Current liabilities</t>
  </si>
  <si>
    <t>Loans and financing</t>
  </si>
  <si>
    <t>Promissory Note</t>
  </si>
  <si>
    <t>Real Estate Receivables Certificates</t>
  </si>
  <si>
    <t>Lease operations</t>
  </si>
  <si>
    <t>Derivatives Financial Instruments</t>
  </si>
  <si>
    <t>Dividends proposed and payable</t>
  </si>
  <si>
    <t>Wages, benefits and provisions</t>
  </si>
  <si>
    <t>Payables to card managers</t>
  </si>
  <si>
    <t>Other current liabilities</t>
  </si>
  <si>
    <t>Non-current liabilities</t>
  </si>
  <si>
    <t xml:space="preserve">Lease operations </t>
  </si>
  <si>
    <t>Provision for labor, tax and civil risks</t>
  </si>
  <si>
    <t>Loans with related parties</t>
  </si>
  <si>
    <t>Other non-current liabilities</t>
  </si>
  <si>
    <t>Shareholders’ equity</t>
  </si>
  <si>
    <t>Treasury shares</t>
  </si>
  <si>
    <t>Granted Options</t>
  </si>
  <si>
    <t>Assigned cost reserve</t>
  </si>
  <si>
    <t>Profit reserve</t>
  </si>
  <si>
    <t>Balance sheet conversion adjustment from subsidiary abroad</t>
  </si>
  <si>
    <t>Total liabilities</t>
  </si>
  <si>
    <t>Cash Flow Statement - Indirect Method (R$ ‘000)</t>
  </si>
  <si>
    <t>Cash flow from operating activities</t>
  </si>
  <si>
    <t>Net income for the period</t>
  </si>
  <si>
    <t>Equity instruments granted</t>
  </si>
  <si>
    <t>Tax credits recovery </t>
  </si>
  <si>
    <t>IFRS 16 depreciation</t>
  </si>
  <si>
    <t>Profit (loss) from disposal of fixed assets</t>
  </si>
  <si>
    <t>Deferred taxes</t>
  </si>
  <si>
    <t>Estimate for losses (gain) in inventories</t>
  </si>
  <si>
    <t>Losses from investments - Other</t>
  </si>
  <si>
    <t>Prescribed dividends</t>
  </si>
  <si>
    <t>Interest and monetary exchange variation</t>
  </si>
  <si>
    <t>Interest on IFRS 16</t>
  </si>
  <si>
    <t>IFRS16 adjustment in subsidiary "COVID-19 effect”</t>
  </si>
  <si>
    <t>Interest on securities</t>
  </si>
  <si>
    <t>Recovery of IRPJ and CSLL</t>
  </si>
  <si>
    <t>Others</t>
  </si>
  <si>
    <t>Changes in assets and liabilities</t>
  </si>
  <si>
    <t>Trade accounts receivable</t>
  </si>
  <si>
    <t>Other assets</t>
  </si>
  <si>
    <t>Judicial deposits and others</t>
  </si>
  <si>
    <t>Payroll, provisions and social contributions</t>
  </si>
  <si>
    <t>Other taxes and contributions</t>
  </si>
  <si>
    <t>Other liabilities</t>
  </si>
  <si>
    <t>Cash provided from operating activities</t>
  </si>
  <si>
    <t>Payment of interest</t>
  </si>
  <si>
    <t>Provision for labor, tax and civil risks paid</t>
  </si>
  <si>
    <t>Payment of income tax and social contribution</t>
  </si>
  <si>
    <t>Net cash provided from operating activities</t>
  </si>
  <si>
    <t>Cash flow from investing activities</t>
  </si>
  <si>
    <t>Redemption of securities</t>
  </si>
  <si>
    <t>Additions to investment property</t>
  </si>
  <si>
    <t>Additions to property, plant and equipment</t>
  </si>
  <si>
    <t>Additions to intangible assets</t>
  </si>
  <si>
    <t>Receivables from the sale of property, plant and equipment</t>
  </si>
  <si>
    <t>Net cash used in investing activities</t>
  </si>
  <si>
    <t>Cash flow from financing activities</t>
  </si>
  <si>
    <t>Dividend Payments</t>
  </si>
  <si>
    <t>Costs to appropriate - loans</t>
  </si>
  <si>
    <t>New loans and financing</t>
  </si>
  <si>
    <t>New loans of Debentures</t>
  </si>
  <si>
    <t>Unearned costs - Debentures</t>
  </si>
  <si>
    <t>Amortization of loans and financings</t>
  </si>
  <si>
    <t>Amortization of CRI</t>
  </si>
  <si>
    <t>Amortization of lease liabilities</t>
  </si>
  <si>
    <t>Debenture amortization</t>
  </si>
  <si>
    <t>New loans from related parties</t>
  </si>
  <si>
    <t>Payment of loans from related parties</t>
  </si>
  <si>
    <t>Purchase of own shares</t>
  </si>
  <si>
    <t>Other</t>
  </si>
  <si>
    <t>Increase (decrease) in cash and cash equivalents, net</t>
  </si>
  <si>
    <t>Cash and cash equivalents at the beginning of the period</t>
  </si>
  <si>
    <t>Cash and cash equivalents at the end of the period</t>
  </si>
  <si>
    <t>Cash &amp; Cash Equivalents</t>
  </si>
  <si>
    <t>Net Debt (R$ ‘000)</t>
  </si>
  <si>
    <t>Short Term</t>
  </si>
  <si>
    <t>Long Term</t>
  </si>
  <si>
    <t>Net Debt/EBITDA (LTM)</t>
  </si>
  <si>
    <t>Investments (R$ '000)</t>
  </si>
  <si>
    <t>Tech &amp; Digital Transformation</t>
  </si>
  <si>
    <t>Remodeling</t>
  </si>
  <si>
    <t>New stores</t>
  </si>
  <si>
    <t>Factory</t>
  </si>
  <si>
    <t>Maintenance</t>
  </si>
  <si>
    <t>Management systems</t>
  </si>
  <si>
    <t>Distribution centers</t>
  </si>
  <si>
    <t>Income Statement (R$ '000)</t>
  </si>
  <si>
    <t>Midway Financeira - Income Statement (R$ '000)</t>
  </si>
  <si>
    <t>Liabilities (R$ ‘000)</t>
  </si>
  <si>
    <t>Assets (R$ ‘000)</t>
  </si>
  <si>
    <t>Opening Date</t>
  </si>
  <si>
    <t>Region</t>
  </si>
  <si>
    <t>State</t>
  </si>
  <si>
    <t>City</t>
  </si>
  <si>
    <t>Location</t>
  </si>
  <si>
    <t>Shopping Mall/ Street</t>
  </si>
  <si>
    <t>Total Area (sqm)</t>
  </si>
  <si>
    <t>1Q16</t>
  </si>
  <si>
    <t>2Q16</t>
  </si>
  <si>
    <t>3Q16</t>
  </si>
  <si>
    <t>4Q16</t>
  </si>
  <si>
    <t>1Q15</t>
  </si>
  <si>
    <t>2Q15</t>
  </si>
  <si>
    <t>3Q15</t>
  </si>
  <si>
    <t>4Q15</t>
  </si>
  <si>
    <t>1Q14</t>
  </si>
  <si>
    <t>2Q14</t>
  </si>
  <si>
    <t>3Q14</t>
  </si>
  <si>
    <t>4Q14</t>
  </si>
  <si>
    <t>Fiscal Year</t>
  </si>
  <si>
    <t>Distribution Approved</t>
  </si>
  <si>
    <t>Total Paid per Common Share (R$)</t>
  </si>
  <si>
    <t>Total Paid per Preferred Share (R$)</t>
  </si>
  <si>
    <t>Dividends (R$ thousand)</t>
  </si>
  <si>
    <t>IOE (R$ thousand)</t>
  </si>
  <si>
    <t>Payment Day</t>
  </si>
  <si>
    <t>North</t>
  </si>
  <si>
    <t>Northeast</t>
  </si>
  <si>
    <t>Midwest</t>
  </si>
  <si>
    <t>Southeast</t>
  </si>
  <si>
    <t>South</t>
  </si>
  <si>
    <t>Shopping Mall</t>
  </si>
  <si>
    <t xml:space="preserve">Street </t>
  </si>
  <si>
    <t>Sales Area in Thousand m² at the end of the Period</t>
  </si>
  <si>
    <t>Interest on own capital paid</t>
  </si>
  <si>
    <t>Income tax on interest on own capital paid</t>
  </si>
  <si>
    <t>Riachuelo</t>
  </si>
  <si>
    <t>Casa Riachuelo</t>
  </si>
  <si>
    <t>Carter's</t>
  </si>
  <si>
    <t>FANLAB</t>
  </si>
  <si>
    <t>SP SHOPPING MORUMBI</t>
  </si>
  <si>
    <t>m</t>
  </si>
  <si>
    <t>Brands</t>
  </si>
  <si>
    <t>Riachuelo e Casa Riachuelo</t>
  </si>
  <si>
    <t>3Q22</t>
  </si>
  <si>
    <t>Share capital</t>
  </si>
  <si>
    <t>Estimate for credit losses</t>
  </si>
  <si>
    <t>EBITDA from products</t>
  </si>
  <si>
    <t>EBITDA from Midway Financeira</t>
  </si>
  <si>
    <t>EBITDA from Midway Mall</t>
  </si>
  <si>
    <t>Adjusted EBITDA margin from products</t>
  </si>
  <si>
    <t>1Q17*</t>
  </si>
  <si>
    <t>2Q17*</t>
  </si>
  <si>
    <t>3Q17*</t>
  </si>
  <si>
    <t>4Q17*</t>
  </si>
  <si>
    <t>1Q18*</t>
  </si>
  <si>
    <t>2Q18*</t>
  </si>
  <si>
    <t>3Q18*</t>
  </si>
  <si>
    <t>4Q18*</t>
  </si>
  <si>
    <t>*Pre IFRS 16</t>
  </si>
  <si>
    <t>2017*</t>
  </si>
  <si>
    <t>2018*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</si>
  <si>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</si>
  <si>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</si>
  <si>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</si>
  <si>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</si>
  <si>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</si>
  <si>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</si>
  <si>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</si>
  <si>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 xml:space="preserve">SP TAMBORÉ SH </t>
  </si>
  <si>
    <t xml:space="preserve">SPA JK IGUATEMI SH </t>
  </si>
  <si>
    <t>Shopping JK Iguatemi</t>
  </si>
  <si>
    <t>SP PÁTIO PAULISTA SH</t>
  </si>
  <si>
    <t>4Q22</t>
  </si>
  <si>
    <t>Total Operating Expenses</t>
  </si>
  <si>
    <t>Consolidated EBITDA</t>
  </si>
  <si>
    <t>EBITDA margin on Consolidated Net revenue</t>
  </si>
  <si>
    <t xml:space="preserve">(-) Other Items </t>
  </si>
  <si>
    <t>Adjusted consolidated EBITDA margin</t>
  </si>
  <si>
    <t>Adjusted consolidated EBITDA</t>
  </si>
  <si>
    <t>Adjusted EBITDA from Products</t>
  </si>
  <si>
    <t>Adjusted EBITDA from Products Margin</t>
  </si>
  <si>
    <t>Revenue from card operations</t>
  </si>
  <si>
    <t>Revenue from personal loans</t>
  </si>
  <si>
    <t>Revenue from commissions</t>
  </si>
  <si>
    <t>Recovery / Portfolio Sale</t>
  </si>
  <si>
    <t xml:space="preserve">PDA net of recovery and discount </t>
  </si>
  <si>
    <t>Result from financial operation</t>
  </si>
  <si>
    <t>Result from financial operation margin</t>
  </si>
  <si>
    <t>Adjusted EBITDA</t>
  </si>
  <si>
    <t>Adjusted EBITDA margin</t>
  </si>
  <si>
    <t>Impairment of fixed assets</t>
  </si>
  <si>
    <t>.</t>
  </si>
  <si>
    <t>Gross Margin - Products</t>
  </si>
  <si>
    <t>Gross Margin - Midway Financeira</t>
  </si>
  <si>
    <t>Gross Profit - Products</t>
  </si>
  <si>
    <t>Gross Profit -  Midway Financeira</t>
  </si>
  <si>
    <t>Gross Profit -  Midway Mall</t>
  </si>
  <si>
    <t>Net Debt/EBITDA pre-IFRS 16 (LTM)</t>
  </si>
  <si>
    <t>Consolidated EBITDA after IFRS 16</t>
  </si>
  <si>
    <t>Items non cash</t>
  </si>
  <si>
    <t>IFRS 16 - rents</t>
  </si>
  <si>
    <t>Change in Working Capital</t>
  </si>
  <si>
    <t>Taxes</t>
  </si>
  <si>
    <t>Income tax and social contribution paid</t>
  </si>
  <si>
    <t>CF Operations</t>
  </si>
  <si>
    <t>Investment</t>
  </si>
  <si>
    <t>Property, plant and equipment</t>
  </si>
  <si>
    <t>Sell of assets</t>
  </si>
  <si>
    <t>CF Investiments</t>
  </si>
  <si>
    <t>Free Cash Flow</t>
  </si>
  <si>
    <t>Financial expenses paid</t>
  </si>
  <si>
    <t>Dividends and interest on shareholders' equity</t>
  </si>
  <si>
    <t>Funding / Amortization</t>
  </si>
  <si>
    <t xml:space="preserve"> Securities</t>
  </si>
  <si>
    <t>Financial Cash Flow</t>
  </si>
  <si>
    <t>1Q23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</si>
  <si>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</si>
  <si>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</si>
  <si>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</si>
  <si>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</si>
  <si>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</si>
  <si>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</si>
  <si>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</si>
  <si>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</si>
  <si>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</si>
  <si>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</si>
  <si>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11/22/2023</t>
  </si>
  <si>
    <t>05/22/2023</t>
  </si>
  <si>
    <t>Marketable securities</t>
  </si>
  <si>
    <t>2Q23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</si>
  <si>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</si>
  <si>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</si>
  <si>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</si>
  <si>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</si>
  <si>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</si>
  <si>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</si>
  <si>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</si>
  <si>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</si>
  <si>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</si>
  <si>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</si>
  <si>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</si>
  <si>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3Q23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</si>
  <si>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</si>
  <si>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</si>
  <si>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</si>
  <si>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</si>
  <si>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</si>
  <si>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</si>
  <si>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</si>
  <si>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</si>
  <si>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>Suppliers - "Forfait"</t>
  </si>
  <si>
    <t>4Q23</t>
  </si>
  <si>
    <t>SP SÃO ROQUE CATARINA FASHION OUTLET</t>
  </si>
  <si>
    <t>São Roque</t>
  </si>
  <si>
    <t>Catarina Fashion Outlet</t>
  </si>
  <si>
    <t>Espírito Santo</t>
  </si>
  <si>
    <t>1Q24</t>
  </si>
  <si>
    <t>SC PORTO BELO OUTLET</t>
  </si>
  <si>
    <t>Porto Belo</t>
  </si>
  <si>
    <t>Porto Belo Outlet Premium</t>
  </si>
  <si>
    <t>Boulevard Shopping Vitória da Conquista</t>
  </si>
  <si>
    <t>2Q24</t>
  </si>
  <si>
    <t>Lease write off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</si>
  <si>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</si>
  <si>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</si>
  <si>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</si>
  <si>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</si>
  <si>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</si>
  <si>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</si>
  <si>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</si>
  <si>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Revenue from services provided to Riachuelo</t>
  </si>
  <si>
    <t>Operating income</t>
  </si>
  <si>
    <t>Comprehensive adjustment subsidiary subordinated financial bill</t>
  </si>
  <si>
    <t>3Q24</t>
  </si>
  <si>
    <t>SPA PLAZA SUL SH</t>
  </si>
  <si>
    <t>Shopping Plaza Sul</t>
  </si>
  <si>
    <t>Midway Key Indicators (R$ '000)</t>
  </si>
  <si>
    <r>
      <t xml:space="preserve">Credit Portfolio </t>
    </r>
    <r>
      <rPr>
        <sz val="10.5"/>
        <rFont val="Larsseit Light"/>
      </rPr>
      <t>(R$ MM, up to 360 days)</t>
    </r>
  </si>
  <si>
    <t>Card (R$ MM)</t>
  </si>
  <si>
    <t>Personal Loan (R$ MM)</t>
  </si>
  <si>
    <t>% PDA net of recovery and discount (up to 360 days)</t>
  </si>
  <si>
    <t>Delinquency Rate - 15 to 90 days¹</t>
  </si>
  <si>
    <t>Delinquency Rate - over 90 days¹</t>
  </si>
  <si>
    <t>Basel Index²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</si>
  <si>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</si>
  <si>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</si>
  <si>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</si>
  <si>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</si>
  <si>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</si>
  <si>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</si>
  <si>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</si>
  <si>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</si>
  <si>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</si>
  <si>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</si>
  <si>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</si>
  <si>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</si>
  <si>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</si>
  <si>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</si>
  <si>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</si>
  <si>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</si>
  <si>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</si>
  <si>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</si>
  <si>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</si>
  <si>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</si>
  <si>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</si>
  <si>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</si>
  <si>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</si>
  <si>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</si>
  <si>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</si>
  <si>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</si>
  <si>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</si>
  <si>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</si>
  <si>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</si>
  <si>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</si>
  <si>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</si>
  <si>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</si>
  <si>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</si>
  <si>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</si>
  <si>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</si>
  <si>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</si>
  <si>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</si>
  <si>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</si>
  <si>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</si>
  <si>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4Q24</t>
  </si>
  <si>
    <t>1Q25</t>
  </si>
  <si>
    <t>PDA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</si>
  <si>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</si>
  <si>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</si>
  <si>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</si>
  <si>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</si>
  <si>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</si>
  <si>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</si>
  <si>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</si>
  <si>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</si>
  <si>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</si>
  <si>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</si>
  <si>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</si>
  <si>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</si>
  <si>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</si>
  <si>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</si>
  <si>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2Q25</t>
  </si>
  <si>
    <t xml:space="preserve">SSS </t>
  </si>
  <si>
    <t>Apparel SSS</t>
  </si>
  <si>
    <t xml:space="preserve">Transition 4966 Midway </t>
  </si>
  <si>
    <t xml:space="preserve">ParkShopping SãoCaetano </t>
  </si>
  <si>
    <t>3Q25</t>
  </si>
  <si>
    <t>07/21/2025</t>
  </si>
  <si>
    <t>Riachuelo²</t>
  </si>
  <si>
    <t>Casa Riachuelo³</t>
  </si>
  <si>
    <t>CARTER'S³</t>
  </si>
  <si>
    <t>Gross margin - Apparel</t>
  </si>
  <si>
    <t>3Q25¹</t>
  </si>
  <si>
    <t>2Q25¹</t>
  </si>
  <si>
    <t>1Q25¹</t>
  </si>
  <si>
    <t>¹ The information presented considers the effects of the new Bacen resolution 4966.</t>
  </si>
  <si>
    <t>¹ It considers intermittent employees measured by FTE (Full-Time Equivalent) and does not include employees on leave.</t>
  </si>
  <si>
    <t>² Riachuelo: its own brands, Carter’s products and Casa Riachuelo products sold in Riachuelo stores, in addition to the digital channel.</t>
  </si>
  <si>
    <t>³ Casa Riachuelo and Carter’s: considers products sold in their respective physical stores (including SIS stores).</t>
  </si>
  <si>
    <t>²Basel Index for 3Q23 to 2Q25 calculated in accordance with Bacen's BCB Resolution 229/22.</t>
  </si>
  <si>
    <t>¹Considers the drag of all financial products into the portfolio for up to 360 days.</t>
  </si>
  <si>
    <t xml:space="preserve">Eusébio </t>
  </si>
  <si>
    <t>Shopping Terazo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</si>
  <si>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</si>
  <si>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</si>
  <si>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</si>
  <si>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</si>
  <si>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</si>
  <si>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</si>
  <si>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</si>
  <si>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</si>
  <si>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</si>
  <si>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</si>
  <si>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</si>
  <si>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</si>
  <si>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</si>
  <si>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Provision for credits to be released</t>
  </si>
  <si>
    <t>SP SÃO JOSE RIO PRETO SH</t>
  </si>
  <si>
    <t>RiopretoShopping</t>
  </si>
  <si>
    <t>RJ VOLTA REDONDA SIDER SH</t>
  </si>
  <si>
    <t>Sider Shopping</t>
  </si>
  <si>
    <t>CE EUSÉBIO TERRAZO SH</t>
  </si>
  <si>
    <t>Net revenue - Apparel</t>
  </si>
  <si>
    <t>Gross profit from apparel</t>
  </si>
  <si>
    <t>Sales Performance (R$ '000)</t>
  </si>
  <si>
    <t>CARTER'S</t>
  </si>
  <si>
    <t>MAIN INDICATORS - RETAIL</t>
  </si>
  <si>
    <t>RETAIL PERFORMANCE (R$ '000)</t>
  </si>
  <si>
    <t>Net revenue - Retail</t>
  </si>
  <si>
    <t>Gross profit from retail</t>
  </si>
  <si>
    <t>COGS - Retail</t>
  </si>
  <si>
    <t>Gross margin - Retail</t>
  </si>
  <si>
    <t xml:space="preserve">Operating Data </t>
  </si>
  <si>
    <t>4Q25</t>
  </si>
  <si>
    <t>4Q25¹</t>
  </si>
  <si>
    <t>12/17/2025</t>
  </si>
  <si>
    <t>12/31/2025</t>
  </si>
  <si>
    <t>4Q25 ¹</t>
  </si>
  <si>
    <t>¹ For better comparability, data related to 2025 and 4Q25 does not consider the effects of the Midway Mall transaction.</t>
  </si>
  <si>
    <t>Adjusted Net Income (Loss)</t>
  </si>
  <si>
    <t>¹ For better comparability, Adjusted Net Income and Adjusted EBITDA do not consider the effects of the Midway Mall transaction.</t>
  </si>
  <si>
    <t>2025 ¹</t>
  </si>
  <si>
    <t xml:space="preserve"> ⁴ For better comparability, data related to 2025 and 4Q25 does not consider the effects of the Midway Mall transaction.</t>
  </si>
  <si>
    <r>
      <t>4Q25</t>
    </r>
    <r>
      <rPr>
        <sz val="10.5"/>
        <color rgb="FFFFFFFF"/>
        <rFont val="Larsseit Light"/>
      </rPr>
      <t xml:space="preserve"> </t>
    </r>
    <r>
      <rPr>
        <sz val="6.7"/>
        <color rgb="FFFFFFFF"/>
        <rFont val="Aptos Narrow"/>
        <family val="2"/>
      </rPr>
      <t>⁴</t>
    </r>
  </si>
  <si>
    <t>2025  ⁴</t>
  </si>
  <si>
    <r>
      <t xml:space="preserve">Credit Portfolio </t>
    </r>
    <r>
      <rPr>
        <sz val="10.5"/>
        <rFont val="Larsseit Light"/>
      </rPr>
      <t>(R$ MM, up to 540 days)</t>
    </r>
  </si>
  <si>
    <t>% PDA net of recovery and discount (up to 540 days)</t>
  </si>
  <si>
    <t>Adjusted Net Margin on Net Revenue</t>
  </si>
  <si>
    <t>Profit (loss) from the disposal of the investment</t>
  </si>
  <si>
    <t>Capital increase by exercise of options</t>
  </si>
  <si>
    <t>Receivables from the sale of investment property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</si>
  <si>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</si>
  <si>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</si>
  <si>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</si>
  <si>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</si>
  <si>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</si>
  <si>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</si>
  <si>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</si>
  <si>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</si>
  <si>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</si>
  <si>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>Street</t>
  </si>
  <si>
    <t xml:space="preserve">SP SÃO CAETANO PARK SH </t>
  </si>
  <si>
    <t>SP SAO JOSE CAMPOS VALE SUL SH</t>
  </si>
  <si>
    <t xml:space="preserve">SP RUA DOS PINHEIROS 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</si>
</sst>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&quot;R$&quot;#,##0.0000;[Red]\-&quot;R$&quot;#,##0.0000"/>
    <numFmt numFmtId="173" formatCode="&quot;R$&quot;#,##0;[Red]\-&quot;R$&quot;#,##0"/>
    <numFmt numFmtId="174" formatCode="0.0000"/>
    <numFmt numFmtId="175" formatCode="&quot;R$&quot;#,##0.00;[Red]\-&quot;R$&quot;#,##0.00"/>
    <numFmt numFmtId="176" formatCode="[$-409]mmmm\-yy;@"/>
    <numFmt numFmtId="177" formatCode="mm/dd/yy;@"/>
    <numFmt numFmtId="178" formatCode="_(* #,##0.000_);_(* \(#,##0.000\);_(* &quot;-&quot;??_);_(@_)"/>
    <numFmt numFmtId="179" formatCode="_(* #,##0.0000_);_(* \(#,##0.00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</font>
    <font>
      <sz val="10.5"/>
      <color theme="1"/>
      <name val="Larsseit Light"/>
    </font>
    <font>
      <b/>
      <sz val="10.5"/>
      <name val="Larsseit Light"/>
    </font>
    <font>
      <sz val="10.5"/>
      <name val="Larsseit Light"/>
    </font>
    <font>
      <sz val="10"/>
      <name val="Arial"/>
      <family val="2"/>
    </font>
    <font>
      <b/>
      <i/>
      <sz val="10.5"/>
      <name val="Larsseit Light"/>
    </font>
    <font>
      <b/>
      <i/>
      <sz val="10.5"/>
      <color theme="1"/>
      <name val="Larsseit Light"/>
    </font>
    <font>
      <i/>
      <sz val="10.5"/>
      <name val="Larsseit Light"/>
    </font>
    <font>
      <i/>
      <sz val="10.5"/>
      <color theme="1"/>
      <name val="Larsseit Light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</font>
    <font>
      <sz val="11"/>
      <color theme="1"/>
      <name val="Segoe UI"/>
      <family val="2"/>
    </font>
    <font>
      <sz val="10"/>
      <name val="Larsseit Light"/>
    </font>
    <font>
      <b/>
      <sz val="11"/>
      <color theme="1"/>
      <name val="Calibri"/>
      <family val="2"/>
      <scheme val="minor"/>
    </font>
    <font>
      <sz val="12"/>
      <color theme="1"/>
      <name val="Larsseit Medium"/>
    </font>
    <font>
      <b/>
      <sz val="11"/>
      <color theme="1"/>
      <name val="Larsseit Light"/>
    </font>
    <font>
      <b/>
      <sz val="10.5"/>
      <color theme="1"/>
      <name val="Larsseit Light"/>
    </font>
    <font>
      <sz val="10.5"/>
      <color theme="0"/>
      <name val="Segoe UI"/>
      <family val="2"/>
    </font>
    <font>
      <b/>
      <sz val="10.5"/>
      <color theme="0"/>
      <name val="Larsseit Light"/>
    </font>
    <font>
      <sz val="10.5"/>
      <color theme="0"/>
      <name val="Larsseit Light"/>
    </font>
    <font>
      <i/>
      <sz val="10.5"/>
      <color theme="0"/>
      <name val="Larsseit Light"/>
    </font>
    <font>
      <sz val="11"/>
      <color theme="1"/>
      <name val="Lar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</font>
    <font>
      <sz val="10.5"/>
      <color rgb="FFFFFFFF"/>
      <name val="Larsseit Light"/>
    </font>
    <font>
      <sz val="6.7"/>
      <color rgb="FFFFFFFF"/>
      <name val="Aptos Narrow"/>
      <family val="2"/>
    </font>
    <font>
      <sz val="10.5"/>
      <name val="Larsseit Light"/>
      <family val="3"/>
    </font>
    <font>
      <i/>
      <sz val="10.5"/>
      <name val="Larsseit Ligh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9" fillId="2" borderId="0" xfId="0" applyFont="1" applyFill="1" applyAlignment="1">
      <alignment horizontal="left" vertical="center" indent="1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18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2" fillId="0" borderId="0" xfId="0" applyNumberFormat="1" applyFont="1"/>
    <xf numFmtId="175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/>
    </xf>
    <xf numFmtId="174" fontId="19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2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2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5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5" fontId="9" fillId="0" borderId="4" xfId="0" applyNumberFormat="1" applyFont="1" applyBorder="1" applyAlignment="1">
      <alignment horizontal="center" vertical="top"/>
    </xf>
    <xf numFmtId="168" fontId="18" fillId="0" borderId="0" xfId="1" applyNumberFormat="1" applyFont="1" applyFill="1"/>
    <xf numFmtId="3" fontId="8" fillId="5" borderId="0" xfId="0" applyNumberFormat="1" applyFont="1" applyFill="1" applyAlignment="1">
      <alignment horizontal="right" vertical="center"/>
    </xf>
    <xf numFmtId="168" fontId="18" fillId="0" borderId="0" xfId="1" applyNumberFormat="1" applyFont="1"/>
    <xf numFmtId="3" fontId="18" fillId="0" borderId="0" xfId="0" applyNumberFormat="1" applyFont="1"/>
    <xf numFmtId="0" fontId="21" fillId="0" borderId="0" xfId="0" applyFont="1"/>
    <xf numFmtId="0" fontId="20" fillId="0" borderId="0" xfId="0" applyFont="1"/>
    <xf numFmtId="0" fontId="2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7" fillId="0" borderId="0" xfId="1" applyNumberFormat="1" applyFont="1" applyFill="1"/>
    <xf numFmtId="171" fontId="11" fillId="0" borderId="0" xfId="0" applyNumberFormat="1" applyFont="1" applyAlignment="1">
      <alignment horizontal="right" vertical="center"/>
    </xf>
    <xf numFmtId="176" fontId="7" fillId="0" borderId="4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77" fontId="8" fillId="5" borderId="4" xfId="0" applyNumberFormat="1" applyFont="1" applyFill="1" applyBorder="1" applyAlignment="1">
      <alignment horizontal="center" vertical="top"/>
    </xf>
    <xf numFmtId="177" fontId="9" fillId="0" borderId="4" xfId="0" applyNumberFormat="1" applyFont="1" applyBorder="1" applyAlignment="1">
      <alignment horizontal="center" vertical="top"/>
    </xf>
    <xf numFmtId="165" fontId="14" fillId="0" borderId="0" xfId="2" applyNumberFormat="1" applyFont="1" applyFill="1" applyBorder="1"/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13" fillId="0" borderId="2" xfId="3" applyFont="1" applyBorder="1"/>
    <xf numFmtId="0" fontId="13" fillId="0" borderId="2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165" fontId="14" fillId="0" borderId="0" xfId="2" applyNumberFormat="1" applyFont="1"/>
    <xf numFmtId="165" fontId="4" fillId="0" borderId="0" xfId="2" applyNumberFormat="1" applyFont="1"/>
    <xf numFmtId="3" fontId="7" fillId="0" borderId="0" xfId="0" applyNumberFormat="1" applyFont="1" applyAlignment="1">
      <alignment horizontal="right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169" fontId="26" fillId="2" borderId="0" xfId="0" applyNumberFormat="1" applyFont="1" applyFill="1" applyAlignment="1">
      <alignment horizontal="center"/>
    </xf>
    <xf numFmtId="165" fontId="27" fillId="2" borderId="0" xfId="2" applyNumberFormat="1" applyFont="1" applyFill="1"/>
    <xf numFmtId="3" fontId="26" fillId="2" borderId="0" xfId="0" applyNumberFormat="1" applyFont="1" applyFill="1" applyAlignment="1">
      <alignment horizontal="center"/>
    </xf>
    <xf numFmtId="0" fontId="26" fillId="2" borderId="0" xfId="0" applyFont="1" applyFill="1"/>
    <xf numFmtId="169" fontId="26" fillId="2" borderId="0" xfId="0" applyNumberFormat="1" applyFont="1" applyFill="1" applyAlignment="1">
      <alignment horizontal="right"/>
    </xf>
    <xf numFmtId="164" fontId="25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 indent="1"/>
    </xf>
    <xf numFmtId="165" fontId="13" fillId="0" borderId="0" xfId="2" applyNumberFormat="1" applyFont="1" applyFill="1" applyBorder="1" applyAlignment="1"/>
    <xf numFmtId="165" fontId="12" fillId="2" borderId="0" xfId="2" applyNumberFormat="1" applyFont="1" applyFill="1"/>
    <xf numFmtId="0" fontId="9" fillId="2" borderId="0" xfId="0" applyFont="1" applyFill="1" applyAlignment="1">
      <alignment horizontal="left" indent="2"/>
    </xf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5" fontId="13" fillId="2" borderId="0" xfId="2" applyNumberFormat="1" applyFont="1" applyFill="1" applyBorder="1" applyAlignment="1"/>
    <xf numFmtId="166" fontId="8" fillId="2" borderId="0" xfId="0" applyNumberFormat="1" applyFont="1" applyFill="1" applyAlignment="1">
      <alignment horizontal="center"/>
    </xf>
    <xf numFmtId="0" fontId="7" fillId="2" borderId="0" xfId="0" applyFont="1" applyFill="1"/>
    <xf numFmtId="165" fontId="14" fillId="2" borderId="0" xfId="2" applyNumberFormat="1" applyFont="1" applyFill="1" applyBorder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64" fontId="4" fillId="2" borderId="0" xfId="0" applyNumberFormat="1" applyFont="1" applyFill="1"/>
    <xf numFmtId="0" fontId="28" fillId="0" borderId="0" xfId="0" applyFont="1"/>
    <xf numFmtId="168" fontId="9" fillId="2" borderId="0" xfId="0" applyNumberFormat="1" applyFont="1" applyFill="1"/>
    <xf numFmtId="3" fontId="7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172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67" fontId="9" fillId="2" borderId="0" xfId="4" applyNumberFormat="1" applyFont="1" applyFill="1" applyBorder="1" applyAlignment="1">
      <alignment horizontal="right" vertical="center"/>
    </xf>
    <xf numFmtId="178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79" fontId="4" fillId="0" borderId="0" xfId="0" applyNumberFormat="1" applyFont="1"/>
    <xf numFmtId="166" fontId="4" fillId="0" borderId="0" xfId="0" applyNumberFormat="1" applyFont="1"/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0" fontId="7" fillId="0" borderId="4" xfId="0" applyFont="1" applyBorder="1"/>
    <xf numFmtId="0" fontId="7" fillId="2" borderId="4" xfId="0" applyFont="1" applyFill="1" applyBorder="1"/>
    <xf numFmtId="0" fontId="31" fillId="0" borderId="6" xfId="0" applyFont="1" applyBorder="1"/>
    <xf numFmtId="0" fontId="31" fillId="6" borderId="6" xfId="0" applyFont="1" applyFill="1" applyBorder="1"/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176" fontId="31" fillId="0" borderId="6" xfId="0" applyNumberFormat="1" applyFont="1" applyBorder="1" applyAlignment="1">
      <alignment horizontal="center"/>
    </xf>
    <xf numFmtId="169" fontId="9" fillId="2" borderId="0" xfId="0" applyNumberFormat="1" applyFont="1" applyFill="1" applyAlignment="1">
      <alignment horizontal="center"/>
    </xf>
    <xf numFmtId="0" fontId="9" fillId="0" borderId="2" xfId="3" applyFont="1" applyBorder="1" applyAlignment="1">
      <alignment horizontal="left" indent="2"/>
    </xf>
    <xf numFmtId="164" fontId="26" fillId="0" borderId="0" xfId="0" applyNumberFormat="1" applyFont="1" applyAlignment="1">
      <alignment horizontal="center"/>
    </xf>
    <xf numFmtId="0" fontId="29" fillId="0" borderId="0" xfId="0" applyFont="1"/>
    <xf numFmtId="168" fontId="18" fillId="0" borderId="0" xfId="0" applyNumberFormat="1" applyFont="1"/>
    <xf numFmtId="3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164" fontId="25" fillId="0" borderId="0" xfId="0" applyNumberFormat="1" applyFont="1" applyAlignment="1">
      <alignment horizontal="center"/>
    </xf>
    <xf numFmtId="0" fontId="9" fillId="0" borderId="3" xfId="3" applyFont="1" applyBorder="1" applyAlignment="1">
      <alignment horizontal="left" indent="2"/>
    </xf>
    <xf numFmtId="0" fontId="23" fillId="5" borderId="7" xfId="0" applyFont="1" applyFill="1" applyBorder="1"/>
    <xf numFmtId="0" fontId="9" fillId="0" borderId="8" xfId="3" applyFont="1" applyBorder="1" applyAlignment="1">
      <alignment horizontal="left" indent="2"/>
    </xf>
    <xf numFmtId="3" fontId="25" fillId="2" borderId="0" xfId="0" applyNumberFormat="1" applyFont="1" applyFill="1" applyAlignment="1">
      <alignment horizontal="center"/>
    </xf>
    <xf numFmtId="0" fontId="23" fillId="5" borderId="9" xfId="0" applyFont="1" applyFill="1" applyBorder="1"/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3" applyFont="1"/>
    <xf numFmtId="3" fontId="23" fillId="5" borderId="9" xfId="0" applyNumberFormat="1" applyFont="1" applyFill="1" applyBorder="1" applyAlignment="1">
      <alignment horizontal="right"/>
    </xf>
    <xf numFmtId="0" fontId="13" fillId="2" borderId="9" xfId="3" applyFont="1" applyFill="1" applyBorder="1"/>
    <xf numFmtId="165" fontId="13" fillId="2" borderId="9" xfId="2" applyNumberFormat="1" applyFont="1" applyFill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165" fontId="13" fillId="0" borderId="9" xfId="2" applyNumberFormat="1" applyFont="1" applyFill="1" applyBorder="1" applyAlignment="1">
      <alignment horizontal="right"/>
    </xf>
    <xf numFmtId="0" fontId="23" fillId="0" borderId="9" xfId="0" applyFont="1" applyBorder="1"/>
    <xf numFmtId="0" fontId="8" fillId="0" borderId="3" xfId="3" applyFont="1" applyBorder="1"/>
    <xf numFmtId="0" fontId="9" fillId="0" borderId="8" xfId="3" applyFont="1" applyBorder="1"/>
    <xf numFmtId="0" fontId="13" fillId="0" borderId="9" xfId="3" applyFont="1" applyBorder="1"/>
    <xf numFmtId="165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0" fontId="13" fillId="0" borderId="11" xfId="3" applyFont="1" applyBorder="1"/>
    <xf numFmtId="165" fontId="13" fillId="0" borderId="11" xfId="2" applyNumberFormat="1" applyFont="1" applyFill="1" applyBorder="1" applyAlignment="1">
      <alignment horizontal="right"/>
    </xf>
    <xf numFmtId="165" fontId="13" fillId="5" borderId="1" xfId="2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left" indent="1"/>
    </xf>
    <xf numFmtId="0" fontId="35" fillId="0" borderId="0" xfId="0" applyFont="1"/>
  </cellXfs>
  <cellStyles count="7">
    <cellStyle name="Normal" xfId="0" builtinId="0"/>
    <cellStyle name="Normal 25" xfId="3" xr:uid="{00000000-0005-0000-0000-000001000000}"/>
    <cellStyle name="Porcentagem" xfId="2" builtinId="5"/>
    <cellStyle name="Separador de milhares 25 2" xfId="4" xr:uid="{00000000-0005-0000-0000-000003000000}"/>
    <cellStyle name="Separador de milhares 25 2 2" xfId="6" xr:uid="{00000000-0005-0000-0000-000004000000}"/>
    <cellStyle name="Vírgula" xfId="1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Net Debt'!A1"/><Relationship Id="rId13" Type="http://schemas.openxmlformats.org/officeDocument/2006/relationships/image" Target="../media/image3.png"/><Relationship Id="rId3" Type="http://schemas.openxmlformats.org/officeDocument/2006/relationships/hyperlink" Target="#Retail!A1"/><Relationship Id="rId7" Type="http://schemas.openxmlformats.org/officeDocument/2006/relationships/hyperlink" Target="#'Free Cash Flow'!A1"/><Relationship Id="rId12" Type="http://schemas.openxmlformats.org/officeDocument/2006/relationships/image" Target="../media/image2.png"/><Relationship Id="rId2" Type="http://schemas.openxmlformats.org/officeDocument/2006/relationships/hyperlink" Target="#'Consolidated Income Statement'!A1"/><Relationship Id="rId1" Type="http://schemas.openxmlformats.org/officeDocument/2006/relationships/image" Target="../media/image1.jpeg"/><Relationship Id="rId6" Type="http://schemas.openxmlformats.org/officeDocument/2006/relationships/hyperlink" Target="#'Cash Flow'!A1"/><Relationship Id="rId11" Type="http://schemas.openxmlformats.org/officeDocument/2006/relationships/hyperlink" Target="#'Interest on Equity'!A1"/><Relationship Id="rId5" Type="http://schemas.openxmlformats.org/officeDocument/2006/relationships/hyperlink" Target="#'Balance Sheet'!A1"/><Relationship Id="rId10" Type="http://schemas.openxmlformats.org/officeDocument/2006/relationships/hyperlink" Target="#Stores!A1"/><Relationship Id="rId4" Type="http://schemas.openxmlformats.org/officeDocument/2006/relationships/hyperlink" Target="#' Midway Financeira'!A1"/><Relationship Id="rId9" Type="http://schemas.openxmlformats.org/officeDocument/2006/relationships/hyperlink" Target="#CAPEX!A1"/><Relationship Id="rId14" Type="http://schemas.openxmlformats.org/officeDocument/2006/relationships/hyperlink" Target="#'Midway Indicator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15</xdr:col>
      <xdr:colOff>582083</xdr:colOff>
      <xdr:row>27</xdr:row>
      <xdr:rowOff>76730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F1517F-B4F8-4F45-A714-0D7846135F68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21171</xdr:colOff>
      <xdr:row>0</xdr:row>
      <xdr:rowOff>0</xdr:rowOff>
    </xdr:from>
    <xdr:to>
      <xdr:col>6</xdr:col>
      <xdr:colOff>526520</xdr:colOff>
      <xdr:row>27</xdr:row>
      <xdr:rowOff>100542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BE4921F-B282-4EEC-9CD2-EE8B612DD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08"/>
        <a:stretch>
          <a:fillRect/>
        </a:stretch>
      </xdr:blipFill>
      <xdr:spPr>
        <a:xfrm>
          <a:off x="21171" y="0"/>
          <a:ext cx="4339162" cy="4847167"/>
        </a:xfrm>
        <a:prstGeom prst="rect">
          <a:avLst/>
        </a:prstGeom>
      </xdr:spPr>
    </xdr:pic>
    <xdr:clientData/>
  </xdr:twoCellAnchor>
  <xdr:twoCellAnchor>
    <xdr:from>
      <xdr:col>7</xdr:col>
      <xdr:colOff>567795</xdr:colOff>
      <xdr:row>17</xdr:row>
      <xdr:rowOff>153397</xdr:rowOff>
    </xdr:from>
    <xdr:to>
      <xdr:col>11</xdr:col>
      <xdr:colOff>426683</xdr:colOff>
      <xdr:row>19</xdr:row>
      <xdr:rowOff>35148</xdr:rowOff>
    </xdr:to>
    <xdr:sp macro="" textlink="">
      <xdr:nvSpPr>
        <xdr:cNvPr id="22" name="Retângulo Arredondado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034320" y="3080855"/>
          <a:ext cx="2312787" cy="247683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Consolidated Income Statement</a:t>
          </a:r>
        </a:p>
      </xdr:txBody>
    </xdr:sp>
    <xdr:clientData/>
  </xdr:twoCellAnchor>
  <xdr:twoCellAnchor>
    <xdr:from>
      <xdr:col>7</xdr:col>
      <xdr:colOff>567795</xdr:colOff>
      <xdr:row>11</xdr:row>
      <xdr:rowOff>162279</xdr:rowOff>
    </xdr:from>
    <xdr:to>
      <xdr:col>11</xdr:col>
      <xdr:colOff>426683</xdr:colOff>
      <xdr:row>13</xdr:row>
      <xdr:rowOff>44028</xdr:rowOff>
    </xdr:to>
    <xdr:sp macro="" textlink="">
      <xdr:nvSpPr>
        <xdr:cNvPr id="19" name="Retângulo Arredondado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034320" y="1991940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Retail</a:t>
          </a:r>
        </a:p>
      </xdr:txBody>
    </xdr:sp>
    <xdr:clientData/>
  </xdr:twoCellAnchor>
  <xdr:twoCellAnchor>
    <xdr:from>
      <xdr:col>7</xdr:col>
      <xdr:colOff>567795</xdr:colOff>
      <xdr:row>13</xdr:row>
      <xdr:rowOff>163689</xdr:rowOff>
    </xdr:from>
    <xdr:to>
      <xdr:col>11</xdr:col>
      <xdr:colOff>426683</xdr:colOff>
      <xdr:row>15</xdr:row>
      <xdr:rowOff>45438</xdr:rowOff>
    </xdr:to>
    <xdr:sp macro="" textlink="">
      <xdr:nvSpPr>
        <xdr:cNvPr id="20" name="Retângulo Arredondad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034320" y="2359282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7</xdr:col>
      <xdr:colOff>567795</xdr:colOff>
      <xdr:row>19</xdr:row>
      <xdr:rowOff>140699</xdr:rowOff>
    </xdr:from>
    <xdr:to>
      <xdr:col>11</xdr:col>
      <xdr:colOff>426683</xdr:colOff>
      <xdr:row>21</xdr:row>
      <xdr:rowOff>22447</xdr:rowOff>
    </xdr:to>
    <xdr:sp macro="" textlink="">
      <xdr:nvSpPr>
        <xdr:cNvPr id="28" name="Retângulo Arredondado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034320" y="3434089"/>
          <a:ext cx="2312787" cy="24768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Balance Sheet</a:t>
          </a:r>
        </a:p>
      </xdr:txBody>
    </xdr:sp>
    <xdr:clientData/>
  </xdr:twoCellAnchor>
  <xdr:twoCellAnchor>
    <xdr:from>
      <xdr:col>7</xdr:col>
      <xdr:colOff>567795</xdr:colOff>
      <xdr:row>21</xdr:row>
      <xdr:rowOff>154809</xdr:rowOff>
    </xdr:from>
    <xdr:to>
      <xdr:col>11</xdr:col>
      <xdr:colOff>426683</xdr:colOff>
      <xdr:row>23</xdr:row>
      <xdr:rowOff>36559</xdr:rowOff>
    </xdr:to>
    <xdr:sp macro="" textlink="">
      <xdr:nvSpPr>
        <xdr:cNvPr id="29" name="Retângulo Arredondado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034320" y="3814131"/>
          <a:ext cx="2312787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Cash Flow</a:t>
          </a:r>
        </a:p>
      </xdr:txBody>
    </xdr:sp>
    <xdr:clientData/>
  </xdr:twoCellAnchor>
  <xdr:twoCellAnchor>
    <xdr:from>
      <xdr:col>11</xdr:col>
      <xdr:colOff>598133</xdr:colOff>
      <xdr:row>11</xdr:row>
      <xdr:rowOff>162279</xdr:rowOff>
    </xdr:from>
    <xdr:to>
      <xdr:col>15</xdr:col>
      <xdr:colOff>363183</xdr:colOff>
      <xdr:row>13</xdr:row>
      <xdr:rowOff>44028</xdr:rowOff>
    </xdr:to>
    <xdr:sp macro="" textlink="">
      <xdr:nvSpPr>
        <xdr:cNvPr id="30" name="Retângulo Arredondado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7518557" y="1991940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Free Cash Flow</a:t>
          </a:r>
        </a:p>
      </xdr:txBody>
    </xdr:sp>
    <xdr:clientData/>
  </xdr:twoCellAnchor>
  <xdr:twoCellAnchor>
    <xdr:from>
      <xdr:col>11</xdr:col>
      <xdr:colOff>598133</xdr:colOff>
      <xdr:row>13</xdr:row>
      <xdr:rowOff>163689</xdr:rowOff>
    </xdr:from>
    <xdr:to>
      <xdr:col>15</xdr:col>
      <xdr:colOff>363183</xdr:colOff>
      <xdr:row>15</xdr:row>
      <xdr:rowOff>45438</xdr:rowOff>
    </xdr:to>
    <xdr:sp macro="" textlink="">
      <xdr:nvSpPr>
        <xdr:cNvPr id="31" name="Retângulo Arredondado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7518557" y="235928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Net Debt</a:t>
          </a:r>
        </a:p>
      </xdr:txBody>
    </xdr:sp>
    <xdr:clientData/>
  </xdr:twoCellAnchor>
  <xdr:twoCellAnchor>
    <xdr:from>
      <xdr:col>11</xdr:col>
      <xdr:colOff>598133</xdr:colOff>
      <xdr:row>15</xdr:row>
      <xdr:rowOff>160867</xdr:rowOff>
    </xdr:from>
    <xdr:to>
      <xdr:col>15</xdr:col>
      <xdr:colOff>363183</xdr:colOff>
      <xdr:row>17</xdr:row>
      <xdr:rowOff>42615</xdr:rowOff>
    </xdr:to>
    <xdr:sp macro="" textlink="">
      <xdr:nvSpPr>
        <xdr:cNvPr id="32" name="Retângulo Arredondado 3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7518557" y="2722392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11</xdr:col>
      <xdr:colOff>598133</xdr:colOff>
      <xdr:row>17</xdr:row>
      <xdr:rowOff>148166</xdr:rowOff>
    </xdr:from>
    <xdr:to>
      <xdr:col>15</xdr:col>
      <xdr:colOff>363183</xdr:colOff>
      <xdr:row>19</xdr:row>
      <xdr:rowOff>29916</xdr:rowOff>
    </xdr:to>
    <xdr:sp macro="" textlink="">
      <xdr:nvSpPr>
        <xdr:cNvPr id="33" name="Retângulo Arredondado 3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18557" y="3075624"/>
          <a:ext cx="2218948" cy="247682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Stores</a:t>
          </a:r>
        </a:p>
      </xdr:txBody>
    </xdr:sp>
    <xdr:clientData/>
  </xdr:twoCellAnchor>
  <xdr:twoCellAnchor>
    <xdr:from>
      <xdr:col>11</xdr:col>
      <xdr:colOff>598133</xdr:colOff>
      <xdr:row>19</xdr:row>
      <xdr:rowOff>162278</xdr:rowOff>
    </xdr:from>
    <xdr:to>
      <xdr:col>15</xdr:col>
      <xdr:colOff>363183</xdr:colOff>
      <xdr:row>21</xdr:row>
      <xdr:rowOff>44027</xdr:rowOff>
    </xdr:to>
    <xdr:sp macro="" textlink="">
      <xdr:nvSpPr>
        <xdr:cNvPr id="34" name="Retângulo Arredondado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518557" y="3455668"/>
          <a:ext cx="2218948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Interest on Equity</a:t>
          </a:r>
        </a:p>
      </xdr:txBody>
    </xdr:sp>
    <xdr:clientData/>
  </xdr:twoCellAnchor>
  <xdr:twoCellAnchor>
    <xdr:from>
      <xdr:col>8</xdr:col>
      <xdr:colOff>508825</xdr:colOff>
      <xdr:row>9</xdr:row>
      <xdr:rowOff>21526</xdr:rowOff>
    </xdr:from>
    <xdr:to>
      <xdr:col>14</xdr:col>
      <xdr:colOff>15768</xdr:colOff>
      <xdr:row>10</xdr:row>
      <xdr:rowOff>84583</xdr:rowOff>
    </xdr:to>
    <xdr:sp macro="" textlink="">
      <xdr:nvSpPr>
        <xdr:cNvPr id="16" name="Retângulo Arredondado 9">
          <a:extLst>
            <a:ext uri="{FF2B5EF4-FFF2-40B4-BE49-F238E27FC236}">
              <a16:creationId xmlns:a16="http://schemas.microsoft.com/office/drawing/2014/main" id="{FAE789E4-CD7D-4C9C-A4FD-C80E49E7A415}"/>
            </a:ext>
          </a:extLst>
        </xdr:cNvPr>
        <xdr:cNvSpPr/>
      </xdr:nvSpPr>
      <xdr:spPr>
        <a:xfrm>
          <a:off x="5588825" y="1485255"/>
          <a:ext cx="3187790" cy="24602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200" b="1">
              <a:solidFill>
                <a:schemeClr val="bg1"/>
              </a:solidFill>
              <a:latin typeface="Larsseit Light" pitchFamily="50" charset="0"/>
            </a:rPr>
            <a:t>OPERATING AND FINANCIAL INFORMATION</a:t>
          </a:r>
        </a:p>
      </xdr:txBody>
    </xdr:sp>
    <xdr:clientData/>
  </xdr:twoCellAnchor>
  <xdr:twoCellAnchor editAs="oneCell">
    <xdr:from>
      <xdr:col>8</xdr:col>
      <xdr:colOff>374356</xdr:colOff>
      <xdr:row>1</xdr:row>
      <xdr:rowOff>74706</xdr:rowOff>
    </xdr:from>
    <xdr:to>
      <xdr:col>14</xdr:col>
      <xdr:colOff>150238</xdr:colOff>
      <xdr:row>3</xdr:row>
      <xdr:rowOff>115817</xdr:rowOff>
    </xdr:to>
    <xdr:pic>
      <xdr:nvPicPr>
        <xdr:cNvPr id="38" name="Imagem" descr="Imagem">
          <a:extLst>
            <a:ext uri="{FF2B5EF4-FFF2-40B4-BE49-F238E27FC236}">
              <a16:creationId xmlns:a16="http://schemas.microsoft.com/office/drawing/2014/main" id="{D8769418-9050-4833-9F87-E89F3147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54356" y="257672"/>
          <a:ext cx="3456729" cy="407043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33449</xdr:colOff>
      <xdr:row>4</xdr:row>
      <xdr:rowOff>156431</xdr:rowOff>
    </xdr:from>
    <xdr:to>
      <xdr:col>13</xdr:col>
      <xdr:colOff>491144</xdr:colOff>
      <xdr:row>5</xdr:row>
      <xdr:rowOff>138680</xdr:rowOff>
    </xdr:to>
    <xdr:pic>
      <xdr:nvPicPr>
        <xdr:cNvPr id="39" name="Imagem" descr="Imagem">
          <a:extLst>
            <a:ext uri="{FF2B5EF4-FFF2-40B4-BE49-F238E27FC236}">
              <a16:creationId xmlns:a16="http://schemas.microsoft.com/office/drawing/2014/main" id="{1FB7B758-A167-4E0B-AFE8-15B1E26F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26924" y="888295"/>
          <a:ext cx="2911593" cy="165216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7</xdr:col>
      <xdr:colOff>557005</xdr:colOff>
      <xdr:row>15</xdr:row>
      <xdr:rowOff>164354</xdr:rowOff>
    </xdr:from>
    <xdr:to>
      <xdr:col>11</xdr:col>
      <xdr:colOff>415893</xdr:colOff>
      <xdr:row>17</xdr:row>
      <xdr:rowOff>46102</xdr:rowOff>
    </xdr:to>
    <xdr:sp macro="" textlink="">
      <xdr:nvSpPr>
        <xdr:cNvPr id="17" name="Retângulo Arredondado 2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A13F5DF-4695-45C4-931D-8E5118324654}"/>
            </a:ext>
          </a:extLst>
        </xdr:cNvPr>
        <xdr:cNvSpPr/>
      </xdr:nvSpPr>
      <xdr:spPr>
        <a:xfrm>
          <a:off x="5023530" y="2725879"/>
          <a:ext cx="2312787" cy="24768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Indicators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032D-0453-4C3A-B7C9-05B25886F338}"/>
            </a:ext>
          </a:extLst>
        </xdr:cNvPr>
        <xdr:cNvSpPr/>
      </xdr:nvSpPr>
      <xdr:spPr>
        <a:xfrm>
          <a:off x="11743267" y="402165"/>
          <a:ext cx="149648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1078865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87FEAEA4-0AEA-4718-8CC7-24A7BC91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50" y="215900"/>
          <a:ext cx="9165590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343217" y="402165"/>
          <a:ext cx="15028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1057698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157123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697654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30</xdr:col>
      <xdr:colOff>8467</xdr:colOff>
      <xdr:row>1</xdr:row>
      <xdr:rowOff>186265</xdr:rowOff>
    </xdr:from>
    <xdr:to>
      <xdr:col>31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380194</xdr:colOff>
      <xdr:row>2</xdr:row>
      <xdr:rowOff>199773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DF76E701-85A5-4C73-979F-09E924906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9075"/>
          <a:ext cx="9219394" cy="41884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5CC7D-930D-4C72-BBC3-80C647201515}"/>
            </a:ext>
          </a:extLst>
        </xdr:cNvPr>
        <xdr:cNvSpPr/>
      </xdr:nvSpPr>
      <xdr:spPr>
        <a:xfrm>
          <a:off x="26926142" y="402165"/>
          <a:ext cx="1266824" cy="28575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160344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761787" y="399625"/>
          <a:ext cx="10159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731732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22</xdr:col>
      <xdr:colOff>8467</xdr:colOff>
      <xdr:row>1</xdr:row>
      <xdr:rowOff>186265</xdr:rowOff>
    </xdr:from>
    <xdr:to>
      <xdr:col>23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161290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8:T24"/>
  <sheetViews>
    <sheetView showGridLines="0" tabSelected="1" showWhiteSpace="0" zoomScale="80" zoomScaleNormal="80" workbookViewId="0">
      <selection activeCell="Q1" sqref="Q1"/>
    </sheetView>
  </sheetViews>
  <sheetFormatPr defaultRowHeight="14.5"/>
  <cols>
    <col min="5" max="5" width="11.1796875" customWidth="1"/>
  </cols>
  <sheetData>
    <row r="8" spans="1:15">
      <c r="A8" s="79"/>
    </row>
    <row r="9" spans="1:15" ht="15.5" hidden="1">
      <c r="A9" s="79"/>
      <c r="H9" s="78"/>
    </row>
    <row r="10" spans="1:15">
      <c r="A10" s="79"/>
      <c r="H10" s="79"/>
      <c r="I10" s="79"/>
      <c r="J10" s="79"/>
      <c r="K10" s="79"/>
      <c r="L10" s="79"/>
      <c r="M10" s="79"/>
      <c r="N10" s="79"/>
      <c r="O10" s="79"/>
    </row>
    <row r="11" spans="1:15">
      <c r="A11" s="79"/>
      <c r="H11" s="80"/>
      <c r="I11" s="80"/>
      <c r="J11" s="80"/>
      <c r="K11" s="80"/>
      <c r="L11" s="80"/>
    </row>
    <row r="12" spans="1:15">
      <c r="A12" s="79"/>
      <c r="H12" s="80"/>
      <c r="I12" s="80"/>
      <c r="J12" s="80"/>
      <c r="K12" s="80"/>
    </row>
    <row r="13" spans="1:15">
      <c r="A13" s="79"/>
      <c r="H13" s="80"/>
      <c r="I13" s="80"/>
      <c r="J13" s="80"/>
      <c r="K13" s="80"/>
      <c r="L13" s="80"/>
      <c r="M13" s="79"/>
      <c r="N13" s="79"/>
      <c r="O13" s="79"/>
    </row>
    <row r="14" spans="1:15">
      <c r="A14" s="79"/>
      <c r="H14" s="80"/>
      <c r="I14" s="80"/>
      <c r="J14" s="80"/>
      <c r="K14" s="80"/>
      <c r="L14" s="80"/>
      <c r="M14" s="79"/>
      <c r="N14" s="79"/>
      <c r="O14" s="79"/>
    </row>
    <row r="15" spans="1:15">
      <c r="A15" s="79"/>
      <c r="H15" s="80"/>
      <c r="I15" s="80"/>
      <c r="J15" s="80"/>
      <c r="K15" s="80"/>
      <c r="L15" s="80"/>
      <c r="M15" s="79"/>
      <c r="N15" s="79"/>
      <c r="O15" s="79"/>
    </row>
    <row r="16" spans="1:15">
      <c r="A16" s="79"/>
      <c r="H16" s="80"/>
      <c r="I16" s="80"/>
      <c r="J16" s="80"/>
      <c r="K16" s="80"/>
      <c r="L16" s="80"/>
      <c r="M16" s="79"/>
      <c r="N16" s="79"/>
      <c r="O16" s="79"/>
    </row>
    <row r="17" spans="1:20">
      <c r="A17" s="79"/>
      <c r="H17" s="80"/>
      <c r="I17" s="80"/>
      <c r="J17" s="80"/>
      <c r="K17" s="80"/>
      <c r="L17" s="80"/>
      <c r="M17" s="79"/>
      <c r="N17" s="79"/>
      <c r="O17" s="79"/>
    </row>
    <row r="18" spans="1:20">
      <c r="A18" s="79"/>
      <c r="H18" s="80"/>
      <c r="I18" s="80"/>
      <c r="J18" s="80"/>
      <c r="K18" s="80"/>
      <c r="L18" s="80"/>
      <c r="M18" s="79"/>
      <c r="N18" s="79"/>
      <c r="O18" s="79"/>
    </row>
    <row r="19" spans="1:20">
      <c r="A19" s="79"/>
      <c r="C19" s="80"/>
      <c r="D19" s="80"/>
      <c r="E19" s="80"/>
      <c r="F19" s="80"/>
      <c r="G19" s="79"/>
      <c r="H19" s="80"/>
      <c r="I19" s="80"/>
      <c r="J19" s="80"/>
      <c r="K19" s="80"/>
      <c r="L19" s="80"/>
      <c r="M19" s="79"/>
      <c r="N19" s="79"/>
      <c r="O19" s="79"/>
    </row>
    <row r="20" spans="1:20">
      <c r="A20" s="79"/>
      <c r="B20" s="80"/>
      <c r="C20" s="80"/>
      <c r="D20" s="80"/>
      <c r="E20" s="80"/>
      <c r="F20" s="80"/>
      <c r="G20" s="79"/>
      <c r="H20" s="80"/>
      <c r="I20" s="80"/>
      <c r="J20" s="80"/>
      <c r="K20" s="80"/>
      <c r="L20" s="80"/>
      <c r="M20" s="79"/>
      <c r="N20" s="79"/>
      <c r="O20" s="79"/>
    </row>
    <row r="21" spans="1:20">
      <c r="A21" s="79"/>
      <c r="C21" s="80"/>
      <c r="D21" s="80"/>
      <c r="E21" s="80"/>
      <c r="F21" s="80"/>
      <c r="G21" s="79"/>
      <c r="H21" s="79"/>
      <c r="I21" s="79"/>
    </row>
    <row r="22" spans="1:20">
      <c r="A22" s="79"/>
      <c r="B22" s="80"/>
      <c r="C22" s="80"/>
      <c r="D22" s="80"/>
      <c r="E22" s="80"/>
      <c r="F22" s="80"/>
      <c r="G22" s="79"/>
      <c r="H22" s="79"/>
      <c r="I22" s="79"/>
    </row>
    <row r="23" spans="1:20">
      <c r="A23" s="79"/>
      <c r="C23" s="80"/>
      <c r="D23" s="80"/>
      <c r="E23" s="80"/>
      <c r="F23" s="80"/>
      <c r="G23" s="79"/>
      <c r="H23" s="79"/>
      <c r="I23" s="79"/>
    </row>
    <row r="24" spans="1:20">
      <c r="A24" s="79"/>
      <c r="B24" s="79"/>
      <c r="C24" s="79"/>
      <c r="D24" s="79"/>
      <c r="E24" s="79"/>
      <c r="F24" s="79"/>
      <c r="G24" s="79"/>
      <c r="H24" s="79"/>
      <c r="I24" s="79"/>
      <c r="T24" s="123"/>
    </row>
  </sheetData>
  <pageMargins left="0.511811024" right="0.511811024" top="0.78740157499999996" bottom="0.78740157499999996" header="0.31496062000000002" footer="0.31496062000000002"/>
  <pageSetup paperSize="9"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V27"/>
  <sheetViews>
    <sheetView showGridLines="0" zoomScale="80" zoomScaleNormal="80" workbookViewId="0">
      <pane xSplit="1" ySplit="5" topLeftCell="AI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6.5"/>
  <cols>
    <col min="1" max="1" width="49.54296875" style="49" customWidth="1"/>
    <col min="2" max="3" width="12.453125" style="49" bestFit="1" customWidth="1"/>
    <col min="4" max="5" width="13.6328125" style="49" bestFit="1" customWidth="1"/>
    <col min="6" max="6" width="12.453125" style="49" bestFit="1" customWidth="1"/>
    <col min="7" max="23" width="13.6328125" style="49" bestFit="1" customWidth="1"/>
    <col min="24" max="37" width="13.6328125" style="49" customWidth="1"/>
    <col min="38" max="38" width="10.90625" style="49" bestFit="1" customWidth="1"/>
    <col min="39" max="41" width="10.6328125" style="49" bestFit="1" customWidth="1"/>
    <col min="42" max="42" width="10.90625" style="49" bestFit="1" customWidth="1"/>
    <col min="43" max="44" width="10.90625" style="49" customWidth="1"/>
    <col min="45" max="46" width="9.90625" style="49" bestFit="1" customWidth="1"/>
    <col min="47" max="47" width="9.54296875" style="49" customWidth="1"/>
    <col min="48" max="48" width="9.54296875" style="49" bestFit="1" customWidth="1"/>
    <col min="49" max="16384" width="9.08984375" style="49"/>
  </cols>
  <sheetData>
    <row r="1" spans="1:48" s="2" customFormat="1" ht="17"/>
    <row r="2" spans="1:48" s="2" customFormat="1" ht="17"/>
    <row r="3" spans="1:48" s="2" customFormat="1" ht="17">
      <c r="AM3" s="82" t="s">
        <v>869</v>
      </c>
    </row>
    <row r="4" spans="1:48" s="2" customFormat="1" ht="17"/>
    <row r="5" spans="1:48">
      <c r="A5" s="6" t="s">
        <v>1034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8">
      <c r="A6" s="23" t="s">
        <v>1035</v>
      </c>
      <c r="B6" s="74">
        <v>2889.0296200000003</v>
      </c>
      <c r="C6" s="74">
        <v>8612.1424999999999</v>
      </c>
      <c r="D6" s="74">
        <v>7343.8635599999998</v>
      </c>
      <c r="E6" s="74">
        <v>10418.47993</v>
      </c>
      <c r="F6" s="74">
        <v>5606.6698300000007</v>
      </c>
      <c r="G6" s="74">
        <v>19461.72365</v>
      </c>
      <c r="H6" s="74">
        <v>27621.864520000003</v>
      </c>
      <c r="I6" s="74">
        <v>34966.281580000003</v>
      </c>
      <c r="J6" s="74">
        <v>12811.317640000005</v>
      </c>
      <c r="K6" s="74">
        <v>40272.422829999996</v>
      </c>
      <c r="L6" s="74">
        <v>35042.000759999988</v>
      </c>
      <c r="M6" s="74">
        <v>98445.512527999672</v>
      </c>
      <c r="N6" s="74">
        <v>48774.464299999978</v>
      </c>
      <c r="O6" s="74">
        <v>56051.527679999977</v>
      </c>
      <c r="P6" s="74">
        <v>65365.694980000044</v>
      </c>
      <c r="Q6" s="74">
        <v>82532.65469000001</v>
      </c>
      <c r="R6" s="74">
        <v>65497.712909999973</v>
      </c>
      <c r="S6" s="74">
        <v>77262.806320000032</v>
      </c>
      <c r="T6" s="74">
        <v>73207.972319999928</v>
      </c>
      <c r="U6" s="74">
        <v>122667.66870000031</v>
      </c>
      <c r="V6" s="74">
        <v>64026.353979999993</v>
      </c>
      <c r="W6" s="74">
        <v>71485.163880000036</v>
      </c>
      <c r="X6" s="74">
        <v>77806.31226000005</v>
      </c>
      <c r="Y6" s="74">
        <v>100135.40007999986</v>
      </c>
      <c r="Z6" s="74">
        <v>72039.148680000013</v>
      </c>
      <c r="AA6" s="74">
        <v>53741.367430000042</v>
      </c>
      <c r="AB6" s="74">
        <v>55265.509240000065</v>
      </c>
      <c r="AC6" s="74">
        <v>70781.761169999983</v>
      </c>
      <c r="AD6" s="74">
        <v>74382.494389999993</v>
      </c>
      <c r="AE6" s="74">
        <v>61273.335889999951</v>
      </c>
      <c r="AF6" s="74">
        <v>75162.264200000005</v>
      </c>
      <c r="AG6" s="74">
        <v>71364.524000000063</v>
      </c>
      <c r="AH6" s="74">
        <v>111480.74568000001</v>
      </c>
      <c r="AI6" s="74">
        <v>73696.817039999994</v>
      </c>
      <c r="AJ6" s="74">
        <v>104620.03254</v>
      </c>
      <c r="AK6" s="74">
        <v>90475.190790000008</v>
      </c>
      <c r="AL6" s="124"/>
      <c r="AM6" s="74">
        <v>29263.515610000002</v>
      </c>
      <c r="AN6" s="74">
        <v>87656.539580000011</v>
      </c>
      <c r="AO6" s="74">
        <v>186571.25375799966</v>
      </c>
      <c r="AP6" s="74">
        <v>252724.34165000002</v>
      </c>
      <c r="AQ6" s="74">
        <v>338636.16025000025</v>
      </c>
      <c r="AR6" s="74">
        <v>313453.23019999993</v>
      </c>
      <c r="AS6" s="74">
        <f t="shared" ref="AS6:AS13" si="0">SUM(Z6:AC6)</f>
        <v>251827.78652000011</v>
      </c>
      <c r="AT6" s="74">
        <v>282182.61848</v>
      </c>
      <c r="AU6" s="74">
        <v>380272.78605</v>
      </c>
    </row>
    <row r="7" spans="1:48">
      <c r="A7" s="23" t="s">
        <v>1036</v>
      </c>
      <c r="B7" s="74">
        <v>2011.5703099999998</v>
      </c>
      <c r="C7" s="74">
        <v>3553.0057699999998</v>
      </c>
      <c r="D7" s="74">
        <v>20272.277460000001</v>
      </c>
      <c r="E7" s="74">
        <v>27495.728800000004</v>
      </c>
      <c r="F7" s="74">
        <v>28986.581509999996</v>
      </c>
      <c r="G7" s="74">
        <v>33978.709305000011</v>
      </c>
      <c r="H7" s="74">
        <v>32122.452694999942</v>
      </c>
      <c r="I7" s="74">
        <v>26178.910699999986</v>
      </c>
      <c r="J7" s="74">
        <v>10039.789129999999</v>
      </c>
      <c r="K7" s="74">
        <v>9230.8087899999991</v>
      </c>
      <c r="L7" s="74">
        <v>6777.0188400000006</v>
      </c>
      <c r="M7" s="74">
        <v>3281.5748699999999</v>
      </c>
      <c r="N7" s="74">
        <v>1485.7394199999997</v>
      </c>
      <c r="O7" s="74">
        <v>805.97907000000032</v>
      </c>
      <c r="P7" s="74">
        <v>872.86684999999977</v>
      </c>
      <c r="Q7" s="74">
        <v>229.53797999999998</v>
      </c>
      <c r="R7" s="74">
        <v>3040.8218400000037</v>
      </c>
      <c r="S7" s="74">
        <v>11555.767169999999</v>
      </c>
      <c r="T7" s="74">
        <v>16942.074719999997</v>
      </c>
      <c r="U7" s="74">
        <v>12658.931409999997</v>
      </c>
      <c r="V7" s="74">
        <v>12036.08351</v>
      </c>
      <c r="W7" s="74">
        <v>34962.163310000004</v>
      </c>
      <c r="X7" s="74">
        <v>42760.166420000009</v>
      </c>
      <c r="Y7" s="74">
        <v>8611.4907799999983</v>
      </c>
      <c r="Z7" s="74">
        <v>6064.2930400000023</v>
      </c>
      <c r="AA7" s="74">
        <v>17718.167569999994</v>
      </c>
      <c r="AB7" s="74">
        <v>10628.475619999994</v>
      </c>
      <c r="AC7" s="74">
        <v>3483.4877800000004</v>
      </c>
      <c r="AD7" s="74">
        <v>967.53730999999993</v>
      </c>
      <c r="AE7" s="74">
        <v>1754.7716799999998</v>
      </c>
      <c r="AF7" s="74">
        <v>316.34634999999997</v>
      </c>
      <c r="AG7" s="74">
        <v>552.39239999999995</v>
      </c>
      <c r="AH7" s="74">
        <v>99.430330000000012</v>
      </c>
      <c r="AI7" s="74">
        <v>252.95114000000009</v>
      </c>
      <c r="AJ7" s="74">
        <v>1670.2370900000001</v>
      </c>
      <c r="AK7" s="74">
        <v>0</v>
      </c>
      <c r="AL7" s="124"/>
      <c r="AM7" s="74">
        <v>53332.582340000008</v>
      </c>
      <c r="AN7" s="74">
        <v>121266.65420999992</v>
      </c>
      <c r="AO7" s="74">
        <v>29329.191630000001</v>
      </c>
      <c r="AP7" s="74">
        <v>3394.1233200000001</v>
      </c>
      <c r="AQ7" s="74">
        <v>44197.595139999998</v>
      </c>
      <c r="AR7" s="74">
        <v>98369.904020000002</v>
      </c>
      <c r="AS7" s="74">
        <f t="shared" si="0"/>
        <v>37894.424009999995</v>
      </c>
      <c r="AT7" s="74">
        <v>3591.0477399999991</v>
      </c>
      <c r="AU7" s="74">
        <v>2022.6185600000001</v>
      </c>
    </row>
    <row r="8" spans="1:48">
      <c r="A8" s="23" t="s">
        <v>1037</v>
      </c>
      <c r="B8" s="74">
        <v>404.00903</v>
      </c>
      <c r="C8" s="74">
        <v>6250.0912399999997</v>
      </c>
      <c r="D8" s="74">
        <v>26043.347779999996</v>
      </c>
      <c r="E8" s="74">
        <v>21651.188749999998</v>
      </c>
      <c r="F8" s="74">
        <v>15401.78182</v>
      </c>
      <c r="G8" s="74">
        <v>17327.215505</v>
      </c>
      <c r="H8" s="74">
        <v>11374.50285499995</v>
      </c>
      <c r="I8" s="74">
        <v>19640.567609999984</v>
      </c>
      <c r="J8" s="74">
        <v>25168.170009999998</v>
      </c>
      <c r="K8" s="74">
        <v>11996.135389999998</v>
      </c>
      <c r="L8" s="74">
        <v>13986.109889999998</v>
      </c>
      <c r="M8" s="74">
        <v>17427.826370000002</v>
      </c>
      <c r="N8" s="74">
        <v>10545.092970000003</v>
      </c>
      <c r="O8" s="74">
        <v>2486.4765599999992</v>
      </c>
      <c r="P8" s="74">
        <v>6022.9043599999995</v>
      </c>
      <c r="Q8" s="74">
        <v>14294.407950000001</v>
      </c>
      <c r="R8" s="74">
        <v>18958.570959999994</v>
      </c>
      <c r="S8" s="74">
        <v>24574.045759999997</v>
      </c>
      <c r="T8" s="74">
        <v>26047.386469999998</v>
      </c>
      <c r="U8" s="74">
        <v>33710.576729999993</v>
      </c>
      <c r="V8" s="74">
        <v>21202.853639999998</v>
      </c>
      <c r="W8" s="74">
        <v>29115.759700000002</v>
      </c>
      <c r="X8" s="74">
        <v>16363.870229999997</v>
      </c>
      <c r="Y8" s="74">
        <v>15390.727569999999</v>
      </c>
      <c r="Z8" s="74">
        <v>20099.008179999997</v>
      </c>
      <c r="AA8" s="74">
        <v>12559.613769999998</v>
      </c>
      <c r="AB8" s="74">
        <v>4069.0395300000005</v>
      </c>
      <c r="AC8" s="74">
        <v>654.08988999999997</v>
      </c>
      <c r="AD8" s="74">
        <v>3065.5537500000055</v>
      </c>
      <c r="AE8" s="74">
        <v>6679.057610000008</v>
      </c>
      <c r="AF8" s="74">
        <v>5852.1826700000001</v>
      </c>
      <c r="AG8" s="74">
        <v>3763.0147500000003</v>
      </c>
      <c r="AH8" s="74">
        <v>9314.9054400000005</v>
      </c>
      <c r="AI8" s="74">
        <v>14443.626379999998</v>
      </c>
      <c r="AJ8" s="74">
        <v>24011.036999999997</v>
      </c>
      <c r="AK8" s="74">
        <v>17932.013390000004</v>
      </c>
      <c r="AL8" s="124"/>
      <c r="AM8" s="74">
        <v>54348.636799999993</v>
      </c>
      <c r="AN8" s="74">
        <v>63744.067789999935</v>
      </c>
      <c r="AO8" s="74">
        <v>68578.24166</v>
      </c>
      <c r="AP8" s="74">
        <v>33348.881840000002</v>
      </c>
      <c r="AQ8" s="74">
        <v>103290.57991999999</v>
      </c>
      <c r="AR8" s="74">
        <v>82073.211139999999</v>
      </c>
      <c r="AS8" s="74">
        <f t="shared" si="0"/>
        <v>37381.751369999998</v>
      </c>
      <c r="AT8" s="74">
        <v>19359.808780000014</v>
      </c>
      <c r="AU8" s="74">
        <v>65701.582209999993</v>
      </c>
    </row>
    <row r="9" spans="1:48">
      <c r="A9" s="23" t="s">
        <v>1039</v>
      </c>
      <c r="B9" s="74">
        <v>7871.2231400000037</v>
      </c>
      <c r="C9" s="74">
        <v>4565.7991200000088</v>
      </c>
      <c r="D9" s="74">
        <v>4048.9223999999986</v>
      </c>
      <c r="E9" s="74">
        <v>8085.5874100000001</v>
      </c>
      <c r="F9" s="74">
        <v>2732.3239100000005</v>
      </c>
      <c r="G9" s="74">
        <v>2973.0071200000002</v>
      </c>
      <c r="H9" s="74">
        <v>2789.60727</v>
      </c>
      <c r="I9" s="74">
        <v>2991.1950700000002</v>
      </c>
      <c r="J9" s="74">
        <v>1315.4042200000001</v>
      </c>
      <c r="K9" s="74">
        <v>3149.8382299999998</v>
      </c>
      <c r="L9" s="74">
        <v>9253.0068599999995</v>
      </c>
      <c r="M9" s="74">
        <v>8440.7622499999979</v>
      </c>
      <c r="N9" s="74">
        <v>2223.66552</v>
      </c>
      <c r="O9" s="74">
        <v>2135.6070300000001</v>
      </c>
      <c r="P9" s="74">
        <v>3022.1766600000001</v>
      </c>
      <c r="Q9" s="74">
        <v>3364.5074300000001</v>
      </c>
      <c r="R9" s="74">
        <v>2224.2649099999999</v>
      </c>
      <c r="S9" s="74">
        <v>2946.3666699999999</v>
      </c>
      <c r="T9" s="74">
        <v>6294.6664100000007</v>
      </c>
      <c r="U9" s="74">
        <v>9447.3670500000007</v>
      </c>
      <c r="V9" s="74">
        <v>6270.2108600000001</v>
      </c>
      <c r="W9" s="74">
        <v>6833.6633500000016</v>
      </c>
      <c r="X9" s="74">
        <v>11413.826630000005</v>
      </c>
      <c r="Y9" s="74">
        <v>8848.0928700000004</v>
      </c>
      <c r="Z9" s="74">
        <v>1205.5334800000001</v>
      </c>
      <c r="AA9" s="74">
        <v>6085.4817900000016</v>
      </c>
      <c r="AB9" s="74">
        <v>5356.0070799999994</v>
      </c>
      <c r="AC9" s="74">
        <v>8975.8971699999929</v>
      </c>
      <c r="AD9" s="74">
        <v>4984.5880100000004</v>
      </c>
      <c r="AE9" s="74">
        <v>7498.9856800000134</v>
      </c>
      <c r="AF9" s="74">
        <v>11227.833210000006</v>
      </c>
      <c r="AG9" s="74">
        <v>29720.486759999993</v>
      </c>
      <c r="AH9" s="74">
        <v>6128.7542199999998</v>
      </c>
      <c r="AI9" s="74">
        <v>13299.961660000004</v>
      </c>
      <c r="AJ9" s="74">
        <v>12555.46571</v>
      </c>
      <c r="AK9" s="74">
        <v>22513.080739999994</v>
      </c>
      <c r="AL9" s="124"/>
      <c r="AM9" s="74">
        <v>24571.532070000012</v>
      </c>
      <c r="AN9" s="74">
        <v>11486.133370000001</v>
      </c>
      <c r="AO9" s="74">
        <v>22159.011559999999</v>
      </c>
      <c r="AP9" s="74">
        <v>10745.95664</v>
      </c>
      <c r="AQ9" s="74">
        <v>20912.66504</v>
      </c>
      <c r="AR9" s="74">
        <v>33365.793710000005</v>
      </c>
      <c r="AS9" s="74">
        <f t="shared" si="0"/>
        <v>21622.919519999996</v>
      </c>
      <c r="AT9" s="74">
        <v>53431.893660000016</v>
      </c>
      <c r="AU9" s="74">
        <v>54497.262329999998</v>
      </c>
    </row>
    <row r="10" spans="1:48" s="43" customFormat="1">
      <c r="A10" s="23" t="s">
        <v>1038</v>
      </c>
      <c r="B10" s="74">
        <v>1695.0198799999998</v>
      </c>
      <c r="C10" s="74">
        <v>1688.9801200000002</v>
      </c>
      <c r="D10" s="74">
        <v>2899</v>
      </c>
      <c r="E10" s="74">
        <v>8258.7384199999997</v>
      </c>
      <c r="F10" s="74">
        <v>1566</v>
      </c>
      <c r="G10" s="74">
        <v>10066</v>
      </c>
      <c r="H10" s="74">
        <v>12371</v>
      </c>
      <c r="I10" s="74">
        <v>15450.096149999999</v>
      </c>
      <c r="J10" s="74">
        <v>4151.8096299999997</v>
      </c>
      <c r="K10" s="74">
        <v>6680.1903700000003</v>
      </c>
      <c r="L10" s="74">
        <v>12712</v>
      </c>
      <c r="M10" s="74">
        <v>4849.7692319999996</v>
      </c>
      <c r="N10" s="74">
        <v>9883.6997299999985</v>
      </c>
      <c r="O10" s="74">
        <v>7633.9542100000026</v>
      </c>
      <c r="P10" s="74">
        <v>2166.7129800000002</v>
      </c>
      <c r="Q10" s="74">
        <v>2549.4574699999953</v>
      </c>
      <c r="R10" s="74">
        <v>5101.5509499999998</v>
      </c>
      <c r="S10" s="74">
        <v>5882.6820699999998</v>
      </c>
      <c r="T10" s="74">
        <v>6924.1865100000032</v>
      </c>
      <c r="U10" s="74">
        <v>7293.8722899999984</v>
      </c>
      <c r="V10" s="74">
        <v>9589.8646800000006</v>
      </c>
      <c r="W10" s="74">
        <v>11160.807929999999</v>
      </c>
      <c r="X10" s="74">
        <v>5736.4644000000017</v>
      </c>
      <c r="Y10" s="74">
        <v>3563.6370799999982</v>
      </c>
      <c r="Z10" s="74">
        <v>2685.1574500000002</v>
      </c>
      <c r="AA10" s="74">
        <v>2154.5427299999992</v>
      </c>
      <c r="AB10" s="74">
        <v>2136.2056000000007</v>
      </c>
      <c r="AC10" s="74">
        <v>2438.0311899999997</v>
      </c>
      <c r="AD10" s="74">
        <v>3049.6377699999994</v>
      </c>
      <c r="AE10" s="74">
        <v>3275.8842499999996</v>
      </c>
      <c r="AF10" s="74">
        <v>12711.140620000004</v>
      </c>
      <c r="AG10" s="74">
        <v>9675.6332300000031</v>
      </c>
      <c r="AH10" s="74">
        <v>3083.0601399999996</v>
      </c>
      <c r="AI10" s="74">
        <v>6862.4684899999993</v>
      </c>
      <c r="AJ10" s="74">
        <v>5302.2351199999994</v>
      </c>
      <c r="AK10" s="74">
        <v>12401.243780000001</v>
      </c>
      <c r="AL10" s="124"/>
      <c r="AM10" s="74">
        <v>14541.73842</v>
      </c>
      <c r="AN10" s="74">
        <v>39453.096149999998</v>
      </c>
      <c r="AO10" s="74">
        <v>28393.769231999999</v>
      </c>
      <c r="AP10" s="74">
        <v>22233.824389999994</v>
      </c>
      <c r="AQ10" s="74">
        <v>25202.291820000002</v>
      </c>
      <c r="AR10" s="74">
        <v>30050.774089999999</v>
      </c>
      <c r="AS10" s="74">
        <f t="shared" si="0"/>
        <v>9413.9369700000007</v>
      </c>
      <c r="AT10" s="74">
        <v>28712.295870000005</v>
      </c>
      <c r="AU10" s="74">
        <v>27649.007529999999</v>
      </c>
    </row>
    <row r="11" spans="1:48">
      <c r="A11" s="23" t="s">
        <v>1040</v>
      </c>
      <c r="B11" s="74">
        <v>9682.7126800000024</v>
      </c>
      <c r="C11" s="74">
        <v>14762.066069999995</v>
      </c>
      <c r="D11" s="74">
        <v>11332.451179999998</v>
      </c>
      <c r="E11" s="74">
        <v>10659.855840000002</v>
      </c>
      <c r="F11" s="74">
        <v>5684.08079</v>
      </c>
      <c r="G11" s="74">
        <v>8824.2635600000067</v>
      </c>
      <c r="H11" s="74">
        <v>3248.7004999999999</v>
      </c>
      <c r="I11" s="74">
        <v>4729.0037999999995</v>
      </c>
      <c r="J11" s="74">
        <v>0</v>
      </c>
      <c r="K11" s="74">
        <v>0</v>
      </c>
      <c r="L11" s="74">
        <v>0</v>
      </c>
      <c r="M11" s="74">
        <v>5008.3333500000008</v>
      </c>
      <c r="N11" s="74">
        <v>6508.3333500000008</v>
      </c>
      <c r="O11" s="74">
        <v>2169.4444500000004</v>
      </c>
      <c r="P11" s="74">
        <v>3977.3148199999996</v>
      </c>
      <c r="Q11" s="74">
        <v>9847.2221999999983</v>
      </c>
      <c r="R11" s="74">
        <v>3419.4444399999998</v>
      </c>
      <c r="S11" s="74">
        <v>3472.9166700000001</v>
      </c>
      <c r="T11" s="74">
        <v>3781.0712999999996</v>
      </c>
      <c r="U11" s="74">
        <v>3793.2390599999999</v>
      </c>
      <c r="V11" s="74">
        <v>3775.9898899999998</v>
      </c>
      <c r="W11" s="74">
        <v>5963.0593000000008</v>
      </c>
      <c r="X11" s="74">
        <v>4699.4101999999993</v>
      </c>
      <c r="Y11" s="74">
        <v>360.5752</v>
      </c>
      <c r="Z11" s="74">
        <v>0</v>
      </c>
      <c r="AA11" s="74">
        <v>100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M11" s="74">
        <v>46437.085769999998</v>
      </c>
      <c r="AN11" s="74">
        <v>22486.048650000004</v>
      </c>
      <c r="AO11" s="74">
        <v>5008.3333500000008</v>
      </c>
      <c r="AP11" s="74">
        <v>22502.31482</v>
      </c>
      <c r="AQ11" s="74">
        <v>14466.671469999999</v>
      </c>
      <c r="AR11" s="74">
        <v>14799.034589999999</v>
      </c>
      <c r="AS11" s="74">
        <f t="shared" si="0"/>
        <v>100</v>
      </c>
      <c r="AT11" s="74">
        <v>0</v>
      </c>
      <c r="AU11" s="74">
        <v>0</v>
      </c>
    </row>
    <row r="12" spans="1:48">
      <c r="A12" s="23" t="s">
        <v>1041</v>
      </c>
      <c r="B12" s="74">
        <v>1292.67218</v>
      </c>
      <c r="C12" s="74">
        <v>660.90988000000016</v>
      </c>
      <c r="D12" s="74">
        <v>565.52921000000015</v>
      </c>
      <c r="E12" s="74">
        <v>1002.03642</v>
      </c>
      <c r="F12" s="74">
        <v>847.29610000000002</v>
      </c>
      <c r="G12" s="74">
        <v>1391.7408800000001</v>
      </c>
      <c r="H12" s="74">
        <v>6160.8679500000007</v>
      </c>
      <c r="I12" s="74">
        <v>1954.7386999999999</v>
      </c>
      <c r="J12" s="74">
        <v>690.97411999999997</v>
      </c>
      <c r="K12" s="74">
        <v>3698.4701799999998</v>
      </c>
      <c r="L12" s="74">
        <v>4480.3818200000005</v>
      </c>
      <c r="M12" s="74">
        <v>2588.1333399999999</v>
      </c>
      <c r="N12" s="74">
        <v>1055.7873399999996</v>
      </c>
      <c r="O12" s="74">
        <v>2233.6307400000001</v>
      </c>
      <c r="P12" s="74">
        <v>2586.44749</v>
      </c>
      <c r="Q12" s="74">
        <v>3212.6123500000003</v>
      </c>
      <c r="R12" s="74">
        <v>1825.4845499999999</v>
      </c>
      <c r="S12" s="74">
        <v>994.09046000000012</v>
      </c>
      <c r="T12" s="74">
        <v>2545.8209100000004</v>
      </c>
      <c r="U12" s="74">
        <v>2441.7988200000004</v>
      </c>
      <c r="V12" s="74">
        <v>3454.81682</v>
      </c>
      <c r="W12" s="74">
        <v>2929.0763200000006</v>
      </c>
      <c r="X12" s="74">
        <v>2473.28514</v>
      </c>
      <c r="Y12" s="74">
        <v>4102.3083200000001</v>
      </c>
      <c r="Z12" s="74">
        <v>2812.1461799999988</v>
      </c>
      <c r="AA12" s="74">
        <v>1329.47974</v>
      </c>
      <c r="AB12" s="74">
        <v>2618.127930000001</v>
      </c>
      <c r="AC12" s="74">
        <v>6306.8804600000012</v>
      </c>
      <c r="AD12" s="74">
        <v>2960.9601700000017</v>
      </c>
      <c r="AE12" s="74">
        <v>3553.6881099999991</v>
      </c>
      <c r="AF12" s="74">
        <v>6306.6596000000009</v>
      </c>
      <c r="AG12" s="74">
        <v>9729.3072800000009</v>
      </c>
      <c r="AH12" s="74">
        <v>3605.4570800000001</v>
      </c>
      <c r="AI12" s="74">
        <v>9688.2978700000003</v>
      </c>
      <c r="AJ12" s="74">
        <v>8231.784740000001</v>
      </c>
      <c r="AK12" s="74">
        <v>11757.94793</v>
      </c>
      <c r="AM12" s="74">
        <v>3521.1476900000002</v>
      </c>
      <c r="AN12" s="74">
        <v>10354.64363</v>
      </c>
      <c r="AO12" s="74">
        <v>11457.959460000002</v>
      </c>
      <c r="AP12" s="74">
        <v>9088.4779200000012</v>
      </c>
      <c r="AQ12" s="74">
        <v>7807.1947400000008</v>
      </c>
      <c r="AR12" s="74">
        <v>12959.4866</v>
      </c>
      <c r="AS12" s="74">
        <f t="shared" si="0"/>
        <v>13066.634310000001</v>
      </c>
      <c r="AT12" s="74">
        <v>22550.615160000001</v>
      </c>
      <c r="AU12" s="74">
        <v>33283.48762</v>
      </c>
    </row>
    <row r="13" spans="1:48">
      <c r="A13" s="23" t="s">
        <v>1025</v>
      </c>
      <c r="B13" s="74">
        <v>2744.7631600000013</v>
      </c>
      <c r="C13" s="74">
        <v>4570.005299999998</v>
      </c>
      <c r="D13" s="74">
        <v>3788.1406900000006</v>
      </c>
      <c r="E13" s="74">
        <v>9697.0488499999901</v>
      </c>
      <c r="F13" s="74">
        <v>6726.2660399999977</v>
      </c>
      <c r="G13" s="74">
        <v>7149.3399800000016</v>
      </c>
      <c r="H13" s="74">
        <v>6489.0042100000001</v>
      </c>
      <c r="I13" s="74">
        <v>8897.2063899999994</v>
      </c>
      <c r="J13" s="74">
        <v>8713.5727400000051</v>
      </c>
      <c r="K13" s="74">
        <v>8071.0967200000014</v>
      </c>
      <c r="L13" s="74">
        <v>1792.4818299999731</v>
      </c>
      <c r="M13" s="74">
        <v>9372.0880599999928</v>
      </c>
      <c r="N13" s="74">
        <v>5421.1854300000059</v>
      </c>
      <c r="O13" s="74">
        <v>941.04626000000019</v>
      </c>
      <c r="P13" s="74">
        <v>2983.2623400000011</v>
      </c>
      <c r="Q13" s="74">
        <v>2366.8183900000008</v>
      </c>
      <c r="R13" s="74">
        <v>833.94780000000003</v>
      </c>
      <c r="S13" s="74">
        <v>4380.9520100000009</v>
      </c>
      <c r="T13" s="74">
        <v>2951.354400000002</v>
      </c>
      <c r="U13" s="74">
        <v>5863.2262699999983</v>
      </c>
      <c r="V13" s="74">
        <v>747.3825700000001</v>
      </c>
      <c r="W13" s="74">
        <v>1193.3953999999999</v>
      </c>
      <c r="X13" s="74">
        <v>887.39529999999979</v>
      </c>
      <c r="Y13" s="74">
        <v>929.13282000000027</v>
      </c>
      <c r="Z13" s="74">
        <v>343.09753000000006</v>
      </c>
      <c r="AA13" s="74">
        <v>1712.9693599999998</v>
      </c>
      <c r="AB13" s="74">
        <v>1074.3054799999982</v>
      </c>
      <c r="AC13" s="74">
        <v>2528.7926600000078</v>
      </c>
      <c r="AD13" s="74">
        <v>811.81732000000022</v>
      </c>
      <c r="AE13" s="74">
        <v>1156.5359600000029</v>
      </c>
      <c r="AF13" s="74">
        <v>1846.9137500000006</v>
      </c>
      <c r="AG13" s="74">
        <v>5362.7117399999997</v>
      </c>
      <c r="AH13" s="74">
        <v>404.8</v>
      </c>
      <c r="AI13" s="74">
        <v>807.67687000001376</v>
      </c>
      <c r="AJ13" s="74">
        <v>1717.9691599999148</v>
      </c>
      <c r="AK13" s="74">
        <v>5475.2992299998677</v>
      </c>
      <c r="AM13" s="74">
        <v>20799.957999999991</v>
      </c>
      <c r="AN13" s="74">
        <v>29261.816619999998</v>
      </c>
      <c r="AO13" s="74">
        <v>27949.239349999967</v>
      </c>
      <c r="AP13" s="74">
        <v>11712.312420000007</v>
      </c>
      <c r="AQ13" s="74">
        <v>14029.480480000002</v>
      </c>
      <c r="AR13" s="74">
        <v>3757.30609</v>
      </c>
      <c r="AS13" s="74">
        <f t="shared" si="0"/>
        <v>5659.1650300000056</v>
      </c>
      <c r="AT13" s="74">
        <v>9177.9787700000034</v>
      </c>
      <c r="AU13" s="74">
        <v>8405.745259999796</v>
      </c>
    </row>
    <row r="14" spans="1:48">
      <c r="A14" s="24" t="s">
        <v>2</v>
      </c>
      <c r="B14" s="75">
        <v>28591.000000000007</v>
      </c>
      <c r="C14" s="75">
        <v>44663</v>
      </c>
      <c r="D14" s="75">
        <v>76293.532279999985</v>
      </c>
      <c r="E14" s="75">
        <v>97268.664419999986</v>
      </c>
      <c r="F14" s="75">
        <v>67550.999999999985</v>
      </c>
      <c r="G14" s="75">
        <v>101172.00000000001</v>
      </c>
      <c r="H14" s="75">
        <v>102177.9999999999</v>
      </c>
      <c r="I14" s="75">
        <v>114807.99999999997</v>
      </c>
      <c r="J14" s="75">
        <v>62891.037490000002</v>
      </c>
      <c r="K14" s="75">
        <v>83098.962509999998</v>
      </c>
      <c r="L14" s="75">
        <v>84042.999999999956</v>
      </c>
      <c r="M14" s="75">
        <v>149413.99999999965</v>
      </c>
      <c r="N14" s="75">
        <v>85897.968059999985</v>
      </c>
      <c r="O14" s="75">
        <v>74457.665999999968</v>
      </c>
      <c r="P14" s="75">
        <v>86997.380480000051</v>
      </c>
      <c r="Q14" s="75">
        <v>118397.21846</v>
      </c>
      <c r="R14" s="75">
        <v>100901.79835999997</v>
      </c>
      <c r="S14" s="75">
        <v>131069.62713000004</v>
      </c>
      <c r="T14" s="75">
        <v>138694.53303999995</v>
      </c>
      <c r="U14" s="75">
        <v>197876.68033000029</v>
      </c>
      <c r="V14" s="75">
        <v>121103.55594999999</v>
      </c>
      <c r="W14" s="75">
        <v>163643.08919000003</v>
      </c>
      <c r="X14" s="75">
        <v>162140.73058000006</v>
      </c>
      <c r="Y14" s="75">
        <v>141941.36471999984</v>
      </c>
      <c r="Z14" s="75">
        <v>105248.38454</v>
      </c>
      <c r="AA14" s="75">
        <v>95401.622390000033</v>
      </c>
      <c r="AB14" s="75">
        <f>SUM(AB6:AB13)</f>
        <v>81147.670480000044</v>
      </c>
      <c r="AC14" s="75">
        <f>SUM(AC6:AC13)</f>
        <v>95168.94031999998</v>
      </c>
      <c r="AD14" s="75">
        <f>SUM(AD6:AD13)</f>
        <v>90222.588720000014</v>
      </c>
      <c r="AE14" s="75">
        <f>SUM(AE6:AE13)</f>
        <v>85192.259179999979</v>
      </c>
      <c r="AF14" s="75">
        <f>SUM(AF6:AF13)</f>
        <v>113423.34040000003</v>
      </c>
      <c r="AG14" s="75">
        <v>130168.07016000006</v>
      </c>
      <c r="AH14" s="75">
        <v>134117.15289</v>
      </c>
      <c r="AI14" s="75">
        <f>SUM(AI6:AI13)</f>
        <v>119051.79945000001</v>
      </c>
      <c r="AJ14" s="75">
        <v>158108.76135999992</v>
      </c>
      <c r="AK14" s="75">
        <v>160554.77585999985</v>
      </c>
      <c r="AM14" s="75">
        <f t="shared" ref="AM14:AT14" si="1">SUM(AM6:AM13)</f>
        <v>246816.19670000003</v>
      </c>
      <c r="AN14" s="75">
        <f t="shared" si="1"/>
        <v>385708.99999999988</v>
      </c>
      <c r="AO14" s="75">
        <f t="shared" si="1"/>
        <v>379446.99999999965</v>
      </c>
      <c r="AP14" s="75">
        <f t="shared" si="1"/>
        <v>365750.23299999995</v>
      </c>
      <c r="AQ14" s="75">
        <f t="shared" si="1"/>
        <v>568542.63886000018</v>
      </c>
      <c r="AR14" s="75">
        <f t="shared" si="1"/>
        <v>588828.74043999985</v>
      </c>
      <c r="AS14" s="75">
        <f t="shared" si="1"/>
        <v>376966.61773000011</v>
      </c>
      <c r="AT14" s="75">
        <f t="shared" si="1"/>
        <v>419006.25846000004</v>
      </c>
      <c r="AU14" s="75">
        <v>571832.48955999978</v>
      </c>
      <c r="AV14" s="156"/>
    </row>
    <row r="15" spans="1:48">
      <c r="AM15" s="156"/>
      <c r="AO15" s="77"/>
      <c r="AR15" s="156"/>
      <c r="AS15" s="156"/>
    </row>
    <row r="16" spans="1:48">
      <c r="A16" s="155" t="s">
        <v>1105</v>
      </c>
      <c r="N16" s="76"/>
      <c r="O16" s="76"/>
      <c r="AO16" s="77"/>
    </row>
    <row r="17" spans="14:15">
      <c r="N17" s="76"/>
      <c r="O17" s="76"/>
    </row>
    <row r="18" spans="14:15">
      <c r="N18" s="76"/>
      <c r="O18" s="76"/>
    </row>
    <row r="19" spans="14:15">
      <c r="N19" s="76"/>
      <c r="O19" s="76"/>
    </row>
    <row r="20" spans="14:15">
      <c r="N20" s="76"/>
      <c r="O20" s="76"/>
    </row>
    <row r="21" spans="14:15">
      <c r="N21" s="76"/>
      <c r="O21" s="76"/>
    </row>
    <row r="22" spans="14:15">
      <c r="N22" s="76"/>
      <c r="O22" s="76"/>
    </row>
    <row r="23" spans="14:15">
      <c r="N23" s="76"/>
      <c r="O23" s="76"/>
    </row>
    <row r="24" spans="14:15">
      <c r="N24" s="76"/>
      <c r="O24" s="76"/>
    </row>
    <row r="25" spans="14:15">
      <c r="N25" s="76"/>
      <c r="O25" s="76"/>
    </row>
    <row r="26" spans="14:15">
      <c r="N26" s="76"/>
      <c r="O26" s="76"/>
    </row>
    <row r="27" spans="14:15">
      <c r="N27" s="7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299-4751-4599-B472-036D3609BC23}">
  <sheetPr>
    <tabColor theme="1"/>
  </sheetPr>
  <dimension ref="A1:I452"/>
  <sheetViews>
    <sheetView showGridLines="0" zoomScale="80" zoomScaleNormal="80" workbookViewId="0">
      <pane xSplit="2" ySplit="6" topLeftCell="C441" activePane="bottomRight" state="frozen"/>
      <selection activeCell="A4" sqref="A4"/>
      <selection pane="topRight" activeCell="A4" sqref="A4"/>
      <selection pane="bottomLeft" activeCell="A4" sqref="A4"/>
      <selection pane="bottomRight" activeCell="B452" sqref="B452"/>
    </sheetView>
  </sheetViews>
  <sheetFormatPr defaultColWidth="9.08984375" defaultRowHeight="16"/>
  <cols>
    <col min="1" max="1" width="14.6328125" style="43" customWidth="1"/>
    <col min="2" max="2" width="38.54296875" style="43" customWidth="1"/>
    <col min="3" max="3" width="17.90625" style="43" customWidth="1"/>
    <col min="4" max="4" width="14" style="50" customWidth="1"/>
    <col min="5" max="5" width="19.36328125" style="50" customWidth="1"/>
    <col min="6" max="6" width="26" style="50" customWidth="1"/>
    <col min="7" max="7" width="37.54296875" style="50" customWidth="1"/>
    <col min="8" max="8" width="21.54296875" style="50" customWidth="1"/>
    <col min="9" max="9" width="16.453125" style="50" customWidth="1"/>
    <col min="10" max="16384" width="9.08984375" style="43"/>
  </cols>
  <sheetData>
    <row r="1" spans="1:9" s="2" customFormat="1" ht="17"/>
    <row r="2" spans="1:9" s="2" customFormat="1" ht="17"/>
    <row r="3" spans="1:9" s="2" customFormat="1" ht="17">
      <c r="H3" s="1" t="s">
        <v>869</v>
      </c>
    </row>
    <row r="4" spans="1:9" s="2" customFormat="1" ht="17"/>
    <row r="6" spans="1:9" ht="21.75" customHeight="1">
      <c r="A6" s="53" t="s">
        <v>1088</v>
      </c>
      <c r="B6" s="53" t="s">
        <v>875</v>
      </c>
      <c r="C6" s="53" t="s">
        <v>1046</v>
      </c>
      <c r="D6" s="53" t="s">
        <v>1047</v>
      </c>
      <c r="E6" s="53" t="s">
        <v>1048</v>
      </c>
      <c r="F6" s="53" t="s">
        <v>1049</v>
      </c>
      <c r="G6" s="53" t="s">
        <v>1050</v>
      </c>
      <c r="H6" s="53" t="s">
        <v>1051</v>
      </c>
      <c r="I6" s="53" t="s">
        <v>1052</v>
      </c>
    </row>
    <row r="7" spans="1:9" ht="5.25" customHeight="1">
      <c r="B7" s="8"/>
      <c r="C7" s="8"/>
      <c r="D7" s="8"/>
      <c r="E7" s="8"/>
      <c r="F7" s="8"/>
      <c r="G7" s="8" t="s">
        <v>1087</v>
      </c>
      <c r="H7" s="8"/>
      <c r="I7" s="8"/>
    </row>
    <row r="8" spans="1:9" ht="15" customHeight="1">
      <c r="A8" s="143" t="s">
        <v>1082</v>
      </c>
      <c r="B8" s="143" t="s">
        <v>3</v>
      </c>
      <c r="C8" s="85">
        <v>40848</v>
      </c>
      <c r="D8" s="54" t="s">
        <v>1072</v>
      </c>
      <c r="E8" s="54" t="s">
        <v>4</v>
      </c>
      <c r="F8" s="54" t="s">
        <v>5</v>
      </c>
      <c r="G8" s="54" t="s">
        <v>6</v>
      </c>
      <c r="H8" s="54" t="s">
        <v>1077</v>
      </c>
      <c r="I8" s="52">
        <v>3262</v>
      </c>
    </row>
    <row r="9" spans="1:9" ht="15" customHeight="1">
      <c r="A9" s="143" t="s">
        <v>1082</v>
      </c>
      <c r="B9" s="143" t="s">
        <v>7</v>
      </c>
      <c r="C9" s="85">
        <v>32782</v>
      </c>
      <c r="D9" s="54" t="s">
        <v>1073</v>
      </c>
      <c r="E9" s="54" t="s">
        <v>8</v>
      </c>
      <c r="F9" s="54" t="s">
        <v>9</v>
      </c>
      <c r="G9" s="54" t="s">
        <v>10</v>
      </c>
      <c r="H9" s="54" t="s">
        <v>1078</v>
      </c>
      <c r="I9" s="52">
        <v>3135</v>
      </c>
    </row>
    <row r="10" spans="1:9" ht="15" customHeight="1">
      <c r="A10" s="143" t="s">
        <v>1082</v>
      </c>
      <c r="B10" s="143" t="s">
        <v>11</v>
      </c>
      <c r="C10" s="85">
        <v>36465</v>
      </c>
      <c r="D10" s="54" t="s">
        <v>1073</v>
      </c>
      <c r="E10" s="54" t="s">
        <v>8</v>
      </c>
      <c r="F10" s="54" t="s">
        <v>9</v>
      </c>
      <c r="G10" s="54" t="s">
        <v>12</v>
      </c>
      <c r="H10" s="54" t="s">
        <v>1077</v>
      </c>
      <c r="I10" s="52">
        <v>3740</v>
      </c>
    </row>
    <row r="11" spans="1:9" ht="15" customHeight="1">
      <c r="A11" s="143" t="s">
        <v>1082</v>
      </c>
      <c r="B11" s="143" t="s">
        <v>13</v>
      </c>
      <c r="C11" s="85">
        <v>40118</v>
      </c>
      <c r="D11" s="54" t="s">
        <v>1073</v>
      </c>
      <c r="E11" s="54" t="s">
        <v>8</v>
      </c>
      <c r="F11" s="54" t="s">
        <v>9</v>
      </c>
      <c r="G11" s="54" t="s">
        <v>14</v>
      </c>
      <c r="H11" s="54" t="s">
        <v>1077</v>
      </c>
      <c r="I11" s="52">
        <v>3386</v>
      </c>
    </row>
    <row r="12" spans="1:9" ht="15" customHeight="1">
      <c r="A12" s="143" t="s">
        <v>1082</v>
      </c>
      <c r="B12" s="143" t="s">
        <v>15</v>
      </c>
      <c r="C12" s="85">
        <v>41579</v>
      </c>
      <c r="D12" s="54" t="s">
        <v>1073</v>
      </c>
      <c r="E12" s="54" t="s">
        <v>8</v>
      </c>
      <c r="F12" s="54" t="s">
        <v>9</v>
      </c>
      <c r="G12" s="54" t="s">
        <v>16</v>
      </c>
      <c r="H12" s="54" t="s">
        <v>1077</v>
      </c>
      <c r="I12" s="52">
        <v>2679</v>
      </c>
    </row>
    <row r="13" spans="1:9" ht="15" customHeight="1">
      <c r="A13" s="143" t="s">
        <v>1082</v>
      </c>
      <c r="B13" s="143" t="s">
        <v>17</v>
      </c>
      <c r="C13" s="85">
        <v>41518</v>
      </c>
      <c r="D13" s="54" t="s">
        <v>1073</v>
      </c>
      <c r="E13" s="54" t="s">
        <v>8</v>
      </c>
      <c r="F13" s="54" t="s">
        <v>18</v>
      </c>
      <c r="G13" s="54" t="s">
        <v>19</v>
      </c>
      <c r="H13" s="54" t="s">
        <v>1077</v>
      </c>
      <c r="I13" s="52">
        <v>2943</v>
      </c>
    </row>
    <row r="14" spans="1:9" ht="15" customHeight="1">
      <c r="A14" s="143" t="s">
        <v>1082</v>
      </c>
      <c r="B14" s="143" t="s">
        <v>20</v>
      </c>
      <c r="C14" s="85">
        <v>33543</v>
      </c>
      <c r="D14" s="54" t="s">
        <v>1072</v>
      </c>
      <c r="E14" s="54" t="s">
        <v>21</v>
      </c>
      <c r="F14" s="54" t="s">
        <v>22</v>
      </c>
      <c r="G14" s="54" t="s">
        <v>23</v>
      </c>
      <c r="H14" s="54" t="s">
        <v>1077</v>
      </c>
      <c r="I14" s="52">
        <v>4226</v>
      </c>
    </row>
    <row r="15" spans="1:9" ht="15" customHeight="1">
      <c r="A15" s="143" t="s">
        <v>1082</v>
      </c>
      <c r="B15" s="143" t="s">
        <v>24</v>
      </c>
      <c r="C15" s="85">
        <v>30225</v>
      </c>
      <c r="D15" s="54" t="s">
        <v>1072</v>
      </c>
      <c r="E15" s="54" t="s">
        <v>21</v>
      </c>
      <c r="F15" s="54" t="s">
        <v>22</v>
      </c>
      <c r="G15" s="54" t="s">
        <v>25</v>
      </c>
      <c r="H15" s="54" t="s">
        <v>1078</v>
      </c>
      <c r="I15" s="52">
        <v>5282</v>
      </c>
    </row>
    <row r="16" spans="1:9" ht="15" customHeight="1">
      <c r="A16" s="143" t="s">
        <v>1082</v>
      </c>
      <c r="B16" s="143" t="s">
        <v>26</v>
      </c>
      <c r="C16" s="85">
        <v>43040</v>
      </c>
      <c r="D16" s="54" t="s">
        <v>1072</v>
      </c>
      <c r="E16" s="54" t="s">
        <v>21</v>
      </c>
      <c r="F16" s="54" t="s">
        <v>22</v>
      </c>
      <c r="G16" s="54" t="s">
        <v>27</v>
      </c>
      <c r="H16" s="54" t="s">
        <v>1077</v>
      </c>
      <c r="I16" s="52">
        <v>2575</v>
      </c>
    </row>
    <row r="17" spans="1:9" ht="15" customHeight="1">
      <c r="A17" s="143" t="s">
        <v>1082</v>
      </c>
      <c r="B17" s="143" t="s">
        <v>28</v>
      </c>
      <c r="C17" s="85">
        <v>39904</v>
      </c>
      <c r="D17" s="54" t="s">
        <v>1072</v>
      </c>
      <c r="E17" s="54" t="s">
        <v>21</v>
      </c>
      <c r="F17" s="54" t="s">
        <v>22</v>
      </c>
      <c r="G17" s="54" t="s">
        <v>29</v>
      </c>
      <c r="H17" s="54" t="s">
        <v>1077</v>
      </c>
      <c r="I17" s="52">
        <v>3165</v>
      </c>
    </row>
    <row r="18" spans="1:9" ht="15" customHeight="1">
      <c r="A18" s="143" t="s">
        <v>1082</v>
      </c>
      <c r="B18" s="143" t="s">
        <v>30</v>
      </c>
      <c r="C18" s="85">
        <v>41487</v>
      </c>
      <c r="D18" s="54" t="s">
        <v>1072</v>
      </c>
      <c r="E18" s="54" t="s">
        <v>21</v>
      </c>
      <c r="F18" s="54" t="s">
        <v>22</v>
      </c>
      <c r="G18" s="54" t="s">
        <v>31</v>
      </c>
      <c r="H18" s="54" t="s">
        <v>1077</v>
      </c>
      <c r="I18" s="52">
        <v>2983</v>
      </c>
    </row>
    <row r="19" spans="1:9" ht="15" customHeight="1">
      <c r="A19" s="143" t="s">
        <v>1082</v>
      </c>
      <c r="B19" s="143" t="s">
        <v>32</v>
      </c>
      <c r="C19" s="85">
        <v>41944</v>
      </c>
      <c r="D19" s="54" t="s">
        <v>1072</v>
      </c>
      <c r="E19" s="54" t="s">
        <v>21</v>
      </c>
      <c r="F19" s="54" t="s">
        <v>22</v>
      </c>
      <c r="G19" s="54" t="s">
        <v>33</v>
      </c>
      <c r="H19" s="54" t="s">
        <v>1077</v>
      </c>
      <c r="I19" s="52">
        <v>2442</v>
      </c>
    </row>
    <row r="20" spans="1:9" ht="15" customHeight="1">
      <c r="A20" s="143" t="s">
        <v>1082</v>
      </c>
      <c r="B20" s="143" t="s">
        <v>34</v>
      </c>
      <c r="C20" s="85">
        <v>41944</v>
      </c>
      <c r="D20" s="54" t="s">
        <v>1072</v>
      </c>
      <c r="E20" s="54" t="s">
        <v>21</v>
      </c>
      <c r="F20" s="54" t="s">
        <v>22</v>
      </c>
      <c r="G20" s="54" t="s">
        <v>35</v>
      </c>
      <c r="H20" s="54" t="s">
        <v>1077</v>
      </c>
      <c r="I20" s="52">
        <v>3506</v>
      </c>
    </row>
    <row r="21" spans="1:9" ht="15" customHeight="1">
      <c r="A21" s="143" t="s">
        <v>1082</v>
      </c>
      <c r="B21" s="143" t="s">
        <v>36</v>
      </c>
      <c r="C21" s="85">
        <v>41456</v>
      </c>
      <c r="D21" s="54" t="s">
        <v>1072</v>
      </c>
      <c r="E21" s="54" t="s">
        <v>37</v>
      </c>
      <c r="F21" s="54" t="s">
        <v>38</v>
      </c>
      <c r="G21" s="54" t="s">
        <v>39</v>
      </c>
      <c r="H21" s="54" t="s">
        <v>1077</v>
      </c>
      <c r="I21" s="52">
        <v>3186</v>
      </c>
    </row>
    <row r="22" spans="1:9" ht="15" customHeight="1">
      <c r="A22" s="143" t="s">
        <v>1082</v>
      </c>
      <c r="B22" s="143" t="s">
        <v>40</v>
      </c>
      <c r="C22" s="85">
        <v>41944</v>
      </c>
      <c r="D22" s="54" t="s">
        <v>1072</v>
      </c>
      <c r="E22" s="54" t="s">
        <v>37</v>
      </c>
      <c r="F22" s="54" t="s">
        <v>38</v>
      </c>
      <c r="G22" s="54" t="s">
        <v>41</v>
      </c>
      <c r="H22" s="54" t="s">
        <v>1077</v>
      </c>
      <c r="I22" s="52">
        <v>1904</v>
      </c>
    </row>
    <row r="23" spans="1:9" ht="15" customHeight="1">
      <c r="A23" s="143" t="s">
        <v>1082</v>
      </c>
      <c r="B23" s="143" t="s">
        <v>42</v>
      </c>
      <c r="C23" s="85">
        <v>42309</v>
      </c>
      <c r="D23" s="54" t="s">
        <v>1073</v>
      </c>
      <c r="E23" s="54" t="s">
        <v>43</v>
      </c>
      <c r="F23" s="54" t="s">
        <v>44</v>
      </c>
      <c r="G23" s="54" t="s">
        <v>45</v>
      </c>
      <c r="H23" s="54" t="s">
        <v>1077</v>
      </c>
      <c r="I23" s="52">
        <v>2414</v>
      </c>
    </row>
    <row r="24" spans="1:9" ht="15" customHeight="1">
      <c r="A24" s="143" t="s">
        <v>1082</v>
      </c>
      <c r="B24" s="143" t="s">
        <v>46</v>
      </c>
      <c r="C24" s="85">
        <v>39569</v>
      </c>
      <c r="D24" s="54" t="s">
        <v>1073</v>
      </c>
      <c r="E24" s="54" t="s">
        <v>43</v>
      </c>
      <c r="F24" s="54" t="s">
        <v>47</v>
      </c>
      <c r="G24" s="54" t="s">
        <v>48</v>
      </c>
      <c r="H24" s="54" t="s">
        <v>1077</v>
      </c>
      <c r="I24" s="52">
        <v>3739</v>
      </c>
    </row>
    <row r="25" spans="1:9" ht="15" customHeight="1">
      <c r="A25" s="143" t="s">
        <v>1082</v>
      </c>
      <c r="B25" s="143" t="s">
        <v>49</v>
      </c>
      <c r="C25" s="85">
        <v>40391</v>
      </c>
      <c r="D25" s="54" t="s">
        <v>1073</v>
      </c>
      <c r="E25" s="54" t="s">
        <v>43</v>
      </c>
      <c r="F25" s="54" t="s">
        <v>47</v>
      </c>
      <c r="G25" s="54" t="s">
        <v>50</v>
      </c>
      <c r="H25" s="54" t="s">
        <v>1078</v>
      </c>
      <c r="I25" s="52">
        <v>3075</v>
      </c>
    </row>
    <row r="26" spans="1:9" ht="15" customHeight="1">
      <c r="A26" s="143" t="s">
        <v>1082</v>
      </c>
      <c r="B26" s="143" t="s">
        <v>51</v>
      </c>
      <c r="C26" s="85">
        <v>40848</v>
      </c>
      <c r="D26" s="54" t="s">
        <v>1073</v>
      </c>
      <c r="E26" s="54" t="s">
        <v>43</v>
      </c>
      <c r="F26" s="54" t="s">
        <v>52</v>
      </c>
      <c r="G26" s="54" t="s">
        <v>53</v>
      </c>
      <c r="H26" s="54" t="s">
        <v>1077</v>
      </c>
      <c r="I26" s="52">
        <v>3323</v>
      </c>
    </row>
    <row r="27" spans="1:9" ht="15" customHeight="1">
      <c r="A27" s="143" t="s">
        <v>1082</v>
      </c>
      <c r="B27" s="143" t="s">
        <v>54</v>
      </c>
      <c r="C27" s="85">
        <v>36800</v>
      </c>
      <c r="D27" s="54" t="s">
        <v>1073</v>
      </c>
      <c r="E27" s="54" t="s">
        <v>43</v>
      </c>
      <c r="F27" s="54" t="s">
        <v>55</v>
      </c>
      <c r="G27" s="54" t="s">
        <v>56</v>
      </c>
      <c r="H27" s="54" t="s">
        <v>1077</v>
      </c>
      <c r="I27" s="52">
        <v>5075</v>
      </c>
    </row>
    <row r="28" spans="1:9" ht="15" customHeight="1">
      <c r="A28" s="143" t="s">
        <v>1082</v>
      </c>
      <c r="B28" s="143" t="s">
        <v>57</v>
      </c>
      <c r="C28" s="85">
        <v>41091</v>
      </c>
      <c r="D28" s="54" t="s">
        <v>1073</v>
      </c>
      <c r="E28" s="54" t="s">
        <v>43</v>
      </c>
      <c r="F28" s="54" t="s">
        <v>55</v>
      </c>
      <c r="G28" s="54" t="s">
        <v>58</v>
      </c>
      <c r="H28" s="54" t="s">
        <v>1077</v>
      </c>
      <c r="I28" s="52">
        <v>3057</v>
      </c>
    </row>
    <row r="29" spans="1:9" ht="15" customHeight="1">
      <c r="A29" s="143" t="s">
        <v>1082</v>
      </c>
      <c r="B29" s="143" t="s">
        <v>59</v>
      </c>
      <c r="C29" s="85">
        <v>36617</v>
      </c>
      <c r="D29" s="54" t="s">
        <v>1073</v>
      </c>
      <c r="E29" s="54" t="s">
        <v>43</v>
      </c>
      <c r="F29" s="54" t="s">
        <v>55</v>
      </c>
      <c r="G29" s="54" t="s">
        <v>60</v>
      </c>
      <c r="H29" s="54" t="s">
        <v>1077</v>
      </c>
      <c r="I29" s="52">
        <v>7767</v>
      </c>
    </row>
    <row r="30" spans="1:9" ht="15" customHeight="1">
      <c r="A30" s="143" t="s">
        <v>1082</v>
      </c>
      <c r="B30" s="143" t="s">
        <v>61</v>
      </c>
      <c r="C30" s="85">
        <v>37895</v>
      </c>
      <c r="D30" s="54" t="s">
        <v>1073</v>
      </c>
      <c r="E30" s="54" t="s">
        <v>43</v>
      </c>
      <c r="F30" s="54" t="s">
        <v>55</v>
      </c>
      <c r="G30" s="54" t="s">
        <v>62</v>
      </c>
      <c r="H30" s="54" t="s">
        <v>1077</v>
      </c>
      <c r="I30" s="52">
        <v>5076</v>
      </c>
    </row>
    <row r="31" spans="1:9" ht="15" customHeight="1">
      <c r="A31" s="143" t="s">
        <v>1082</v>
      </c>
      <c r="B31" s="143" t="s">
        <v>63</v>
      </c>
      <c r="C31" s="85">
        <v>40483</v>
      </c>
      <c r="D31" s="54" t="s">
        <v>1073</v>
      </c>
      <c r="E31" s="54" t="s">
        <v>43</v>
      </c>
      <c r="F31" s="54" t="s">
        <v>55</v>
      </c>
      <c r="G31" s="54" t="s">
        <v>64</v>
      </c>
      <c r="H31" s="54" t="s">
        <v>1077</v>
      </c>
      <c r="I31" s="52">
        <v>3319</v>
      </c>
    </row>
    <row r="32" spans="1:9" ht="15" customHeight="1">
      <c r="A32" s="143" t="s">
        <v>1082</v>
      </c>
      <c r="B32" s="143" t="s">
        <v>65</v>
      </c>
      <c r="C32" s="85">
        <v>39904</v>
      </c>
      <c r="D32" s="54" t="s">
        <v>1073</v>
      </c>
      <c r="E32" s="54" t="s">
        <v>43</v>
      </c>
      <c r="F32" s="54" t="s">
        <v>55</v>
      </c>
      <c r="G32" s="54" t="s">
        <v>66</v>
      </c>
      <c r="H32" s="54" t="s">
        <v>1077</v>
      </c>
      <c r="I32" s="52">
        <v>3006</v>
      </c>
    </row>
    <row r="33" spans="1:9" ht="15" customHeight="1">
      <c r="A33" s="143" t="s">
        <v>1082</v>
      </c>
      <c r="B33" s="143" t="s">
        <v>1231</v>
      </c>
      <c r="C33" s="85">
        <v>39203</v>
      </c>
      <c r="D33" s="54" t="s">
        <v>1073</v>
      </c>
      <c r="E33" s="54" t="s">
        <v>43</v>
      </c>
      <c r="F33" s="54" t="s">
        <v>55</v>
      </c>
      <c r="G33" s="54" t="s">
        <v>60</v>
      </c>
      <c r="H33" s="54" t="s">
        <v>1077</v>
      </c>
      <c r="I33" s="52">
        <v>6461</v>
      </c>
    </row>
    <row r="34" spans="1:9" ht="15" customHeight="1">
      <c r="A34" s="143" t="s">
        <v>1082</v>
      </c>
      <c r="B34" s="143" t="s">
        <v>67</v>
      </c>
      <c r="C34" s="85">
        <v>41913</v>
      </c>
      <c r="D34" s="54" t="s">
        <v>1073</v>
      </c>
      <c r="E34" s="54" t="s">
        <v>43</v>
      </c>
      <c r="F34" s="54" t="s">
        <v>68</v>
      </c>
      <c r="G34" s="54" t="s">
        <v>69</v>
      </c>
      <c r="H34" s="54" t="s">
        <v>1077</v>
      </c>
      <c r="I34" s="52">
        <v>2076</v>
      </c>
    </row>
    <row r="35" spans="1:9" ht="15" customHeight="1">
      <c r="A35" s="143" t="s">
        <v>1082</v>
      </c>
      <c r="B35" s="143" t="s">
        <v>70</v>
      </c>
      <c r="C35" s="85">
        <v>39022</v>
      </c>
      <c r="D35" s="54" t="s">
        <v>1073</v>
      </c>
      <c r="E35" s="54" t="s">
        <v>43</v>
      </c>
      <c r="F35" s="54" t="s">
        <v>71</v>
      </c>
      <c r="G35" s="54" t="s">
        <v>72</v>
      </c>
      <c r="H35" s="54" t="s">
        <v>1077</v>
      </c>
      <c r="I35" s="52">
        <v>3086</v>
      </c>
    </row>
    <row r="36" spans="1:9" ht="15" customHeight="1">
      <c r="A36" s="143" t="s">
        <v>1082</v>
      </c>
      <c r="B36" s="143" t="s">
        <v>73</v>
      </c>
      <c r="C36" s="85">
        <v>38869</v>
      </c>
      <c r="D36" s="54" t="s">
        <v>1073</v>
      </c>
      <c r="E36" s="54" t="s">
        <v>74</v>
      </c>
      <c r="F36" s="54" t="s">
        <v>75</v>
      </c>
      <c r="G36" s="54" t="s">
        <v>76</v>
      </c>
      <c r="H36" s="54" t="s">
        <v>1078</v>
      </c>
      <c r="I36" s="52">
        <v>4237</v>
      </c>
    </row>
    <row r="37" spans="1:9" ht="15" customHeight="1">
      <c r="A37" s="143" t="s">
        <v>1082</v>
      </c>
      <c r="B37" s="143" t="s">
        <v>77</v>
      </c>
      <c r="C37" s="85">
        <v>42156</v>
      </c>
      <c r="D37" s="54" t="s">
        <v>1073</v>
      </c>
      <c r="E37" s="54" t="s">
        <v>74</v>
      </c>
      <c r="F37" s="54" t="s">
        <v>75</v>
      </c>
      <c r="G37" s="54" t="s">
        <v>78</v>
      </c>
      <c r="H37" s="54" t="s">
        <v>1077</v>
      </c>
      <c r="I37" s="52">
        <v>2376</v>
      </c>
    </row>
    <row r="38" spans="1:9" ht="15" customHeight="1">
      <c r="A38" s="143" t="s">
        <v>1082</v>
      </c>
      <c r="B38" s="143" t="s">
        <v>79</v>
      </c>
      <c r="C38" s="85">
        <v>36495</v>
      </c>
      <c r="D38" s="54" t="s">
        <v>1073</v>
      </c>
      <c r="E38" s="54" t="s">
        <v>74</v>
      </c>
      <c r="F38" s="54" t="s">
        <v>75</v>
      </c>
      <c r="G38" s="54" t="s">
        <v>80</v>
      </c>
      <c r="H38" s="54" t="s">
        <v>1077</v>
      </c>
      <c r="I38" s="52">
        <v>5653</v>
      </c>
    </row>
    <row r="39" spans="1:9" ht="15" customHeight="1">
      <c r="A39" s="143" t="s">
        <v>1082</v>
      </c>
      <c r="B39" s="143" t="s">
        <v>81</v>
      </c>
      <c r="C39" s="85">
        <v>37591</v>
      </c>
      <c r="D39" s="54" t="s">
        <v>1073</v>
      </c>
      <c r="E39" s="54" t="s">
        <v>74</v>
      </c>
      <c r="F39" s="54" t="s">
        <v>75</v>
      </c>
      <c r="G39" s="54" t="s">
        <v>82</v>
      </c>
      <c r="H39" s="54" t="s">
        <v>1077</v>
      </c>
      <c r="I39" s="52">
        <v>3263</v>
      </c>
    </row>
    <row r="40" spans="1:9" ht="15" customHeight="1">
      <c r="A40" s="143" t="s">
        <v>1082</v>
      </c>
      <c r="B40" s="143" t="s">
        <v>83</v>
      </c>
      <c r="C40" s="85">
        <v>39753</v>
      </c>
      <c r="D40" s="54" t="s">
        <v>1073</v>
      </c>
      <c r="E40" s="54" t="s">
        <v>74</v>
      </c>
      <c r="F40" s="54" t="s">
        <v>75</v>
      </c>
      <c r="G40" s="54" t="s">
        <v>84</v>
      </c>
      <c r="H40" s="54" t="s">
        <v>1077</v>
      </c>
      <c r="I40" s="52">
        <v>2361</v>
      </c>
    </row>
    <row r="41" spans="1:9" ht="15" customHeight="1">
      <c r="A41" s="143" t="s">
        <v>1082</v>
      </c>
      <c r="B41" s="143" t="s">
        <v>85</v>
      </c>
      <c r="C41" s="85">
        <v>41548</v>
      </c>
      <c r="D41" s="54" t="s">
        <v>1073</v>
      </c>
      <c r="E41" s="54" t="s">
        <v>74</v>
      </c>
      <c r="F41" s="54" t="s">
        <v>75</v>
      </c>
      <c r="G41" s="54" t="s">
        <v>86</v>
      </c>
      <c r="H41" s="54" t="s">
        <v>1077</v>
      </c>
      <c r="I41" s="52">
        <v>2313</v>
      </c>
    </row>
    <row r="42" spans="1:9" ht="15" customHeight="1">
      <c r="A42" s="143" t="s">
        <v>1082</v>
      </c>
      <c r="B42" s="143" t="s">
        <v>87</v>
      </c>
      <c r="C42" s="85">
        <v>41579</v>
      </c>
      <c r="D42" s="54" t="s">
        <v>1073</v>
      </c>
      <c r="E42" s="54" t="s">
        <v>74</v>
      </c>
      <c r="F42" s="54" t="s">
        <v>75</v>
      </c>
      <c r="G42" s="54" t="s">
        <v>88</v>
      </c>
      <c r="H42" s="54" t="s">
        <v>1077</v>
      </c>
      <c r="I42" s="52">
        <v>3297.06</v>
      </c>
    </row>
    <row r="43" spans="1:9" ht="15" customHeight="1">
      <c r="A43" s="143" t="s">
        <v>1082</v>
      </c>
      <c r="B43" s="143" t="s">
        <v>89</v>
      </c>
      <c r="C43" s="85">
        <v>42644</v>
      </c>
      <c r="D43" s="54" t="s">
        <v>1073</v>
      </c>
      <c r="E43" s="54" t="s">
        <v>74</v>
      </c>
      <c r="F43" s="54" t="s">
        <v>75</v>
      </c>
      <c r="G43" s="54" t="s">
        <v>90</v>
      </c>
      <c r="H43" s="54" t="s">
        <v>1077</v>
      </c>
      <c r="I43" s="52">
        <v>2546</v>
      </c>
    </row>
    <row r="44" spans="1:9" ht="15" customHeight="1">
      <c r="A44" s="143" t="s">
        <v>1082</v>
      </c>
      <c r="B44" s="143" t="s">
        <v>91</v>
      </c>
      <c r="C44" s="85">
        <v>41913</v>
      </c>
      <c r="D44" s="54" t="s">
        <v>1073</v>
      </c>
      <c r="E44" s="54" t="s">
        <v>74</v>
      </c>
      <c r="F44" s="54" t="s">
        <v>75</v>
      </c>
      <c r="G44" s="54" t="s">
        <v>92</v>
      </c>
      <c r="H44" s="54" t="s">
        <v>1077</v>
      </c>
      <c r="I44" s="52">
        <v>3735</v>
      </c>
    </row>
    <row r="45" spans="1:9" ht="15" customHeight="1">
      <c r="A45" s="143" t="s">
        <v>1082</v>
      </c>
      <c r="B45" s="143" t="s">
        <v>93</v>
      </c>
      <c r="C45" s="85">
        <v>41122</v>
      </c>
      <c r="D45" s="54" t="s">
        <v>1073</v>
      </c>
      <c r="E45" s="54" t="s">
        <v>74</v>
      </c>
      <c r="F45" s="54" t="s">
        <v>94</v>
      </c>
      <c r="G45" s="54" t="s">
        <v>95</v>
      </c>
      <c r="H45" s="54" t="s">
        <v>1077</v>
      </c>
      <c r="I45" s="52">
        <v>3661</v>
      </c>
    </row>
    <row r="46" spans="1:9" ht="15" customHeight="1">
      <c r="A46" s="143" t="s">
        <v>1082</v>
      </c>
      <c r="B46" s="143" t="s">
        <v>96</v>
      </c>
      <c r="C46" s="85">
        <v>41974</v>
      </c>
      <c r="D46" s="54" t="s">
        <v>1073</v>
      </c>
      <c r="E46" s="54" t="s">
        <v>74</v>
      </c>
      <c r="F46" s="54" t="s">
        <v>97</v>
      </c>
      <c r="G46" s="54" t="s">
        <v>98</v>
      </c>
      <c r="H46" s="54" t="s">
        <v>1077</v>
      </c>
      <c r="I46" s="52">
        <v>1617</v>
      </c>
    </row>
    <row r="47" spans="1:9" ht="15" customHeight="1">
      <c r="A47" s="143" t="s">
        <v>1082</v>
      </c>
      <c r="B47" s="143" t="s">
        <v>99</v>
      </c>
      <c r="C47" s="85">
        <v>41395</v>
      </c>
      <c r="D47" s="54" t="s">
        <v>1073</v>
      </c>
      <c r="E47" s="54" t="s">
        <v>74</v>
      </c>
      <c r="F47" s="54" t="s">
        <v>100</v>
      </c>
      <c r="G47" s="54" t="s">
        <v>101</v>
      </c>
      <c r="H47" s="54" t="s">
        <v>1077</v>
      </c>
      <c r="I47" s="52">
        <v>1971</v>
      </c>
    </row>
    <row r="48" spans="1:9" ht="15" customHeight="1">
      <c r="A48" s="143" t="s">
        <v>1082</v>
      </c>
      <c r="B48" s="143" t="s">
        <v>102</v>
      </c>
      <c r="C48" s="85">
        <v>41852</v>
      </c>
      <c r="D48" s="54" t="s">
        <v>1074</v>
      </c>
      <c r="E48" s="54" t="s">
        <v>103</v>
      </c>
      <c r="F48" s="54" t="s">
        <v>104</v>
      </c>
      <c r="G48" s="54" t="s">
        <v>105</v>
      </c>
      <c r="H48" s="54" t="s">
        <v>1077</v>
      </c>
      <c r="I48" s="52">
        <v>729</v>
      </c>
    </row>
    <row r="49" spans="1:9" ht="15" customHeight="1">
      <c r="A49" s="143" t="s">
        <v>1082</v>
      </c>
      <c r="B49" s="143" t="s">
        <v>106</v>
      </c>
      <c r="C49" s="85">
        <v>36465</v>
      </c>
      <c r="D49" s="54" t="s">
        <v>1074</v>
      </c>
      <c r="E49" s="54" t="s">
        <v>103</v>
      </c>
      <c r="F49" s="54" t="s">
        <v>104</v>
      </c>
      <c r="G49" s="54" t="s">
        <v>107</v>
      </c>
      <c r="H49" s="54" t="s">
        <v>1077</v>
      </c>
      <c r="I49" s="52">
        <v>3682</v>
      </c>
    </row>
    <row r="50" spans="1:9" ht="15" customHeight="1">
      <c r="A50" s="143" t="s">
        <v>1082</v>
      </c>
      <c r="B50" s="143" t="s">
        <v>108</v>
      </c>
      <c r="C50" s="85">
        <v>30621</v>
      </c>
      <c r="D50" s="54" t="s">
        <v>1074</v>
      </c>
      <c r="E50" s="54" t="s">
        <v>103</v>
      </c>
      <c r="F50" s="54" t="s">
        <v>104</v>
      </c>
      <c r="G50" s="54" t="s">
        <v>109</v>
      </c>
      <c r="H50" s="54" t="s">
        <v>1077</v>
      </c>
      <c r="I50" s="52">
        <v>4091</v>
      </c>
    </row>
    <row r="51" spans="1:9" ht="15" customHeight="1">
      <c r="A51" s="143" t="s">
        <v>1082</v>
      </c>
      <c r="B51" s="143" t="s">
        <v>110</v>
      </c>
      <c r="C51" s="85">
        <v>35704</v>
      </c>
      <c r="D51" s="54" t="s">
        <v>1074</v>
      </c>
      <c r="E51" s="54" t="s">
        <v>103</v>
      </c>
      <c r="F51" s="54" t="s">
        <v>104</v>
      </c>
      <c r="G51" s="54" t="s">
        <v>111</v>
      </c>
      <c r="H51" s="54" t="s">
        <v>1077</v>
      </c>
      <c r="I51" s="52">
        <v>3296</v>
      </c>
    </row>
    <row r="52" spans="1:9" ht="15" customHeight="1">
      <c r="A52" s="143" t="s">
        <v>1082</v>
      </c>
      <c r="B52" s="143" t="s">
        <v>112</v>
      </c>
      <c r="C52" s="85">
        <v>26846</v>
      </c>
      <c r="D52" s="54" t="s">
        <v>1074</v>
      </c>
      <c r="E52" s="54" t="s">
        <v>103</v>
      </c>
      <c r="F52" s="54" t="s">
        <v>104</v>
      </c>
      <c r="G52" s="54" t="s">
        <v>113</v>
      </c>
      <c r="H52" s="54" t="s">
        <v>1078</v>
      </c>
      <c r="I52" s="52">
        <v>2661</v>
      </c>
    </row>
    <row r="53" spans="1:9" ht="15" customHeight="1">
      <c r="A53" s="143" t="s">
        <v>1082</v>
      </c>
      <c r="B53" s="143" t="s">
        <v>114</v>
      </c>
      <c r="C53" s="85">
        <v>29618</v>
      </c>
      <c r="D53" s="54" t="s">
        <v>1074</v>
      </c>
      <c r="E53" s="54" t="s">
        <v>103</v>
      </c>
      <c r="F53" s="54" t="s">
        <v>104</v>
      </c>
      <c r="G53" s="54" t="s">
        <v>115</v>
      </c>
      <c r="H53" s="54" t="s">
        <v>1078</v>
      </c>
      <c r="I53" s="52">
        <v>4026</v>
      </c>
    </row>
    <row r="54" spans="1:9" ht="15" customHeight="1">
      <c r="A54" s="143" t="s">
        <v>1082</v>
      </c>
      <c r="B54" s="143" t="s">
        <v>116</v>
      </c>
      <c r="C54" s="85">
        <v>37196</v>
      </c>
      <c r="D54" s="54" t="s">
        <v>1074</v>
      </c>
      <c r="E54" s="54" t="s">
        <v>103</v>
      </c>
      <c r="F54" s="54" t="s">
        <v>104</v>
      </c>
      <c r="G54" s="54" t="s">
        <v>117</v>
      </c>
      <c r="H54" s="54" t="s">
        <v>1077</v>
      </c>
      <c r="I54" s="52">
        <v>3743</v>
      </c>
    </row>
    <row r="55" spans="1:9" ht="15" customHeight="1">
      <c r="A55" s="143" t="s">
        <v>1082</v>
      </c>
      <c r="B55" s="143" t="s">
        <v>118</v>
      </c>
      <c r="C55" s="85">
        <v>41579</v>
      </c>
      <c r="D55" s="54" t="s">
        <v>1074</v>
      </c>
      <c r="E55" s="54" t="s">
        <v>103</v>
      </c>
      <c r="F55" s="54" t="s">
        <v>104</v>
      </c>
      <c r="G55" s="54" t="s">
        <v>119</v>
      </c>
      <c r="H55" s="54" t="s">
        <v>1077</v>
      </c>
      <c r="I55" s="52">
        <v>2527</v>
      </c>
    </row>
    <row r="56" spans="1:9" ht="15" customHeight="1">
      <c r="A56" s="143" t="s">
        <v>1082</v>
      </c>
      <c r="B56" s="143" t="s">
        <v>120</v>
      </c>
      <c r="C56" s="85">
        <v>41760</v>
      </c>
      <c r="D56" s="54" t="s">
        <v>1075</v>
      </c>
      <c r="E56" s="54" t="s">
        <v>1202</v>
      </c>
      <c r="F56" s="54" t="s">
        <v>121</v>
      </c>
      <c r="G56" s="54" t="s">
        <v>122</v>
      </c>
      <c r="H56" s="54" t="s">
        <v>1077</v>
      </c>
      <c r="I56" s="52">
        <v>2743</v>
      </c>
    </row>
    <row r="57" spans="1:9" ht="15" customHeight="1">
      <c r="A57" s="143" t="s">
        <v>1082</v>
      </c>
      <c r="B57" s="143" t="s">
        <v>123</v>
      </c>
      <c r="C57" s="85">
        <v>41365</v>
      </c>
      <c r="D57" s="54" t="s">
        <v>1075</v>
      </c>
      <c r="E57" s="54" t="s">
        <v>1202</v>
      </c>
      <c r="F57" s="54" t="s">
        <v>124</v>
      </c>
      <c r="G57" s="54" t="s">
        <v>125</v>
      </c>
      <c r="H57" s="54" t="s">
        <v>1077</v>
      </c>
      <c r="I57" s="52">
        <v>1916</v>
      </c>
    </row>
    <row r="58" spans="1:9" ht="15" customHeight="1">
      <c r="A58" s="143" t="s">
        <v>1082</v>
      </c>
      <c r="B58" s="143" t="s">
        <v>126</v>
      </c>
      <c r="C58" s="85">
        <v>40848</v>
      </c>
      <c r="D58" s="54" t="s">
        <v>1075</v>
      </c>
      <c r="E58" s="54" t="s">
        <v>1202</v>
      </c>
      <c r="F58" s="54" t="s">
        <v>127</v>
      </c>
      <c r="G58" s="54" t="s">
        <v>128</v>
      </c>
      <c r="H58" s="54" t="s">
        <v>1077</v>
      </c>
      <c r="I58" s="52">
        <v>2954</v>
      </c>
    </row>
    <row r="59" spans="1:9" ht="15" customHeight="1">
      <c r="A59" s="143" t="s">
        <v>1082</v>
      </c>
      <c r="B59" s="143" t="s">
        <v>129</v>
      </c>
      <c r="C59" s="85">
        <v>41671</v>
      </c>
      <c r="D59" s="54" t="s">
        <v>1075</v>
      </c>
      <c r="E59" s="54" t="s">
        <v>1202</v>
      </c>
      <c r="F59" s="54" t="s">
        <v>127</v>
      </c>
      <c r="G59" s="54" t="s">
        <v>130</v>
      </c>
      <c r="H59" s="54" t="s">
        <v>1077</v>
      </c>
      <c r="I59" s="52">
        <v>1778</v>
      </c>
    </row>
    <row r="60" spans="1:9" ht="15" customHeight="1">
      <c r="A60" s="143" t="s">
        <v>1082</v>
      </c>
      <c r="B60" s="143" t="s">
        <v>131</v>
      </c>
      <c r="C60" s="85">
        <v>41214</v>
      </c>
      <c r="D60" s="54" t="s">
        <v>1075</v>
      </c>
      <c r="E60" s="54" t="s">
        <v>1202</v>
      </c>
      <c r="F60" s="54" t="s">
        <v>132</v>
      </c>
      <c r="G60" s="54" t="s">
        <v>133</v>
      </c>
      <c r="H60" s="54" t="s">
        <v>1077</v>
      </c>
      <c r="I60" s="52">
        <v>2342</v>
      </c>
    </row>
    <row r="61" spans="1:9" ht="15" customHeight="1">
      <c r="A61" s="143" t="s">
        <v>1082</v>
      </c>
      <c r="B61" s="143" t="s">
        <v>134</v>
      </c>
      <c r="C61" s="85">
        <v>39753</v>
      </c>
      <c r="D61" s="54" t="s">
        <v>1075</v>
      </c>
      <c r="E61" s="54" t="s">
        <v>1202</v>
      </c>
      <c r="F61" s="54" t="s">
        <v>132</v>
      </c>
      <c r="G61" s="54" t="s">
        <v>135</v>
      </c>
      <c r="H61" s="54" t="s">
        <v>1077</v>
      </c>
      <c r="I61" s="52">
        <v>3272</v>
      </c>
    </row>
    <row r="62" spans="1:9" ht="15" customHeight="1">
      <c r="A62" s="143" t="s">
        <v>1082</v>
      </c>
      <c r="B62" s="143" t="s">
        <v>136</v>
      </c>
      <c r="C62" s="85">
        <v>41821</v>
      </c>
      <c r="D62" s="54" t="s">
        <v>1075</v>
      </c>
      <c r="E62" s="54" t="s">
        <v>1202</v>
      </c>
      <c r="F62" s="54" t="s">
        <v>132</v>
      </c>
      <c r="G62" s="54" t="s">
        <v>137</v>
      </c>
      <c r="H62" s="54" t="s">
        <v>1077</v>
      </c>
      <c r="I62" s="52">
        <v>2668.7</v>
      </c>
    </row>
    <row r="63" spans="1:9" ht="15" customHeight="1">
      <c r="A63" s="143" t="s">
        <v>1082</v>
      </c>
      <c r="B63" s="143" t="s">
        <v>1232</v>
      </c>
      <c r="C63" s="85">
        <v>34121</v>
      </c>
      <c r="D63" s="54" t="s">
        <v>1075</v>
      </c>
      <c r="E63" s="54" t="s">
        <v>1202</v>
      </c>
      <c r="F63" s="54" t="s">
        <v>138</v>
      </c>
      <c r="G63" s="54" t="s">
        <v>139</v>
      </c>
      <c r="H63" s="54" t="s">
        <v>1077</v>
      </c>
      <c r="I63" s="52">
        <v>3942.92</v>
      </c>
    </row>
    <row r="64" spans="1:9" ht="15" customHeight="1">
      <c r="A64" s="143" t="s">
        <v>1082</v>
      </c>
      <c r="B64" s="143" t="s">
        <v>140</v>
      </c>
      <c r="C64" s="85">
        <v>42887</v>
      </c>
      <c r="D64" s="54" t="s">
        <v>1074</v>
      </c>
      <c r="E64" s="54" t="s">
        <v>141</v>
      </c>
      <c r="F64" s="54" t="s">
        <v>142</v>
      </c>
      <c r="G64" s="54" t="s">
        <v>143</v>
      </c>
      <c r="H64" s="54" t="s">
        <v>1077</v>
      </c>
      <c r="I64" s="52">
        <v>1979</v>
      </c>
    </row>
    <row r="65" spans="1:9" ht="15" customHeight="1">
      <c r="A65" s="143" t="s">
        <v>1082</v>
      </c>
      <c r="B65" s="143" t="s">
        <v>144</v>
      </c>
      <c r="C65" s="85">
        <v>39722</v>
      </c>
      <c r="D65" s="54" t="s">
        <v>1074</v>
      </c>
      <c r="E65" s="54" t="s">
        <v>141</v>
      </c>
      <c r="F65" s="54" t="s">
        <v>142</v>
      </c>
      <c r="G65" s="54" t="s">
        <v>145</v>
      </c>
      <c r="H65" s="54" t="s">
        <v>1077</v>
      </c>
      <c r="I65" s="52">
        <v>3244</v>
      </c>
    </row>
    <row r="66" spans="1:9" ht="15" customHeight="1">
      <c r="A66" s="143" t="s">
        <v>1082</v>
      </c>
      <c r="B66" s="143" t="s">
        <v>146</v>
      </c>
      <c r="C66" s="85">
        <v>30498</v>
      </c>
      <c r="D66" s="54" t="s">
        <v>1074</v>
      </c>
      <c r="E66" s="54" t="s">
        <v>141</v>
      </c>
      <c r="F66" s="54" t="s">
        <v>147</v>
      </c>
      <c r="G66" s="54" t="s">
        <v>148</v>
      </c>
      <c r="H66" s="54" t="s">
        <v>1078</v>
      </c>
      <c r="I66" s="52">
        <v>2410</v>
      </c>
    </row>
    <row r="67" spans="1:9" ht="15" customHeight="1">
      <c r="A67" s="143" t="s">
        <v>1082</v>
      </c>
      <c r="B67" s="143" t="s">
        <v>149</v>
      </c>
      <c r="C67" s="85">
        <v>42461</v>
      </c>
      <c r="D67" s="54" t="s">
        <v>1074</v>
      </c>
      <c r="E67" s="54" t="s">
        <v>141</v>
      </c>
      <c r="F67" s="54" t="s">
        <v>147</v>
      </c>
      <c r="G67" s="54" t="s">
        <v>150</v>
      </c>
      <c r="H67" s="54" t="s">
        <v>1077</v>
      </c>
      <c r="I67" s="52">
        <v>1835</v>
      </c>
    </row>
    <row r="68" spans="1:9" ht="15" customHeight="1">
      <c r="A68" s="143" t="s">
        <v>1082</v>
      </c>
      <c r="B68" s="143" t="s">
        <v>151</v>
      </c>
      <c r="C68" s="85">
        <v>35339</v>
      </c>
      <c r="D68" s="54" t="s">
        <v>1074</v>
      </c>
      <c r="E68" s="54" t="s">
        <v>141</v>
      </c>
      <c r="F68" s="54" t="s">
        <v>147</v>
      </c>
      <c r="G68" s="54" t="s">
        <v>152</v>
      </c>
      <c r="H68" s="54" t="s">
        <v>1077</v>
      </c>
      <c r="I68" s="52">
        <v>4550</v>
      </c>
    </row>
    <row r="69" spans="1:9" ht="15" customHeight="1">
      <c r="A69" s="143" t="s">
        <v>1082</v>
      </c>
      <c r="B69" s="143" t="s">
        <v>153</v>
      </c>
      <c r="C69" s="85">
        <v>40269</v>
      </c>
      <c r="D69" s="54" t="s">
        <v>1074</v>
      </c>
      <c r="E69" s="54" t="s">
        <v>141</v>
      </c>
      <c r="F69" s="54" t="s">
        <v>147</v>
      </c>
      <c r="G69" s="54" t="s">
        <v>154</v>
      </c>
      <c r="H69" s="54" t="s">
        <v>1077</v>
      </c>
      <c r="I69" s="52">
        <v>2460</v>
      </c>
    </row>
    <row r="70" spans="1:9" ht="15" customHeight="1">
      <c r="A70" s="143" t="s">
        <v>1082</v>
      </c>
      <c r="B70" s="143" t="s">
        <v>155</v>
      </c>
      <c r="C70" s="85">
        <v>41183</v>
      </c>
      <c r="D70" s="54" t="s">
        <v>1074</v>
      </c>
      <c r="E70" s="54" t="s">
        <v>141</v>
      </c>
      <c r="F70" s="54" t="s">
        <v>147</v>
      </c>
      <c r="G70" s="54" t="s">
        <v>156</v>
      </c>
      <c r="H70" s="54" t="s">
        <v>1077</v>
      </c>
      <c r="I70" s="52">
        <v>2118</v>
      </c>
    </row>
    <row r="71" spans="1:9" ht="15" customHeight="1">
      <c r="A71" s="143" t="s">
        <v>1082</v>
      </c>
      <c r="B71" s="143" t="s">
        <v>157</v>
      </c>
      <c r="C71" s="85">
        <v>41548</v>
      </c>
      <c r="D71" s="54" t="s">
        <v>1074</v>
      </c>
      <c r="E71" s="54" t="s">
        <v>141</v>
      </c>
      <c r="F71" s="54" t="s">
        <v>147</v>
      </c>
      <c r="G71" s="54" t="s">
        <v>158</v>
      </c>
      <c r="H71" s="54" t="s">
        <v>1077</v>
      </c>
      <c r="I71" s="52">
        <v>3008</v>
      </c>
    </row>
    <row r="72" spans="1:9" ht="15" customHeight="1">
      <c r="A72" s="143" t="s">
        <v>1082</v>
      </c>
      <c r="B72" s="143" t="s">
        <v>159</v>
      </c>
      <c r="C72" s="85">
        <v>41944</v>
      </c>
      <c r="D72" s="54" t="s">
        <v>1074</v>
      </c>
      <c r="E72" s="54" t="s">
        <v>141</v>
      </c>
      <c r="F72" s="54" t="s">
        <v>160</v>
      </c>
      <c r="G72" s="54" t="s">
        <v>161</v>
      </c>
      <c r="H72" s="54" t="s">
        <v>1077</v>
      </c>
      <c r="I72" s="52">
        <v>2135</v>
      </c>
    </row>
    <row r="73" spans="1:9" ht="15" customHeight="1">
      <c r="A73" s="143" t="s">
        <v>1082</v>
      </c>
      <c r="B73" s="143" t="s">
        <v>162</v>
      </c>
      <c r="C73" s="85">
        <v>41183</v>
      </c>
      <c r="D73" s="54" t="s">
        <v>1074</v>
      </c>
      <c r="E73" s="54" t="s">
        <v>141</v>
      </c>
      <c r="F73" s="54" t="s">
        <v>163</v>
      </c>
      <c r="G73" s="54" t="s">
        <v>164</v>
      </c>
      <c r="H73" s="54" t="s">
        <v>1077</v>
      </c>
      <c r="I73" s="52">
        <v>2172</v>
      </c>
    </row>
    <row r="74" spans="1:9" ht="15" customHeight="1">
      <c r="A74" s="143" t="s">
        <v>1082</v>
      </c>
      <c r="B74" s="143" t="s">
        <v>165</v>
      </c>
      <c r="C74" s="85">
        <v>31503</v>
      </c>
      <c r="D74" s="54" t="s">
        <v>1074</v>
      </c>
      <c r="E74" s="54" t="s">
        <v>141</v>
      </c>
      <c r="F74" s="54" t="s">
        <v>166</v>
      </c>
      <c r="G74" s="54" t="s">
        <v>167</v>
      </c>
      <c r="H74" s="54" t="s">
        <v>1078</v>
      </c>
      <c r="I74" s="52">
        <v>3917</v>
      </c>
    </row>
    <row r="75" spans="1:9" ht="15" customHeight="1">
      <c r="A75" s="143" t="s">
        <v>1082</v>
      </c>
      <c r="B75" s="143" t="s">
        <v>168</v>
      </c>
      <c r="C75" s="85">
        <v>40695</v>
      </c>
      <c r="D75" s="54" t="s">
        <v>1074</v>
      </c>
      <c r="E75" s="54" t="s">
        <v>141</v>
      </c>
      <c r="F75" s="54" t="s">
        <v>169</v>
      </c>
      <c r="G75" s="54" t="s">
        <v>170</v>
      </c>
      <c r="H75" s="54" t="s">
        <v>1077</v>
      </c>
      <c r="I75" s="52">
        <v>3548</v>
      </c>
    </row>
    <row r="76" spans="1:9" ht="15" customHeight="1">
      <c r="A76" s="143" t="s">
        <v>1082</v>
      </c>
      <c r="B76" s="143" t="s">
        <v>171</v>
      </c>
      <c r="C76" s="85">
        <v>43009</v>
      </c>
      <c r="D76" s="54" t="s">
        <v>1073</v>
      </c>
      <c r="E76" s="54" t="s">
        <v>172</v>
      </c>
      <c r="F76" s="54" t="s">
        <v>173</v>
      </c>
      <c r="G76" s="54" t="s">
        <v>174</v>
      </c>
      <c r="H76" s="54" t="s">
        <v>1077</v>
      </c>
      <c r="I76" s="52">
        <v>1795</v>
      </c>
    </row>
    <row r="77" spans="1:9" ht="15" customHeight="1">
      <c r="A77" s="143" t="s">
        <v>1082</v>
      </c>
      <c r="B77" s="143" t="s">
        <v>175</v>
      </c>
      <c r="C77" s="85">
        <v>41153</v>
      </c>
      <c r="D77" s="54" t="s">
        <v>1073</v>
      </c>
      <c r="E77" s="54" t="s">
        <v>172</v>
      </c>
      <c r="F77" s="54" t="s">
        <v>176</v>
      </c>
      <c r="G77" s="54" t="s">
        <v>177</v>
      </c>
      <c r="H77" s="54" t="s">
        <v>1077</v>
      </c>
      <c r="I77" s="52">
        <v>3118</v>
      </c>
    </row>
    <row r="78" spans="1:9" ht="15" customHeight="1">
      <c r="A78" s="143" t="s">
        <v>1082</v>
      </c>
      <c r="B78" s="143" t="s">
        <v>178</v>
      </c>
      <c r="C78" s="85">
        <v>30437</v>
      </c>
      <c r="D78" s="54" t="s">
        <v>1073</v>
      </c>
      <c r="E78" s="54" t="s">
        <v>172</v>
      </c>
      <c r="F78" s="54" t="s">
        <v>179</v>
      </c>
      <c r="G78" s="54" t="s">
        <v>180</v>
      </c>
      <c r="H78" s="54" t="s">
        <v>1078</v>
      </c>
      <c r="I78" s="52">
        <v>6191</v>
      </c>
    </row>
    <row r="79" spans="1:9" ht="15" customHeight="1">
      <c r="A79" s="143" t="s">
        <v>1082</v>
      </c>
      <c r="B79" s="143" t="s">
        <v>181</v>
      </c>
      <c r="C79" s="85">
        <v>41760</v>
      </c>
      <c r="D79" s="54" t="s">
        <v>1073</v>
      </c>
      <c r="E79" s="54" t="s">
        <v>172</v>
      </c>
      <c r="F79" s="54" t="s">
        <v>179</v>
      </c>
      <c r="G79" s="54" t="s">
        <v>182</v>
      </c>
      <c r="H79" s="54" t="s">
        <v>1077</v>
      </c>
      <c r="I79" s="52">
        <v>2950</v>
      </c>
    </row>
    <row r="80" spans="1:9" ht="15" customHeight="1">
      <c r="A80" s="143" t="s">
        <v>1082</v>
      </c>
      <c r="B80" s="143" t="s">
        <v>183</v>
      </c>
      <c r="C80" s="85">
        <v>40878</v>
      </c>
      <c r="D80" s="54" t="s">
        <v>1073</v>
      </c>
      <c r="E80" s="54" t="s">
        <v>172</v>
      </c>
      <c r="F80" s="54" t="s">
        <v>179</v>
      </c>
      <c r="G80" s="54" t="s">
        <v>184</v>
      </c>
      <c r="H80" s="54" t="s">
        <v>1077</v>
      </c>
      <c r="I80" s="52">
        <v>3921</v>
      </c>
    </row>
    <row r="81" spans="1:9" ht="15" customHeight="1">
      <c r="A81" s="143" t="s">
        <v>1082</v>
      </c>
      <c r="B81" s="143" t="s">
        <v>185</v>
      </c>
      <c r="C81" s="85">
        <v>40269</v>
      </c>
      <c r="D81" s="54" t="s">
        <v>1073</v>
      </c>
      <c r="E81" s="54" t="s">
        <v>172</v>
      </c>
      <c r="F81" s="54" t="s">
        <v>179</v>
      </c>
      <c r="G81" s="54" t="s">
        <v>186</v>
      </c>
      <c r="H81" s="54" t="s">
        <v>1077</v>
      </c>
      <c r="I81" s="52">
        <v>3732</v>
      </c>
    </row>
    <row r="82" spans="1:9" ht="15" customHeight="1">
      <c r="A82" s="143" t="s">
        <v>1082</v>
      </c>
      <c r="B82" s="143" t="s">
        <v>187</v>
      </c>
      <c r="C82" s="85">
        <v>42064</v>
      </c>
      <c r="D82" s="54" t="s">
        <v>1073</v>
      </c>
      <c r="E82" s="54" t="s">
        <v>172</v>
      </c>
      <c r="F82" s="54" t="s">
        <v>188</v>
      </c>
      <c r="G82" s="54" t="s">
        <v>189</v>
      </c>
      <c r="H82" s="54" t="s">
        <v>1077</v>
      </c>
      <c r="I82" s="52">
        <v>2232</v>
      </c>
    </row>
    <row r="83" spans="1:9" ht="15" customHeight="1">
      <c r="A83" s="143" t="s">
        <v>1082</v>
      </c>
      <c r="B83" s="143" t="s">
        <v>190</v>
      </c>
      <c r="C83" s="85">
        <v>41456</v>
      </c>
      <c r="D83" s="54" t="s">
        <v>1075</v>
      </c>
      <c r="E83" s="54" t="s">
        <v>191</v>
      </c>
      <c r="F83" s="54" t="s">
        <v>193</v>
      </c>
      <c r="G83" s="54" t="s">
        <v>192</v>
      </c>
      <c r="H83" s="54" t="s">
        <v>1077</v>
      </c>
      <c r="I83" s="52">
        <v>2474</v>
      </c>
    </row>
    <row r="84" spans="1:9" ht="15" customHeight="1">
      <c r="A84" s="143" t="s">
        <v>1082</v>
      </c>
      <c r="B84" s="143" t="s">
        <v>194</v>
      </c>
      <c r="C84" s="85">
        <v>41730</v>
      </c>
      <c r="D84" s="54" t="s">
        <v>1075</v>
      </c>
      <c r="E84" s="54" t="s">
        <v>191</v>
      </c>
      <c r="F84" s="54" t="s">
        <v>193</v>
      </c>
      <c r="G84" s="54" t="s">
        <v>195</v>
      </c>
      <c r="H84" s="54" t="s">
        <v>1077</v>
      </c>
      <c r="I84" s="52">
        <v>2675</v>
      </c>
    </row>
    <row r="85" spans="1:9" ht="15" customHeight="1">
      <c r="A85" s="143" t="s">
        <v>1082</v>
      </c>
      <c r="B85" s="143" t="s">
        <v>196</v>
      </c>
      <c r="C85" s="85">
        <v>41030</v>
      </c>
      <c r="D85" s="54" t="s">
        <v>1075</v>
      </c>
      <c r="E85" s="54" t="s">
        <v>191</v>
      </c>
      <c r="F85" s="54" t="s">
        <v>197</v>
      </c>
      <c r="G85" s="54" t="s">
        <v>198</v>
      </c>
      <c r="H85" s="54" t="s">
        <v>1077</v>
      </c>
      <c r="I85" s="52">
        <v>2502</v>
      </c>
    </row>
    <row r="86" spans="1:9" ht="15" customHeight="1">
      <c r="A86" s="143" t="s">
        <v>1082</v>
      </c>
      <c r="B86" s="143" t="s">
        <v>199</v>
      </c>
      <c r="C86" s="85">
        <v>40452</v>
      </c>
      <c r="D86" s="54" t="s">
        <v>1075</v>
      </c>
      <c r="E86" s="54" t="s">
        <v>191</v>
      </c>
      <c r="F86" s="54" t="s">
        <v>197</v>
      </c>
      <c r="G86" s="54" t="s">
        <v>1189</v>
      </c>
      <c r="H86" s="54" t="s">
        <v>1077</v>
      </c>
      <c r="I86" s="52">
        <v>3443</v>
      </c>
    </row>
    <row r="87" spans="1:9" ht="15" customHeight="1">
      <c r="A87" s="143" t="s">
        <v>1082</v>
      </c>
      <c r="B87" s="143" t="s">
        <v>200</v>
      </c>
      <c r="C87" s="85">
        <v>36465</v>
      </c>
      <c r="D87" s="54" t="s">
        <v>1075</v>
      </c>
      <c r="E87" s="54" t="s">
        <v>191</v>
      </c>
      <c r="F87" s="54" t="s">
        <v>197</v>
      </c>
      <c r="G87" s="54" t="s">
        <v>201</v>
      </c>
      <c r="H87" s="54" t="s">
        <v>1077</v>
      </c>
      <c r="I87" s="52">
        <v>3120</v>
      </c>
    </row>
    <row r="88" spans="1:9" ht="15" customHeight="1">
      <c r="A88" s="143" t="s">
        <v>1082</v>
      </c>
      <c r="B88" s="143" t="s">
        <v>202</v>
      </c>
      <c r="C88" s="85">
        <v>36251</v>
      </c>
      <c r="D88" s="54" t="s">
        <v>1075</v>
      </c>
      <c r="E88" s="54" t="s">
        <v>191</v>
      </c>
      <c r="F88" s="54" t="s">
        <v>197</v>
      </c>
      <c r="G88" s="54" t="s">
        <v>203</v>
      </c>
      <c r="H88" s="54" t="s">
        <v>1077</v>
      </c>
      <c r="I88" s="52">
        <v>2177.19</v>
      </c>
    </row>
    <row r="89" spans="1:9" ht="15" customHeight="1">
      <c r="A89" s="143" t="s">
        <v>1082</v>
      </c>
      <c r="B89" s="143" t="s">
        <v>204</v>
      </c>
      <c r="C89" s="85">
        <v>33482</v>
      </c>
      <c r="D89" s="54" t="s">
        <v>1075</v>
      </c>
      <c r="E89" s="54" t="s">
        <v>191</v>
      </c>
      <c r="F89" s="54" t="s">
        <v>197</v>
      </c>
      <c r="G89" s="54" t="s">
        <v>205</v>
      </c>
      <c r="H89" s="54" t="s">
        <v>1077</v>
      </c>
      <c r="I89" s="52">
        <v>4335</v>
      </c>
    </row>
    <row r="90" spans="1:9" ht="15" customHeight="1">
      <c r="A90" s="143" t="s">
        <v>1082</v>
      </c>
      <c r="B90" s="143" t="s">
        <v>206</v>
      </c>
      <c r="C90" s="85">
        <v>36100</v>
      </c>
      <c r="D90" s="54" t="s">
        <v>1075</v>
      </c>
      <c r="E90" s="54" t="s">
        <v>191</v>
      </c>
      <c r="F90" s="54" t="s">
        <v>197</v>
      </c>
      <c r="G90" s="54" t="s">
        <v>207</v>
      </c>
      <c r="H90" s="54" t="s">
        <v>1077</v>
      </c>
      <c r="I90" s="52">
        <v>3499.17</v>
      </c>
    </row>
    <row r="91" spans="1:9" ht="15" customHeight="1">
      <c r="A91" s="143" t="s">
        <v>1082</v>
      </c>
      <c r="B91" s="143" t="s">
        <v>210</v>
      </c>
      <c r="C91" s="85">
        <v>38991</v>
      </c>
      <c r="D91" s="54" t="s">
        <v>1075</v>
      </c>
      <c r="E91" s="54" t="s">
        <v>191</v>
      </c>
      <c r="F91" s="54" t="s">
        <v>208</v>
      </c>
      <c r="G91" s="54" t="s">
        <v>209</v>
      </c>
      <c r="H91" s="54" t="s">
        <v>1077</v>
      </c>
      <c r="I91" s="52">
        <v>3419</v>
      </c>
    </row>
    <row r="92" spans="1:9" ht="15" customHeight="1">
      <c r="A92" s="143" t="s">
        <v>1082</v>
      </c>
      <c r="B92" s="143" t="s">
        <v>210</v>
      </c>
      <c r="C92" s="85">
        <v>41579</v>
      </c>
      <c r="D92" s="54" t="s">
        <v>1075</v>
      </c>
      <c r="E92" s="54" t="s">
        <v>191</v>
      </c>
      <c r="F92" s="54" t="s">
        <v>208</v>
      </c>
      <c r="G92" s="54" t="s">
        <v>209</v>
      </c>
      <c r="H92" s="54" t="s">
        <v>1077</v>
      </c>
      <c r="I92" s="52">
        <v>2530</v>
      </c>
    </row>
    <row r="93" spans="1:9" ht="15" customHeight="1">
      <c r="A93" s="143" t="s">
        <v>1082</v>
      </c>
      <c r="B93" s="143" t="s">
        <v>212</v>
      </c>
      <c r="C93" s="85">
        <v>42948</v>
      </c>
      <c r="D93" s="54" t="s">
        <v>1075</v>
      </c>
      <c r="E93" s="54" t="s">
        <v>191</v>
      </c>
      <c r="F93" s="54" t="s">
        <v>211</v>
      </c>
      <c r="G93" s="54" t="s">
        <v>213</v>
      </c>
      <c r="H93" s="54" t="s">
        <v>1077</v>
      </c>
      <c r="I93" s="52">
        <v>1795.55</v>
      </c>
    </row>
    <row r="94" spans="1:9" ht="15" customHeight="1">
      <c r="A94" s="143" t="s">
        <v>1082</v>
      </c>
      <c r="B94" s="143" t="s">
        <v>214</v>
      </c>
      <c r="C94" s="85">
        <v>41974</v>
      </c>
      <c r="D94" s="54" t="s">
        <v>1075</v>
      </c>
      <c r="E94" s="54" t="s">
        <v>191</v>
      </c>
      <c r="F94" s="54" t="s">
        <v>215</v>
      </c>
      <c r="G94" s="54" t="s">
        <v>216</v>
      </c>
      <c r="H94" s="54" t="s">
        <v>1077</v>
      </c>
      <c r="I94" s="52">
        <v>2264</v>
      </c>
    </row>
    <row r="95" spans="1:9" ht="15" customHeight="1">
      <c r="A95" s="143" t="s">
        <v>1082</v>
      </c>
      <c r="B95" s="143" t="s">
        <v>217</v>
      </c>
      <c r="C95" s="85">
        <v>40878</v>
      </c>
      <c r="D95" s="54" t="s">
        <v>1075</v>
      </c>
      <c r="E95" s="54" t="s">
        <v>191</v>
      </c>
      <c r="F95" s="54" t="s">
        <v>218</v>
      </c>
      <c r="G95" s="54" t="s">
        <v>219</v>
      </c>
      <c r="H95" s="54" t="s">
        <v>1077</v>
      </c>
      <c r="I95" s="52">
        <v>2195</v>
      </c>
    </row>
    <row r="96" spans="1:9" ht="15" customHeight="1">
      <c r="A96" s="143" t="s">
        <v>1082</v>
      </c>
      <c r="B96" s="143" t="s">
        <v>220</v>
      </c>
      <c r="C96" s="85">
        <v>41365</v>
      </c>
      <c r="D96" s="54" t="s">
        <v>1075</v>
      </c>
      <c r="E96" s="54" t="s">
        <v>191</v>
      </c>
      <c r="F96" s="54" t="s">
        <v>221</v>
      </c>
      <c r="G96" s="54" t="s">
        <v>222</v>
      </c>
      <c r="H96" s="54" t="s">
        <v>1077</v>
      </c>
      <c r="I96" s="52">
        <v>1930</v>
      </c>
    </row>
    <row r="97" spans="1:9" ht="15" customHeight="1">
      <c r="A97" s="143" t="s">
        <v>1082</v>
      </c>
      <c r="B97" s="143" t="s">
        <v>223</v>
      </c>
      <c r="C97" s="85">
        <v>40848</v>
      </c>
      <c r="D97" s="54" t="s">
        <v>1075</v>
      </c>
      <c r="E97" s="54" t="s">
        <v>191</v>
      </c>
      <c r="F97" s="54" t="s">
        <v>224</v>
      </c>
      <c r="G97" s="54" t="s">
        <v>225</v>
      </c>
      <c r="H97" s="54" t="s">
        <v>1077</v>
      </c>
      <c r="I97" s="52">
        <v>2755</v>
      </c>
    </row>
    <row r="98" spans="1:9" ht="15" customHeight="1">
      <c r="A98" s="143" t="s">
        <v>1082</v>
      </c>
      <c r="B98" s="143" t="s">
        <v>226</v>
      </c>
      <c r="C98" s="85">
        <v>32813</v>
      </c>
      <c r="D98" s="54" t="s">
        <v>1075</v>
      </c>
      <c r="E98" s="54" t="s">
        <v>191</v>
      </c>
      <c r="F98" s="54" t="s">
        <v>227</v>
      </c>
      <c r="G98" s="54" t="s">
        <v>228</v>
      </c>
      <c r="H98" s="54" t="s">
        <v>1078</v>
      </c>
      <c r="I98" s="52">
        <v>7849</v>
      </c>
    </row>
    <row r="99" spans="1:9" ht="15" customHeight="1">
      <c r="A99" s="143" t="s">
        <v>1082</v>
      </c>
      <c r="B99" s="143" t="s">
        <v>1233</v>
      </c>
      <c r="C99" s="85">
        <v>40483</v>
      </c>
      <c r="D99" s="54" t="s">
        <v>1075</v>
      </c>
      <c r="E99" s="54" t="s">
        <v>191</v>
      </c>
      <c r="F99" s="54" t="s">
        <v>227</v>
      </c>
      <c r="G99" s="54" t="s">
        <v>229</v>
      </c>
      <c r="H99" s="54" t="s">
        <v>1077</v>
      </c>
      <c r="I99" s="52">
        <v>3373</v>
      </c>
    </row>
    <row r="100" spans="1:9" ht="15" customHeight="1">
      <c r="A100" s="143" t="s">
        <v>1082</v>
      </c>
      <c r="B100" s="143" t="s">
        <v>230</v>
      </c>
      <c r="C100" s="85">
        <v>42309</v>
      </c>
      <c r="D100" s="54" t="s">
        <v>1075</v>
      </c>
      <c r="E100" s="54" t="s">
        <v>191</v>
      </c>
      <c r="F100" s="54" t="s">
        <v>227</v>
      </c>
      <c r="G100" s="54" t="s">
        <v>231</v>
      </c>
      <c r="H100" s="54" t="s">
        <v>1077</v>
      </c>
      <c r="I100" s="52">
        <v>2411</v>
      </c>
    </row>
    <row r="101" spans="1:9" ht="15" customHeight="1">
      <c r="A101" s="143" t="s">
        <v>1082</v>
      </c>
      <c r="B101" s="143" t="s">
        <v>232</v>
      </c>
      <c r="C101" s="85">
        <v>36434</v>
      </c>
      <c r="D101" s="54" t="s">
        <v>1074</v>
      </c>
      <c r="E101" s="54" t="s">
        <v>233</v>
      </c>
      <c r="F101" s="54" t="s">
        <v>234</v>
      </c>
      <c r="G101" s="54" t="s">
        <v>1108</v>
      </c>
      <c r="H101" s="54" t="s">
        <v>1077</v>
      </c>
      <c r="I101" s="52">
        <v>4148</v>
      </c>
    </row>
    <row r="102" spans="1:9" ht="15" customHeight="1">
      <c r="A102" s="143" t="s">
        <v>1082</v>
      </c>
      <c r="B102" s="143" t="s">
        <v>236</v>
      </c>
      <c r="C102" s="85">
        <v>30651</v>
      </c>
      <c r="D102" s="54" t="s">
        <v>1074</v>
      </c>
      <c r="E102" s="54" t="s">
        <v>233</v>
      </c>
      <c r="F102" s="54" t="s">
        <v>234</v>
      </c>
      <c r="G102" s="54" t="s">
        <v>237</v>
      </c>
      <c r="H102" s="54" t="s">
        <v>1078</v>
      </c>
      <c r="I102" s="52">
        <v>3343</v>
      </c>
    </row>
    <row r="103" spans="1:9" ht="15" customHeight="1">
      <c r="A103" s="143" t="s">
        <v>1082</v>
      </c>
      <c r="B103" s="143" t="s">
        <v>238</v>
      </c>
      <c r="C103" s="85">
        <v>40664</v>
      </c>
      <c r="D103" s="54" t="s">
        <v>1074</v>
      </c>
      <c r="E103" s="54" t="s">
        <v>233</v>
      </c>
      <c r="F103" s="54" t="s">
        <v>234</v>
      </c>
      <c r="G103" s="54" t="s">
        <v>239</v>
      </c>
      <c r="H103" s="54" t="s">
        <v>1077</v>
      </c>
      <c r="I103" s="52">
        <v>3862</v>
      </c>
    </row>
    <row r="104" spans="1:9" ht="15" customHeight="1">
      <c r="A104" s="143" t="s">
        <v>1082</v>
      </c>
      <c r="B104" s="143" t="s">
        <v>240</v>
      </c>
      <c r="C104" s="85">
        <v>31017</v>
      </c>
      <c r="D104" s="54" t="s">
        <v>1074</v>
      </c>
      <c r="E104" s="54" t="s">
        <v>233</v>
      </c>
      <c r="F104" s="54" t="s">
        <v>241</v>
      </c>
      <c r="G104" s="54" t="s">
        <v>242</v>
      </c>
      <c r="H104" s="54" t="s">
        <v>1078</v>
      </c>
      <c r="I104" s="52">
        <v>3080</v>
      </c>
    </row>
    <row r="105" spans="1:9" ht="15" customHeight="1">
      <c r="A105" s="143" t="s">
        <v>1082</v>
      </c>
      <c r="B105" s="143" t="s">
        <v>243</v>
      </c>
      <c r="C105" s="85">
        <v>41487</v>
      </c>
      <c r="D105" s="54" t="s">
        <v>1074</v>
      </c>
      <c r="E105" s="54" t="s">
        <v>233</v>
      </c>
      <c r="F105" s="54" t="s">
        <v>234</v>
      </c>
      <c r="G105" s="54" t="s">
        <v>244</v>
      </c>
      <c r="H105" s="54" t="s">
        <v>1077</v>
      </c>
      <c r="I105" s="52">
        <v>2053</v>
      </c>
    </row>
    <row r="106" spans="1:9" ht="15" customHeight="1">
      <c r="A106" s="143" t="s">
        <v>1082</v>
      </c>
      <c r="B106" s="143" t="s">
        <v>245</v>
      </c>
      <c r="C106" s="85">
        <v>39052</v>
      </c>
      <c r="D106" s="54" t="s">
        <v>1074</v>
      </c>
      <c r="E106" s="54" t="s">
        <v>1180</v>
      </c>
      <c r="F106" s="54" t="s">
        <v>246</v>
      </c>
      <c r="G106" s="54" t="s">
        <v>247</v>
      </c>
      <c r="H106" s="54" t="s">
        <v>1077</v>
      </c>
      <c r="I106" s="52">
        <v>2840</v>
      </c>
    </row>
    <row r="107" spans="1:9" ht="15" customHeight="1">
      <c r="A107" s="143" t="s">
        <v>1082</v>
      </c>
      <c r="B107" s="143" t="s">
        <v>248</v>
      </c>
      <c r="C107" s="85">
        <v>42095</v>
      </c>
      <c r="D107" s="54" t="s">
        <v>1074</v>
      </c>
      <c r="E107" s="54" t="s">
        <v>1180</v>
      </c>
      <c r="F107" s="54" t="s">
        <v>246</v>
      </c>
      <c r="G107" s="54" t="s">
        <v>249</v>
      </c>
      <c r="H107" s="54" t="s">
        <v>1077</v>
      </c>
      <c r="I107" s="52">
        <v>2533</v>
      </c>
    </row>
    <row r="108" spans="1:9" ht="15" customHeight="1">
      <c r="A108" s="143" t="s">
        <v>1082</v>
      </c>
      <c r="B108" s="143" t="s">
        <v>250</v>
      </c>
      <c r="C108" s="85">
        <v>33756</v>
      </c>
      <c r="D108" s="54" t="s">
        <v>1074</v>
      </c>
      <c r="E108" s="54" t="s">
        <v>1180</v>
      </c>
      <c r="F108" s="54" t="s">
        <v>246</v>
      </c>
      <c r="G108" s="54" t="s">
        <v>251</v>
      </c>
      <c r="H108" s="54" t="s">
        <v>1078</v>
      </c>
      <c r="I108" s="52">
        <v>4589</v>
      </c>
    </row>
    <row r="109" spans="1:9" ht="15" customHeight="1">
      <c r="A109" s="143" t="s">
        <v>1082</v>
      </c>
      <c r="B109" s="143" t="s">
        <v>252</v>
      </c>
      <c r="C109" s="85">
        <v>42309</v>
      </c>
      <c r="D109" s="54" t="s">
        <v>1074</v>
      </c>
      <c r="E109" s="54" t="s">
        <v>1180</v>
      </c>
      <c r="F109" s="54" t="s">
        <v>253</v>
      </c>
      <c r="G109" s="54" t="s">
        <v>254</v>
      </c>
      <c r="H109" s="54" t="s">
        <v>1077</v>
      </c>
      <c r="I109" s="52">
        <v>2368</v>
      </c>
    </row>
    <row r="110" spans="1:9" ht="15" customHeight="1">
      <c r="A110" s="143" t="s">
        <v>1082</v>
      </c>
      <c r="B110" s="143" t="s">
        <v>255</v>
      </c>
      <c r="C110" s="85">
        <v>43040</v>
      </c>
      <c r="D110" s="54" t="s">
        <v>1072</v>
      </c>
      <c r="E110" s="54" t="s">
        <v>256</v>
      </c>
      <c r="F110" s="54" t="s">
        <v>257</v>
      </c>
      <c r="G110" s="54" t="s">
        <v>258</v>
      </c>
      <c r="H110" s="54" t="s">
        <v>1077</v>
      </c>
      <c r="I110" s="52">
        <v>2812</v>
      </c>
    </row>
    <row r="111" spans="1:9" ht="15" customHeight="1">
      <c r="A111" s="143" t="s">
        <v>1082</v>
      </c>
      <c r="B111" s="143" t="s">
        <v>1234</v>
      </c>
      <c r="C111" s="85">
        <v>40118</v>
      </c>
      <c r="D111" s="54" t="s">
        <v>1072</v>
      </c>
      <c r="E111" s="54" t="s">
        <v>256</v>
      </c>
      <c r="F111" s="54" t="s">
        <v>259</v>
      </c>
      <c r="G111" s="54" t="s">
        <v>260</v>
      </c>
      <c r="H111" s="54" t="s">
        <v>1077</v>
      </c>
      <c r="I111" s="52">
        <v>3275</v>
      </c>
    </row>
    <row r="112" spans="1:9" ht="15" customHeight="1">
      <c r="A112" s="143" t="s">
        <v>1082</v>
      </c>
      <c r="B112" s="143" t="s">
        <v>261</v>
      </c>
      <c r="C112" s="85">
        <v>38078</v>
      </c>
      <c r="D112" s="54" t="s">
        <v>1072</v>
      </c>
      <c r="E112" s="54" t="s">
        <v>256</v>
      </c>
      <c r="F112" s="54" t="s">
        <v>259</v>
      </c>
      <c r="G112" s="54" t="s">
        <v>262</v>
      </c>
      <c r="H112" s="54" t="s">
        <v>1077</v>
      </c>
      <c r="I112" s="52">
        <v>5332</v>
      </c>
    </row>
    <row r="113" spans="1:9" ht="15" customHeight="1">
      <c r="A113" s="143" t="s">
        <v>1082</v>
      </c>
      <c r="B113" s="143" t="s">
        <v>263</v>
      </c>
      <c r="C113" s="85">
        <v>42217</v>
      </c>
      <c r="D113" s="54" t="s">
        <v>1072</v>
      </c>
      <c r="E113" s="54" t="s">
        <v>256</v>
      </c>
      <c r="F113" s="54" t="s">
        <v>259</v>
      </c>
      <c r="G113" s="54" t="s">
        <v>264</v>
      </c>
      <c r="H113" s="54" t="s">
        <v>1077</v>
      </c>
      <c r="I113" s="52">
        <v>2800</v>
      </c>
    </row>
    <row r="114" spans="1:9" ht="15" customHeight="1">
      <c r="A114" s="143" t="s">
        <v>1082</v>
      </c>
      <c r="B114" s="143" t="s">
        <v>265</v>
      </c>
      <c r="C114" s="85">
        <v>32051</v>
      </c>
      <c r="D114" s="54" t="s">
        <v>1072</v>
      </c>
      <c r="E114" s="54" t="s">
        <v>256</v>
      </c>
      <c r="F114" s="54" t="s">
        <v>259</v>
      </c>
      <c r="G114" s="54" t="s">
        <v>266</v>
      </c>
      <c r="H114" s="54" t="s">
        <v>1078</v>
      </c>
      <c r="I114" s="52">
        <v>5905</v>
      </c>
    </row>
    <row r="115" spans="1:9" ht="15" customHeight="1">
      <c r="A115" s="143" t="s">
        <v>1082</v>
      </c>
      <c r="B115" s="143" t="s">
        <v>267</v>
      </c>
      <c r="C115" s="85">
        <v>41000</v>
      </c>
      <c r="D115" s="54" t="s">
        <v>1072</v>
      </c>
      <c r="E115" s="54" t="s">
        <v>256</v>
      </c>
      <c r="F115" s="54" t="s">
        <v>259</v>
      </c>
      <c r="G115" s="54" t="s">
        <v>268</v>
      </c>
      <c r="H115" s="54" t="s">
        <v>1077</v>
      </c>
      <c r="I115" s="52">
        <v>2912</v>
      </c>
    </row>
    <row r="116" spans="1:9" ht="15" customHeight="1">
      <c r="A116" s="143" t="s">
        <v>1082</v>
      </c>
      <c r="B116" s="143" t="s">
        <v>269</v>
      </c>
      <c r="C116" s="85">
        <v>41730</v>
      </c>
      <c r="D116" s="54" t="s">
        <v>1072</v>
      </c>
      <c r="E116" s="54" t="s">
        <v>256</v>
      </c>
      <c r="F116" s="54" t="s">
        <v>259</v>
      </c>
      <c r="G116" s="54" t="s">
        <v>270</v>
      </c>
      <c r="H116" s="54" t="s">
        <v>1077</v>
      </c>
      <c r="I116" s="52">
        <v>4358</v>
      </c>
    </row>
    <row r="117" spans="1:9" ht="15" customHeight="1">
      <c r="A117" s="143" t="s">
        <v>1082</v>
      </c>
      <c r="B117" s="143" t="s">
        <v>271</v>
      </c>
      <c r="C117" s="85">
        <v>41395</v>
      </c>
      <c r="D117" s="54" t="s">
        <v>1072</v>
      </c>
      <c r="E117" s="54" t="s">
        <v>256</v>
      </c>
      <c r="F117" s="54" t="s">
        <v>272</v>
      </c>
      <c r="G117" s="54" t="s">
        <v>273</v>
      </c>
      <c r="H117" s="54" t="s">
        <v>1077</v>
      </c>
      <c r="I117" s="52">
        <v>2804</v>
      </c>
    </row>
    <row r="118" spans="1:9" ht="15" customHeight="1">
      <c r="A118" s="143" t="s">
        <v>1082</v>
      </c>
      <c r="B118" s="143" t="s">
        <v>274</v>
      </c>
      <c r="C118" s="85">
        <v>41913</v>
      </c>
      <c r="D118" s="54" t="s">
        <v>1072</v>
      </c>
      <c r="E118" s="54" t="s">
        <v>256</v>
      </c>
      <c r="F118" s="54" t="s">
        <v>275</v>
      </c>
      <c r="G118" s="54" t="s">
        <v>276</v>
      </c>
      <c r="H118" s="54" t="s">
        <v>1077</v>
      </c>
      <c r="I118" s="52">
        <v>2925</v>
      </c>
    </row>
    <row r="119" spans="1:9" ht="15" customHeight="1">
      <c r="A119" s="143" t="s">
        <v>1082</v>
      </c>
      <c r="B119" s="143" t="s">
        <v>277</v>
      </c>
      <c r="C119" s="85">
        <v>36647</v>
      </c>
      <c r="D119" s="54" t="s">
        <v>1073</v>
      </c>
      <c r="E119" s="54" t="s">
        <v>278</v>
      </c>
      <c r="F119" s="54" t="s">
        <v>279</v>
      </c>
      <c r="G119" s="54" t="s">
        <v>280</v>
      </c>
      <c r="H119" s="54" t="s">
        <v>1077</v>
      </c>
      <c r="I119" s="52">
        <v>3531</v>
      </c>
    </row>
    <row r="120" spans="1:9" ht="15" customHeight="1">
      <c r="A120" s="143" t="s">
        <v>1082</v>
      </c>
      <c r="B120" s="143" t="s">
        <v>281</v>
      </c>
      <c r="C120" s="85">
        <v>35765</v>
      </c>
      <c r="D120" s="54" t="s">
        <v>1073</v>
      </c>
      <c r="E120" s="54" t="s">
        <v>278</v>
      </c>
      <c r="F120" s="54" t="s">
        <v>282</v>
      </c>
      <c r="G120" s="54" t="s">
        <v>283</v>
      </c>
      <c r="H120" s="54" t="s">
        <v>1077</v>
      </c>
      <c r="I120" s="52">
        <v>4330</v>
      </c>
    </row>
    <row r="121" spans="1:9" ht="15" customHeight="1">
      <c r="A121" s="143" t="s">
        <v>1082</v>
      </c>
      <c r="B121" s="143" t="s">
        <v>284</v>
      </c>
      <c r="C121" s="85">
        <v>41913</v>
      </c>
      <c r="D121" s="54" t="s">
        <v>1073</v>
      </c>
      <c r="E121" s="54" t="s">
        <v>278</v>
      </c>
      <c r="F121" s="54" t="s">
        <v>282</v>
      </c>
      <c r="G121" s="54" t="s">
        <v>285</v>
      </c>
      <c r="H121" s="54" t="s">
        <v>1077</v>
      </c>
      <c r="I121" s="52">
        <v>2667</v>
      </c>
    </row>
    <row r="122" spans="1:9" ht="15" customHeight="1">
      <c r="A122" s="143" t="s">
        <v>1082</v>
      </c>
      <c r="B122" s="143" t="s">
        <v>286</v>
      </c>
      <c r="C122" s="85">
        <v>39387</v>
      </c>
      <c r="D122" s="54" t="s">
        <v>1073</v>
      </c>
      <c r="E122" s="54" t="s">
        <v>278</v>
      </c>
      <c r="F122" s="54" t="s">
        <v>282</v>
      </c>
      <c r="G122" s="54" t="s">
        <v>287</v>
      </c>
      <c r="H122" s="54" t="s">
        <v>1077</v>
      </c>
      <c r="I122" s="52">
        <v>3929</v>
      </c>
    </row>
    <row r="123" spans="1:9" ht="15" customHeight="1">
      <c r="A123" s="143" t="s">
        <v>1082</v>
      </c>
      <c r="B123" s="143" t="s">
        <v>288</v>
      </c>
      <c r="C123" s="85">
        <v>43221</v>
      </c>
      <c r="D123" s="54" t="s">
        <v>1073</v>
      </c>
      <c r="E123" s="54" t="s">
        <v>289</v>
      </c>
      <c r="F123" s="54" t="s">
        <v>290</v>
      </c>
      <c r="G123" s="54" t="s">
        <v>291</v>
      </c>
      <c r="H123" s="54" t="s">
        <v>1077</v>
      </c>
      <c r="I123" s="52">
        <v>2238</v>
      </c>
    </row>
    <row r="124" spans="1:9" ht="15" customHeight="1">
      <c r="A124" s="143" t="s">
        <v>1082</v>
      </c>
      <c r="B124" s="143" t="s">
        <v>292</v>
      </c>
      <c r="C124" s="85">
        <v>40756</v>
      </c>
      <c r="D124" s="54" t="s">
        <v>1073</v>
      </c>
      <c r="E124" s="54" t="s">
        <v>289</v>
      </c>
      <c r="F124" s="54" t="s">
        <v>293</v>
      </c>
      <c r="G124" s="54" t="s">
        <v>294</v>
      </c>
      <c r="H124" s="54" t="s">
        <v>1077</v>
      </c>
      <c r="I124" s="52">
        <v>3160</v>
      </c>
    </row>
    <row r="125" spans="1:9" ht="15" customHeight="1">
      <c r="A125" s="143" t="s">
        <v>1082</v>
      </c>
      <c r="B125" s="143" t="s">
        <v>295</v>
      </c>
      <c r="C125" s="85">
        <v>41974</v>
      </c>
      <c r="D125" s="54" t="s">
        <v>1073</v>
      </c>
      <c r="E125" s="54" t="s">
        <v>289</v>
      </c>
      <c r="F125" s="54" t="s">
        <v>293</v>
      </c>
      <c r="G125" s="54" t="s">
        <v>296</v>
      </c>
      <c r="H125" s="54" t="s">
        <v>1077</v>
      </c>
      <c r="I125" s="52">
        <v>1592</v>
      </c>
    </row>
    <row r="126" spans="1:9" ht="15" customHeight="1">
      <c r="A126" s="143" t="s">
        <v>1082</v>
      </c>
      <c r="B126" s="143" t="s">
        <v>297</v>
      </c>
      <c r="C126" s="85">
        <v>43191</v>
      </c>
      <c r="D126" s="54" t="s">
        <v>1073</v>
      </c>
      <c r="E126" s="54" t="s">
        <v>289</v>
      </c>
      <c r="F126" s="54" t="s">
        <v>298</v>
      </c>
      <c r="G126" s="54" t="s">
        <v>299</v>
      </c>
      <c r="H126" s="54" t="s">
        <v>1077</v>
      </c>
      <c r="I126" s="52">
        <v>2289</v>
      </c>
    </row>
    <row r="127" spans="1:9" ht="15" customHeight="1">
      <c r="A127" s="143" t="s">
        <v>1082</v>
      </c>
      <c r="B127" s="143" t="s">
        <v>300</v>
      </c>
      <c r="C127" s="85">
        <v>36831</v>
      </c>
      <c r="D127" s="54" t="s">
        <v>1073</v>
      </c>
      <c r="E127" s="54" t="s">
        <v>289</v>
      </c>
      <c r="F127" s="54" t="s">
        <v>301</v>
      </c>
      <c r="G127" s="54" t="s">
        <v>302</v>
      </c>
      <c r="H127" s="54" t="s">
        <v>1078</v>
      </c>
      <c r="I127" s="52">
        <v>11412</v>
      </c>
    </row>
    <row r="128" spans="1:9" ht="15" customHeight="1">
      <c r="A128" s="143" t="s">
        <v>1082</v>
      </c>
      <c r="B128" s="143" t="s">
        <v>303</v>
      </c>
      <c r="C128" s="85">
        <v>36465</v>
      </c>
      <c r="D128" s="54" t="s">
        <v>1073</v>
      </c>
      <c r="E128" s="54" t="s">
        <v>289</v>
      </c>
      <c r="F128" s="54" t="s">
        <v>301</v>
      </c>
      <c r="G128" s="54" t="s">
        <v>1235</v>
      </c>
      <c r="H128" s="54" t="s">
        <v>1077</v>
      </c>
      <c r="I128" s="52">
        <v>4802</v>
      </c>
    </row>
    <row r="129" spans="1:9" ht="15" customHeight="1">
      <c r="A129" s="143" t="s">
        <v>1082</v>
      </c>
      <c r="B129" s="143" t="s">
        <v>304</v>
      </c>
      <c r="C129" s="85">
        <v>41183</v>
      </c>
      <c r="D129" s="54" t="s">
        <v>1073</v>
      </c>
      <c r="E129" s="54" t="s">
        <v>289</v>
      </c>
      <c r="F129" s="54" t="s">
        <v>301</v>
      </c>
      <c r="G129" s="54" t="s">
        <v>305</v>
      </c>
      <c r="H129" s="54" t="s">
        <v>1077</v>
      </c>
      <c r="I129" s="52">
        <v>3551</v>
      </c>
    </row>
    <row r="130" spans="1:9" ht="15" customHeight="1">
      <c r="A130" s="143" t="s">
        <v>1082</v>
      </c>
      <c r="B130" s="143" t="s">
        <v>306</v>
      </c>
      <c r="C130" s="85">
        <v>38078</v>
      </c>
      <c r="D130" s="54" t="s">
        <v>1073</v>
      </c>
      <c r="E130" s="54" t="s">
        <v>289</v>
      </c>
      <c r="F130" s="54" t="s">
        <v>301</v>
      </c>
      <c r="G130" s="54" t="s">
        <v>307</v>
      </c>
      <c r="H130" s="54" t="s">
        <v>1077</v>
      </c>
      <c r="I130" s="52">
        <v>4446</v>
      </c>
    </row>
    <row r="131" spans="1:9" ht="15" customHeight="1">
      <c r="A131" s="143" t="s">
        <v>1082</v>
      </c>
      <c r="B131" s="143" t="s">
        <v>308</v>
      </c>
      <c r="C131" s="85">
        <v>41579</v>
      </c>
      <c r="D131" s="54" t="s">
        <v>1073</v>
      </c>
      <c r="E131" s="54" t="s">
        <v>289</v>
      </c>
      <c r="F131" s="54" t="s">
        <v>301</v>
      </c>
      <c r="G131" s="54" t="s">
        <v>309</v>
      </c>
      <c r="H131" s="54" t="s">
        <v>1078</v>
      </c>
      <c r="I131" s="52">
        <v>3556</v>
      </c>
    </row>
    <row r="132" spans="1:9" ht="15" customHeight="1">
      <c r="A132" s="143" t="s">
        <v>1082</v>
      </c>
      <c r="B132" s="143" t="s">
        <v>310</v>
      </c>
      <c r="C132" s="85">
        <v>42278</v>
      </c>
      <c r="D132" s="54" t="s">
        <v>1073</v>
      </c>
      <c r="E132" s="54" t="s">
        <v>289</v>
      </c>
      <c r="F132" s="54" t="s">
        <v>311</v>
      </c>
      <c r="G132" s="54" t="s">
        <v>312</v>
      </c>
      <c r="H132" s="54" t="s">
        <v>1077</v>
      </c>
      <c r="I132" s="52">
        <v>2935</v>
      </c>
    </row>
    <row r="133" spans="1:9" ht="15" customHeight="1">
      <c r="A133" s="143" t="s">
        <v>1082</v>
      </c>
      <c r="B133" s="143" t="s">
        <v>313</v>
      </c>
      <c r="C133" s="85">
        <v>41579</v>
      </c>
      <c r="D133" s="54" t="s">
        <v>1073</v>
      </c>
      <c r="E133" s="54" t="s">
        <v>289</v>
      </c>
      <c r="F133" s="54" t="s">
        <v>314</v>
      </c>
      <c r="G133" s="54" t="s">
        <v>315</v>
      </c>
      <c r="H133" s="54" t="s">
        <v>1077</v>
      </c>
      <c r="I133" s="52">
        <v>2258</v>
      </c>
    </row>
    <row r="134" spans="1:9" ht="15" customHeight="1">
      <c r="A134" s="143" t="s">
        <v>1082</v>
      </c>
      <c r="B134" s="143" t="s">
        <v>316</v>
      </c>
      <c r="C134" s="85">
        <v>41579</v>
      </c>
      <c r="D134" s="54" t="s">
        <v>1073</v>
      </c>
      <c r="E134" s="54" t="s">
        <v>289</v>
      </c>
      <c r="F134" s="54" t="s">
        <v>317</v>
      </c>
      <c r="G134" s="54" t="s">
        <v>318</v>
      </c>
      <c r="H134" s="54" t="s">
        <v>1077</v>
      </c>
      <c r="I134" s="52">
        <v>1776</v>
      </c>
    </row>
    <row r="135" spans="1:9" ht="15" customHeight="1">
      <c r="A135" s="143" t="s">
        <v>1082</v>
      </c>
      <c r="B135" s="143" t="s">
        <v>319</v>
      </c>
      <c r="C135" s="85">
        <v>41730</v>
      </c>
      <c r="D135" s="54" t="s">
        <v>1073</v>
      </c>
      <c r="E135" s="54" t="s">
        <v>289</v>
      </c>
      <c r="F135" s="54" t="s">
        <v>320</v>
      </c>
      <c r="G135" s="54" t="s">
        <v>321</v>
      </c>
      <c r="H135" s="54" t="s">
        <v>1077</v>
      </c>
      <c r="I135" s="52">
        <v>2168</v>
      </c>
    </row>
    <row r="136" spans="1:9" ht="15" customHeight="1">
      <c r="A136" s="143" t="s">
        <v>1082</v>
      </c>
      <c r="B136" s="143" t="s">
        <v>322</v>
      </c>
      <c r="C136" s="85">
        <v>41609</v>
      </c>
      <c r="D136" s="54" t="s">
        <v>1073</v>
      </c>
      <c r="E136" s="54" t="s">
        <v>289</v>
      </c>
      <c r="F136" s="54" t="s">
        <v>323</v>
      </c>
      <c r="G136" s="54" t="s">
        <v>324</v>
      </c>
      <c r="H136" s="54" t="s">
        <v>1077</v>
      </c>
      <c r="I136" s="52">
        <v>2984</v>
      </c>
    </row>
    <row r="137" spans="1:9" ht="15" customHeight="1">
      <c r="A137" s="143" t="s">
        <v>1082</v>
      </c>
      <c r="B137" s="143" t="s">
        <v>325</v>
      </c>
      <c r="C137" s="85">
        <v>42309</v>
      </c>
      <c r="D137" s="54" t="s">
        <v>1073</v>
      </c>
      <c r="E137" s="54" t="s">
        <v>326</v>
      </c>
      <c r="F137" s="54" t="s">
        <v>327</v>
      </c>
      <c r="G137" s="54" t="s">
        <v>328</v>
      </c>
      <c r="H137" s="54" t="s">
        <v>1077</v>
      </c>
      <c r="I137" s="52">
        <v>1851</v>
      </c>
    </row>
    <row r="138" spans="1:9" ht="15" customHeight="1">
      <c r="A138" s="143" t="s">
        <v>1082</v>
      </c>
      <c r="B138" s="143" t="s">
        <v>329</v>
      </c>
      <c r="C138" s="85">
        <v>30256</v>
      </c>
      <c r="D138" s="54" t="s">
        <v>1073</v>
      </c>
      <c r="E138" s="54" t="s">
        <v>326</v>
      </c>
      <c r="F138" s="54" t="s">
        <v>330</v>
      </c>
      <c r="G138" s="54" t="s">
        <v>331</v>
      </c>
      <c r="H138" s="54" t="s">
        <v>1078</v>
      </c>
      <c r="I138" s="52">
        <v>5166</v>
      </c>
    </row>
    <row r="139" spans="1:9" ht="15" customHeight="1">
      <c r="A139" s="143" t="s">
        <v>1082</v>
      </c>
      <c r="B139" s="143" t="s">
        <v>332</v>
      </c>
      <c r="C139" s="85">
        <v>31717</v>
      </c>
      <c r="D139" s="54" t="s">
        <v>1073</v>
      </c>
      <c r="E139" s="54" t="s">
        <v>326</v>
      </c>
      <c r="F139" s="54" t="s">
        <v>330</v>
      </c>
      <c r="G139" s="54" t="s">
        <v>333</v>
      </c>
      <c r="H139" s="54" t="s">
        <v>1078</v>
      </c>
      <c r="I139" s="52">
        <v>453</v>
      </c>
    </row>
    <row r="140" spans="1:9" ht="15" customHeight="1">
      <c r="A140" s="143" t="s">
        <v>1082</v>
      </c>
      <c r="B140" s="143" t="s">
        <v>334</v>
      </c>
      <c r="C140" s="85">
        <v>41426</v>
      </c>
      <c r="D140" s="54" t="s">
        <v>1073</v>
      </c>
      <c r="E140" s="54" t="s">
        <v>326</v>
      </c>
      <c r="F140" s="54" t="s">
        <v>330</v>
      </c>
      <c r="G140" s="54" t="s">
        <v>335</v>
      </c>
      <c r="H140" s="54" t="s">
        <v>1077</v>
      </c>
      <c r="I140" s="52">
        <v>3377</v>
      </c>
    </row>
    <row r="141" spans="1:9" ht="15" customHeight="1">
      <c r="A141" s="143" t="s">
        <v>1082</v>
      </c>
      <c r="B141" s="143" t="s">
        <v>336</v>
      </c>
      <c r="C141" s="85">
        <v>42248</v>
      </c>
      <c r="D141" s="54" t="s">
        <v>1073</v>
      </c>
      <c r="E141" s="54" t="s">
        <v>326</v>
      </c>
      <c r="F141" s="54" t="s">
        <v>330</v>
      </c>
      <c r="G141" s="54" t="s">
        <v>337</v>
      </c>
      <c r="H141" s="54" t="s">
        <v>1077</v>
      </c>
      <c r="I141" s="52">
        <v>3416</v>
      </c>
    </row>
    <row r="142" spans="1:9" ht="15" customHeight="1">
      <c r="A142" s="143" t="s">
        <v>1082</v>
      </c>
      <c r="B142" s="143" t="s">
        <v>338</v>
      </c>
      <c r="C142" s="85">
        <v>30468</v>
      </c>
      <c r="D142" s="54" t="s">
        <v>1076</v>
      </c>
      <c r="E142" s="54" t="s">
        <v>339</v>
      </c>
      <c r="F142" s="54" t="s">
        <v>340</v>
      </c>
      <c r="G142" s="54" t="s">
        <v>341</v>
      </c>
      <c r="H142" s="54" t="s">
        <v>1078</v>
      </c>
      <c r="I142" s="52">
        <v>2841</v>
      </c>
    </row>
    <row r="143" spans="1:9" ht="15" customHeight="1">
      <c r="A143" s="143" t="s">
        <v>1082</v>
      </c>
      <c r="B143" s="143" t="s">
        <v>342</v>
      </c>
      <c r="C143" s="85">
        <v>26390</v>
      </c>
      <c r="D143" s="54" t="s">
        <v>1076</v>
      </c>
      <c r="E143" s="54" t="s">
        <v>339</v>
      </c>
      <c r="F143" s="54" t="s">
        <v>343</v>
      </c>
      <c r="G143" s="54" t="s">
        <v>344</v>
      </c>
      <c r="H143" s="54" t="s">
        <v>1078</v>
      </c>
      <c r="I143" s="52">
        <v>5029</v>
      </c>
    </row>
    <row r="144" spans="1:9" ht="15" customHeight="1">
      <c r="A144" s="143" t="s">
        <v>1082</v>
      </c>
      <c r="B144" s="143" t="s">
        <v>345</v>
      </c>
      <c r="C144" s="85">
        <v>39022</v>
      </c>
      <c r="D144" s="54" t="s">
        <v>1076</v>
      </c>
      <c r="E144" s="54" t="s">
        <v>339</v>
      </c>
      <c r="F144" s="54" t="s">
        <v>343</v>
      </c>
      <c r="G144" s="54" t="s">
        <v>346</v>
      </c>
      <c r="H144" s="54" t="s">
        <v>1077</v>
      </c>
      <c r="I144" s="52">
        <v>3093</v>
      </c>
    </row>
    <row r="145" spans="1:9" ht="15" customHeight="1">
      <c r="A145" s="143" t="s">
        <v>1082</v>
      </c>
      <c r="B145" s="143" t="s">
        <v>347</v>
      </c>
      <c r="C145" s="85">
        <v>39661</v>
      </c>
      <c r="D145" s="54" t="s">
        <v>1076</v>
      </c>
      <c r="E145" s="54" t="s">
        <v>339</v>
      </c>
      <c r="F145" s="54" t="s">
        <v>343</v>
      </c>
      <c r="G145" s="54" t="s">
        <v>348</v>
      </c>
      <c r="H145" s="54" t="s">
        <v>1077</v>
      </c>
      <c r="I145" s="52">
        <v>3462</v>
      </c>
    </row>
    <row r="146" spans="1:9" ht="15" customHeight="1">
      <c r="A146" s="143" t="s">
        <v>1082</v>
      </c>
      <c r="B146" s="143" t="s">
        <v>349</v>
      </c>
      <c r="C146" s="85">
        <v>42095</v>
      </c>
      <c r="D146" s="54" t="s">
        <v>1076</v>
      </c>
      <c r="E146" s="54" t="s">
        <v>339</v>
      </c>
      <c r="F146" s="54" t="s">
        <v>343</v>
      </c>
      <c r="G146" s="54" t="s">
        <v>350</v>
      </c>
      <c r="H146" s="54" t="s">
        <v>1077</v>
      </c>
      <c r="I146" s="52">
        <v>2289.44</v>
      </c>
    </row>
    <row r="147" spans="1:9" ht="15" customHeight="1">
      <c r="A147" s="143" t="s">
        <v>1082</v>
      </c>
      <c r="B147" s="143" t="s">
        <v>351</v>
      </c>
      <c r="C147" s="85">
        <v>29830</v>
      </c>
      <c r="D147" s="54" t="s">
        <v>1076</v>
      </c>
      <c r="E147" s="54" t="s">
        <v>339</v>
      </c>
      <c r="F147" s="54" t="s">
        <v>352</v>
      </c>
      <c r="G147" s="54" t="s">
        <v>353</v>
      </c>
      <c r="H147" s="54" t="s">
        <v>1078</v>
      </c>
      <c r="I147" s="52">
        <v>2560</v>
      </c>
    </row>
    <row r="148" spans="1:9" ht="15" customHeight="1">
      <c r="A148" s="143" t="s">
        <v>1082</v>
      </c>
      <c r="B148" s="143" t="s">
        <v>354</v>
      </c>
      <c r="C148" s="85">
        <v>42948</v>
      </c>
      <c r="D148" s="54" t="s">
        <v>1076</v>
      </c>
      <c r="E148" s="54" t="s">
        <v>339</v>
      </c>
      <c r="F148" s="54" t="s">
        <v>352</v>
      </c>
      <c r="G148" s="54" t="s">
        <v>355</v>
      </c>
      <c r="H148" s="54" t="s">
        <v>1077</v>
      </c>
      <c r="I148" s="52">
        <v>2115.5700000000002</v>
      </c>
    </row>
    <row r="149" spans="1:9" ht="15" customHeight="1">
      <c r="A149" s="143" t="s">
        <v>1082</v>
      </c>
      <c r="B149" s="143" t="s">
        <v>356</v>
      </c>
      <c r="C149" s="85">
        <v>41518</v>
      </c>
      <c r="D149" s="54" t="s">
        <v>1076</v>
      </c>
      <c r="E149" s="54" t="s">
        <v>339</v>
      </c>
      <c r="F149" s="54" t="s">
        <v>357</v>
      </c>
      <c r="G149" s="54" t="s">
        <v>358</v>
      </c>
      <c r="H149" s="54" t="s">
        <v>1077</v>
      </c>
      <c r="I149" s="52">
        <v>2440</v>
      </c>
    </row>
    <row r="150" spans="1:9" ht="15" customHeight="1">
      <c r="A150" s="143" t="s">
        <v>1082</v>
      </c>
      <c r="B150" s="143" t="s">
        <v>359</v>
      </c>
      <c r="C150" s="85">
        <v>39753</v>
      </c>
      <c r="D150" s="54" t="s">
        <v>1076</v>
      </c>
      <c r="E150" s="54" t="s">
        <v>339</v>
      </c>
      <c r="F150" s="54" t="s">
        <v>357</v>
      </c>
      <c r="G150" s="54" t="s">
        <v>360</v>
      </c>
      <c r="H150" s="54" t="s">
        <v>1077</v>
      </c>
      <c r="I150" s="52">
        <v>3567</v>
      </c>
    </row>
    <row r="151" spans="1:9" ht="15" customHeight="1">
      <c r="A151" s="143" t="s">
        <v>1082</v>
      </c>
      <c r="B151" s="143" t="s">
        <v>361</v>
      </c>
      <c r="C151" s="85">
        <v>31717</v>
      </c>
      <c r="D151" s="54" t="s">
        <v>1076</v>
      </c>
      <c r="E151" s="54" t="s">
        <v>339</v>
      </c>
      <c r="F151" s="54" t="s">
        <v>357</v>
      </c>
      <c r="G151" s="54" t="s">
        <v>362</v>
      </c>
      <c r="H151" s="54" t="s">
        <v>1078</v>
      </c>
      <c r="I151" s="52">
        <v>8050</v>
      </c>
    </row>
    <row r="152" spans="1:9" ht="15" customHeight="1">
      <c r="A152" s="143" t="s">
        <v>1082</v>
      </c>
      <c r="B152" s="143" t="s">
        <v>363</v>
      </c>
      <c r="C152" s="85">
        <v>41214</v>
      </c>
      <c r="D152" s="54" t="s">
        <v>1076</v>
      </c>
      <c r="E152" s="54" t="s">
        <v>339</v>
      </c>
      <c r="F152" s="54" t="s">
        <v>357</v>
      </c>
      <c r="G152" s="54" t="s">
        <v>364</v>
      </c>
      <c r="H152" s="54" t="s">
        <v>1077</v>
      </c>
      <c r="I152" s="52">
        <v>1982</v>
      </c>
    </row>
    <row r="153" spans="1:9" ht="15" customHeight="1">
      <c r="A153" s="143" t="s">
        <v>1082</v>
      </c>
      <c r="B153" s="144" t="s">
        <v>1210</v>
      </c>
      <c r="C153" s="85">
        <v>40483</v>
      </c>
      <c r="D153" s="54" t="s">
        <v>1076</v>
      </c>
      <c r="E153" s="54" t="s">
        <v>339</v>
      </c>
      <c r="F153" s="54" t="s">
        <v>365</v>
      </c>
      <c r="G153" s="54" t="s">
        <v>1211</v>
      </c>
      <c r="H153" s="54" t="s">
        <v>1077</v>
      </c>
      <c r="I153" s="52">
        <v>2651.95</v>
      </c>
    </row>
    <row r="154" spans="1:9" ht="15" customHeight="1">
      <c r="A154" s="143" t="s">
        <v>1082</v>
      </c>
      <c r="B154" s="143" t="s">
        <v>366</v>
      </c>
      <c r="C154" s="85">
        <v>41944</v>
      </c>
      <c r="D154" s="54" t="s">
        <v>1076</v>
      </c>
      <c r="E154" s="54" t="s">
        <v>339</v>
      </c>
      <c r="F154" s="54" t="s">
        <v>365</v>
      </c>
      <c r="G154" s="54" t="s">
        <v>367</v>
      </c>
      <c r="H154" s="54" t="s">
        <v>1077</v>
      </c>
      <c r="I154" s="52">
        <v>1104.77</v>
      </c>
    </row>
    <row r="155" spans="1:9" ht="15" customHeight="1">
      <c r="A155" s="143" t="s">
        <v>1082</v>
      </c>
      <c r="B155" s="143" t="s">
        <v>368</v>
      </c>
      <c r="C155" s="85">
        <v>30256</v>
      </c>
      <c r="D155" s="54" t="s">
        <v>1076</v>
      </c>
      <c r="E155" s="54" t="s">
        <v>339</v>
      </c>
      <c r="F155" s="54" t="s">
        <v>365</v>
      </c>
      <c r="G155" s="54" t="s">
        <v>369</v>
      </c>
      <c r="H155" s="54" t="s">
        <v>1078</v>
      </c>
      <c r="I155" s="52">
        <v>2827</v>
      </c>
    </row>
    <row r="156" spans="1:9" ht="15" customHeight="1">
      <c r="A156" s="143" t="s">
        <v>1082</v>
      </c>
      <c r="B156" s="143" t="s">
        <v>370</v>
      </c>
      <c r="C156" s="85">
        <v>40878</v>
      </c>
      <c r="D156" s="54" t="s">
        <v>1076</v>
      </c>
      <c r="E156" s="54" t="s">
        <v>339</v>
      </c>
      <c r="F156" s="54" t="s">
        <v>371</v>
      </c>
      <c r="G156" s="54" t="s">
        <v>372</v>
      </c>
      <c r="H156" s="54" t="s">
        <v>1077</v>
      </c>
      <c r="I156" s="52">
        <v>2349</v>
      </c>
    </row>
    <row r="157" spans="1:9" ht="15" customHeight="1">
      <c r="A157" s="143" t="s">
        <v>1082</v>
      </c>
      <c r="B157" s="143" t="s">
        <v>373</v>
      </c>
      <c r="C157" s="85">
        <v>41730</v>
      </c>
      <c r="D157" s="54" t="s">
        <v>1075</v>
      </c>
      <c r="E157" s="54" t="s">
        <v>374</v>
      </c>
      <c r="F157" s="54" t="s">
        <v>374</v>
      </c>
      <c r="G157" s="54" t="s">
        <v>375</v>
      </c>
      <c r="H157" s="54" t="s">
        <v>1077</v>
      </c>
      <c r="I157" s="52">
        <v>2286</v>
      </c>
    </row>
    <row r="158" spans="1:9" ht="15" customHeight="1">
      <c r="A158" s="143" t="s">
        <v>1082</v>
      </c>
      <c r="B158" s="143" t="s">
        <v>376</v>
      </c>
      <c r="C158" s="85">
        <v>42186</v>
      </c>
      <c r="D158" s="54" t="s">
        <v>1075</v>
      </c>
      <c r="E158" s="54" t="s">
        <v>374</v>
      </c>
      <c r="F158" s="54" t="s">
        <v>374</v>
      </c>
      <c r="G158" s="54" t="s">
        <v>377</v>
      </c>
      <c r="H158" s="54" t="s">
        <v>1077</v>
      </c>
      <c r="I158" s="52">
        <v>1997</v>
      </c>
    </row>
    <row r="159" spans="1:9" ht="15" customHeight="1">
      <c r="A159" s="143" t="s">
        <v>1082</v>
      </c>
      <c r="B159" s="143" t="s">
        <v>378</v>
      </c>
      <c r="C159" s="85">
        <v>40513</v>
      </c>
      <c r="D159" s="54" t="s">
        <v>1075</v>
      </c>
      <c r="E159" s="54" t="s">
        <v>374</v>
      </c>
      <c r="F159" s="54" t="s">
        <v>374</v>
      </c>
      <c r="G159" s="54" t="s">
        <v>379</v>
      </c>
      <c r="H159" s="54" t="s">
        <v>1077</v>
      </c>
      <c r="I159" s="52">
        <v>3260</v>
      </c>
    </row>
    <row r="160" spans="1:9" ht="15" customHeight="1">
      <c r="A160" s="143" t="s">
        <v>1082</v>
      </c>
      <c r="B160" s="143" t="s">
        <v>380</v>
      </c>
      <c r="C160" s="85">
        <v>42948</v>
      </c>
      <c r="D160" s="54" t="s">
        <v>1075</v>
      </c>
      <c r="E160" s="54" t="s">
        <v>374</v>
      </c>
      <c r="F160" s="54" t="s">
        <v>374</v>
      </c>
      <c r="G160" s="54" t="s">
        <v>381</v>
      </c>
      <c r="H160" s="54" t="s">
        <v>1077</v>
      </c>
      <c r="I160" s="52">
        <v>2540</v>
      </c>
    </row>
    <row r="161" spans="1:9" ht="15" customHeight="1">
      <c r="A161" s="143" t="s">
        <v>1082</v>
      </c>
      <c r="B161" s="143" t="s">
        <v>382</v>
      </c>
      <c r="C161" s="85">
        <v>41214</v>
      </c>
      <c r="D161" s="54" t="s">
        <v>1075</v>
      </c>
      <c r="E161" s="54" t="s">
        <v>374</v>
      </c>
      <c r="F161" s="54" t="s">
        <v>234</v>
      </c>
      <c r="G161" s="54" t="s">
        <v>235</v>
      </c>
      <c r="H161" s="54" t="s">
        <v>1077</v>
      </c>
      <c r="I161" s="52">
        <v>2746</v>
      </c>
    </row>
    <row r="162" spans="1:9" ht="15" customHeight="1">
      <c r="A162" s="143" t="s">
        <v>1082</v>
      </c>
      <c r="B162" s="143" t="s">
        <v>383</v>
      </c>
      <c r="C162" s="85">
        <v>39203</v>
      </c>
      <c r="D162" s="54" t="s">
        <v>1075</v>
      </c>
      <c r="E162" s="54" t="s">
        <v>374</v>
      </c>
      <c r="F162" s="54" t="s">
        <v>374</v>
      </c>
      <c r="G162" s="54" t="s">
        <v>384</v>
      </c>
      <c r="H162" s="54" t="s">
        <v>1077</v>
      </c>
      <c r="I162" s="52">
        <v>4689</v>
      </c>
    </row>
    <row r="163" spans="1:9" ht="15" customHeight="1">
      <c r="A163" s="143" t="s">
        <v>1082</v>
      </c>
      <c r="B163" s="143" t="s">
        <v>385</v>
      </c>
      <c r="C163" s="85">
        <v>42339</v>
      </c>
      <c r="D163" s="54" t="s">
        <v>1075</v>
      </c>
      <c r="E163" s="54" t="s">
        <v>374</v>
      </c>
      <c r="F163" s="54" t="s">
        <v>374</v>
      </c>
      <c r="G163" s="54" t="s">
        <v>386</v>
      </c>
      <c r="H163" s="54" t="s">
        <v>1078</v>
      </c>
      <c r="I163" s="52">
        <v>1304</v>
      </c>
    </row>
    <row r="164" spans="1:9" ht="15" customHeight="1">
      <c r="A164" s="143" t="s">
        <v>1082</v>
      </c>
      <c r="B164" s="143" t="s">
        <v>387</v>
      </c>
      <c r="C164" s="85">
        <v>36465</v>
      </c>
      <c r="D164" s="54" t="s">
        <v>1075</v>
      </c>
      <c r="E164" s="54" t="s">
        <v>374</v>
      </c>
      <c r="F164" s="54" t="s">
        <v>374</v>
      </c>
      <c r="G164" s="54" t="s">
        <v>388</v>
      </c>
      <c r="H164" s="54" t="s">
        <v>1077</v>
      </c>
      <c r="I164" s="52">
        <v>3290</v>
      </c>
    </row>
    <row r="165" spans="1:9" ht="15" customHeight="1">
      <c r="A165" s="143" t="s">
        <v>1082</v>
      </c>
      <c r="B165" s="143" t="s">
        <v>389</v>
      </c>
      <c r="C165" s="85">
        <v>39904</v>
      </c>
      <c r="D165" s="54" t="s">
        <v>1075</v>
      </c>
      <c r="E165" s="54" t="s">
        <v>374</v>
      </c>
      <c r="F165" s="54" t="s">
        <v>374</v>
      </c>
      <c r="G165" s="54" t="s">
        <v>390</v>
      </c>
      <c r="H165" s="54" t="s">
        <v>1077</v>
      </c>
      <c r="I165" s="52">
        <v>5384</v>
      </c>
    </row>
    <row r="166" spans="1:9" ht="15" customHeight="1">
      <c r="A166" s="143" t="s">
        <v>1082</v>
      </c>
      <c r="B166" s="143" t="s">
        <v>391</v>
      </c>
      <c r="C166" s="85">
        <v>40878</v>
      </c>
      <c r="D166" s="54" t="s">
        <v>1075</v>
      </c>
      <c r="E166" s="54" t="s">
        <v>374</v>
      </c>
      <c r="F166" s="54" t="s">
        <v>374</v>
      </c>
      <c r="G166" s="54" t="s">
        <v>392</v>
      </c>
      <c r="H166" s="54" t="s">
        <v>1077</v>
      </c>
      <c r="I166" s="52">
        <v>3312</v>
      </c>
    </row>
    <row r="167" spans="1:9" ht="15" customHeight="1">
      <c r="A167" s="143" t="s">
        <v>1082</v>
      </c>
      <c r="B167" s="143" t="s">
        <v>393</v>
      </c>
      <c r="C167" s="85">
        <v>39234</v>
      </c>
      <c r="D167" s="54" t="s">
        <v>1075</v>
      </c>
      <c r="E167" s="54" t="s">
        <v>374</v>
      </c>
      <c r="F167" s="54" t="s">
        <v>374</v>
      </c>
      <c r="G167" s="54" t="s">
        <v>394</v>
      </c>
      <c r="H167" s="54" t="s">
        <v>1078</v>
      </c>
      <c r="I167" s="52">
        <v>4202</v>
      </c>
    </row>
    <row r="168" spans="1:9" ht="15" customHeight="1">
      <c r="A168" s="143" t="s">
        <v>1082</v>
      </c>
      <c r="B168" s="143" t="s">
        <v>395</v>
      </c>
      <c r="C168" s="85">
        <v>40575</v>
      </c>
      <c r="D168" s="54" t="s">
        <v>1075</v>
      </c>
      <c r="E168" s="54" t="s">
        <v>374</v>
      </c>
      <c r="F168" s="54" t="s">
        <v>374</v>
      </c>
      <c r="G168" s="54" t="s">
        <v>396</v>
      </c>
      <c r="H168" s="54" t="s">
        <v>1077</v>
      </c>
      <c r="I168" s="52">
        <v>3185</v>
      </c>
    </row>
    <row r="169" spans="1:9" ht="15" customHeight="1">
      <c r="A169" s="143" t="s">
        <v>1082</v>
      </c>
      <c r="B169" s="143" t="s">
        <v>397</v>
      </c>
      <c r="C169" s="85">
        <v>41579</v>
      </c>
      <c r="D169" s="54" t="s">
        <v>1075</v>
      </c>
      <c r="E169" s="54" t="s">
        <v>374</v>
      </c>
      <c r="F169" s="54" t="s">
        <v>374</v>
      </c>
      <c r="G169" s="54" t="s">
        <v>398</v>
      </c>
      <c r="H169" s="54" t="s">
        <v>1077</v>
      </c>
      <c r="I169" s="52">
        <v>3506</v>
      </c>
    </row>
    <row r="170" spans="1:9" ht="15" customHeight="1">
      <c r="A170" s="143" t="s">
        <v>1082</v>
      </c>
      <c r="B170" s="143" t="s">
        <v>399</v>
      </c>
      <c r="C170" s="85">
        <v>40664</v>
      </c>
      <c r="D170" s="54" t="s">
        <v>1075</v>
      </c>
      <c r="E170" s="54" t="s">
        <v>374</v>
      </c>
      <c r="F170" s="54" t="s">
        <v>400</v>
      </c>
      <c r="G170" s="54" t="s">
        <v>401</v>
      </c>
      <c r="H170" s="54" t="s">
        <v>1077</v>
      </c>
      <c r="I170" s="52">
        <v>2618</v>
      </c>
    </row>
    <row r="171" spans="1:9" ht="15" customHeight="1">
      <c r="A171" s="143" t="s">
        <v>1082</v>
      </c>
      <c r="B171" s="143" t="s">
        <v>402</v>
      </c>
      <c r="C171" s="85">
        <v>41244</v>
      </c>
      <c r="D171" s="54" t="s">
        <v>1075</v>
      </c>
      <c r="E171" s="54" t="s">
        <v>374</v>
      </c>
      <c r="F171" s="54" t="s">
        <v>403</v>
      </c>
      <c r="G171" s="54" t="s">
        <v>404</v>
      </c>
      <c r="H171" s="54" t="s">
        <v>1078</v>
      </c>
      <c r="I171" s="52">
        <v>4677</v>
      </c>
    </row>
    <row r="172" spans="1:9" ht="15" customHeight="1">
      <c r="A172" s="143" t="s">
        <v>1082</v>
      </c>
      <c r="B172" s="143" t="s">
        <v>405</v>
      </c>
      <c r="C172" s="85">
        <v>39753</v>
      </c>
      <c r="D172" s="54" t="s">
        <v>1075</v>
      </c>
      <c r="E172" s="54" t="s">
        <v>374</v>
      </c>
      <c r="F172" s="54" t="s">
        <v>403</v>
      </c>
      <c r="G172" s="54" t="s">
        <v>406</v>
      </c>
      <c r="H172" s="54" t="s">
        <v>1077</v>
      </c>
      <c r="I172" s="52">
        <v>4458</v>
      </c>
    </row>
    <row r="173" spans="1:9" ht="15" customHeight="1">
      <c r="A173" s="143" t="s">
        <v>1082</v>
      </c>
      <c r="B173" s="143" t="s">
        <v>407</v>
      </c>
      <c r="C173" s="85">
        <v>42036</v>
      </c>
      <c r="D173" s="54" t="s">
        <v>1075</v>
      </c>
      <c r="E173" s="54" t="s">
        <v>374</v>
      </c>
      <c r="F173" s="54" t="s">
        <v>408</v>
      </c>
      <c r="G173" s="54" t="s">
        <v>409</v>
      </c>
      <c r="H173" s="54" t="s">
        <v>1077</v>
      </c>
      <c r="I173" s="52">
        <v>2093</v>
      </c>
    </row>
    <row r="174" spans="1:9" ht="15" customHeight="1">
      <c r="A174" s="143" t="s">
        <v>1082</v>
      </c>
      <c r="B174" s="143" t="s">
        <v>410</v>
      </c>
      <c r="C174" s="85">
        <v>42064</v>
      </c>
      <c r="D174" s="54" t="s">
        <v>1075</v>
      </c>
      <c r="E174" s="54" t="s">
        <v>374</v>
      </c>
      <c r="F174" s="54" t="s">
        <v>411</v>
      </c>
      <c r="G174" s="54" t="s">
        <v>412</v>
      </c>
      <c r="H174" s="54" t="s">
        <v>1077</v>
      </c>
      <c r="I174" s="52">
        <v>1919</v>
      </c>
    </row>
    <row r="175" spans="1:9" ht="15" customHeight="1">
      <c r="A175" s="143" t="s">
        <v>1082</v>
      </c>
      <c r="B175" s="143" t="s">
        <v>413</v>
      </c>
      <c r="C175" s="85">
        <v>41365</v>
      </c>
      <c r="D175" s="54" t="s">
        <v>1075</v>
      </c>
      <c r="E175" s="54" t="s">
        <v>374</v>
      </c>
      <c r="F175" s="54" t="s">
        <v>414</v>
      </c>
      <c r="G175" s="54" t="s">
        <v>415</v>
      </c>
      <c r="H175" s="54" t="s">
        <v>1077</v>
      </c>
      <c r="I175" s="52">
        <v>2288.0300000000002</v>
      </c>
    </row>
    <row r="176" spans="1:9" ht="15" customHeight="1">
      <c r="A176" s="143" t="s">
        <v>1082</v>
      </c>
      <c r="B176" s="143" t="s">
        <v>416</v>
      </c>
      <c r="C176" s="85">
        <v>42186</v>
      </c>
      <c r="D176" s="54" t="s">
        <v>1075</v>
      </c>
      <c r="E176" s="54" t="s">
        <v>374</v>
      </c>
      <c r="F176" s="54" t="s">
        <v>417</v>
      </c>
      <c r="G176" s="54" t="s">
        <v>418</v>
      </c>
      <c r="H176" s="54" t="s">
        <v>1077</v>
      </c>
      <c r="I176" s="52">
        <v>2716</v>
      </c>
    </row>
    <row r="177" spans="1:9" ht="15" customHeight="1">
      <c r="A177" s="143" t="s">
        <v>1082</v>
      </c>
      <c r="B177" s="143" t="s">
        <v>419</v>
      </c>
      <c r="C177" s="85">
        <v>36495</v>
      </c>
      <c r="D177" s="54" t="s">
        <v>1075</v>
      </c>
      <c r="E177" s="54" t="s">
        <v>374</v>
      </c>
      <c r="F177" s="54" t="s">
        <v>420</v>
      </c>
      <c r="G177" s="54" t="s">
        <v>421</v>
      </c>
      <c r="H177" s="54" t="s">
        <v>1077</v>
      </c>
      <c r="I177" s="52">
        <v>3582</v>
      </c>
    </row>
    <row r="178" spans="1:9" ht="15" customHeight="1">
      <c r="A178" s="143" t="s">
        <v>1082</v>
      </c>
      <c r="B178" s="143" t="s">
        <v>422</v>
      </c>
      <c r="C178" s="85">
        <v>42461</v>
      </c>
      <c r="D178" s="54" t="s">
        <v>1075</v>
      </c>
      <c r="E178" s="54" t="s">
        <v>374</v>
      </c>
      <c r="F178" s="54" t="s">
        <v>420</v>
      </c>
      <c r="G178" s="54" t="s">
        <v>423</v>
      </c>
      <c r="H178" s="54" t="s">
        <v>1077</v>
      </c>
      <c r="I178" s="52">
        <v>2956</v>
      </c>
    </row>
    <row r="179" spans="1:9" ht="15" customHeight="1">
      <c r="A179" s="143" t="s">
        <v>1082</v>
      </c>
      <c r="B179" s="143" t="s">
        <v>424</v>
      </c>
      <c r="C179" s="85">
        <v>40787</v>
      </c>
      <c r="D179" s="54" t="s">
        <v>1075</v>
      </c>
      <c r="E179" s="54" t="s">
        <v>374</v>
      </c>
      <c r="F179" s="54" t="s">
        <v>425</v>
      </c>
      <c r="G179" s="54" t="s">
        <v>426</v>
      </c>
      <c r="H179" s="54" t="s">
        <v>1077</v>
      </c>
      <c r="I179" s="52">
        <v>1808</v>
      </c>
    </row>
    <row r="180" spans="1:9" ht="15" customHeight="1">
      <c r="A180" s="143" t="s">
        <v>1082</v>
      </c>
      <c r="B180" s="143" t="s">
        <v>427</v>
      </c>
      <c r="C180" s="85">
        <v>41548</v>
      </c>
      <c r="D180" s="54" t="s">
        <v>1075</v>
      </c>
      <c r="E180" s="54" t="s">
        <v>374</v>
      </c>
      <c r="F180" s="54" t="s">
        <v>374</v>
      </c>
      <c r="G180" s="54" t="s">
        <v>428</v>
      </c>
      <c r="H180" s="54" t="s">
        <v>1077</v>
      </c>
      <c r="I180" s="52">
        <v>2795</v>
      </c>
    </row>
    <row r="181" spans="1:9" ht="15" customHeight="1">
      <c r="A181" s="143" t="s">
        <v>1082</v>
      </c>
      <c r="B181" s="143" t="s">
        <v>429</v>
      </c>
      <c r="C181" s="85">
        <v>41579</v>
      </c>
      <c r="D181" s="54" t="s">
        <v>1075</v>
      </c>
      <c r="E181" s="54" t="s">
        <v>374</v>
      </c>
      <c r="F181" s="54" t="s">
        <v>430</v>
      </c>
      <c r="G181" s="54" t="s">
        <v>431</v>
      </c>
      <c r="H181" s="54" t="s">
        <v>1077</v>
      </c>
      <c r="I181" s="52">
        <v>2341</v>
      </c>
    </row>
    <row r="182" spans="1:9" ht="15" customHeight="1">
      <c r="A182" s="143" t="s">
        <v>1082</v>
      </c>
      <c r="B182" s="143" t="s">
        <v>432</v>
      </c>
      <c r="C182" s="85">
        <v>40483</v>
      </c>
      <c r="D182" s="54" t="s">
        <v>1075</v>
      </c>
      <c r="E182" s="54" t="s">
        <v>374</v>
      </c>
      <c r="F182" s="54" t="s">
        <v>417</v>
      </c>
      <c r="G182" s="54" t="s">
        <v>433</v>
      </c>
      <c r="H182" s="54" t="s">
        <v>1077</v>
      </c>
      <c r="I182" s="52">
        <v>2859</v>
      </c>
    </row>
    <row r="183" spans="1:9" ht="15" customHeight="1">
      <c r="A183" s="143" t="s">
        <v>1082</v>
      </c>
      <c r="B183" s="143" t="s">
        <v>434</v>
      </c>
      <c r="C183" s="85">
        <v>30407</v>
      </c>
      <c r="D183" s="54" t="s">
        <v>1073</v>
      </c>
      <c r="E183" s="54" t="s">
        <v>435</v>
      </c>
      <c r="F183" s="54" t="s">
        <v>436</v>
      </c>
      <c r="G183" s="54" t="s">
        <v>437</v>
      </c>
      <c r="H183" s="54" t="s">
        <v>1078</v>
      </c>
      <c r="I183" s="52">
        <v>3801</v>
      </c>
    </row>
    <row r="184" spans="1:9" ht="15" customHeight="1">
      <c r="A184" s="143" t="s">
        <v>1082</v>
      </c>
      <c r="B184" s="143" t="s">
        <v>438</v>
      </c>
      <c r="C184" s="85">
        <v>39387</v>
      </c>
      <c r="D184" s="54" t="s">
        <v>1073</v>
      </c>
      <c r="E184" s="54" t="s">
        <v>435</v>
      </c>
      <c r="F184" s="54" t="s">
        <v>436</v>
      </c>
      <c r="G184" s="54" t="s">
        <v>439</v>
      </c>
      <c r="H184" s="54" t="s">
        <v>1077</v>
      </c>
      <c r="I184" s="52">
        <v>2386</v>
      </c>
    </row>
    <row r="185" spans="1:9" ht="15" customHeight="1">
      <c r="A185" s="143" t="s">
        <v>1082</v>
      </c>
      <c r="B185" s="143" t="s">
        <v>440</v>
      </c>
      <c r="C185" s="85">
        <v>30072</v>
      </c>
      <c r="D185" s="54" t="s">
        <v>1073</v>
      </c>
      <c r="E185" s="54" t="s">
        <v>435</v>
      </c>
      <c r="F185" s="54" t="s">
        <v>441</v>
      </c>
      <c r="G185" s="54" t="s">
        <v>442</v>
      </c>
      <c r="H185" s="54" t="s">
        <v>1078</v>
      </c>
      <c r="I185" s="52">
        <v>7138</v>
      </c>
    </row>
    <row r="186" spans="1:9" ht="15" customHeight="1">
      <c r="A186" s="143" t="s">
        <v>1089</v>
      </c>
      <c r="B186" s="143" t="s">
        <v>443</v>
      </c>
      <c r="C186" s="85">
        <v>38473</v>
      </c>
      <c r="D186" s="54" t="s">
        <v>1073</v>
      </c>
      <c r="E186" s="54" t="s">
        <v>435</v>
      </c>
      <c r="F186" s="54" t="s">
        <v>441</v>
      </c>
      <c r="G186" s="54" t="s">
        <v>444</v>
      </c>
      <c r="H186" s="54" t="s">
        <v>1077</v>
      </c>
      <c r="I186" s="52">
        <v>8237.8799999999992</v>
      </c>
    </row>
    <row r="187" spans="1:9" ht="15" customHeight="1">
      <c r="A187" s="143" t="s">
        <v>1082</v>
      </c>
      <c r="B187" s="143" t="s">
        <v>445</v>
      </c>
      <c r="C187" s="85">
        <v>43009</v>
      </c>
      <c r="D187" s="54" t="s">
        <v>1073</v>
      </c>
      <c r="E187" s="54" t="s">
        <v>435</v>
      </c>
      <c r="F187" s="54" t="s">
        <v>441</v>
      </c>
      <c r="G187" s="54" t="s">
        <v>446</v>
      </c>
      <c r="H187" s="54" t="s">
        <v>1077</v>
      </c>
      <c r="I187" s="52">
        <v>2325.91</v>
      </c>
    </row>
    <row r="188" spans="1:9" ht="15" customHeight="1">
      <c r="A188" s="143" t="s">
        <v>1082</v>
      </c>
      <c r="B188" s="143" t="s">
        <v>447</v>
      </c>
      <c r="C188" s="85">
        <v>41579</v>
      </c>
      <c r="D188" s="54" t="s">
        <v>1072</v>
      </c>
      <c r="E188" s="54" t="s">
        <v>448</v>
      </c>
      <c r="F188" s="54" t="s">
        <v>449</v>
      </c>
      <c r="G188" s="54" t="s">
        <v>450</v>
      </c>
      <c r="H188" s="54" t="s">
        <v>1077</v>
      </c>
      <c r="I188" s="52">
        <v>2999</v>
      </c>
    </row>
    <row r="189" spans="1:9" ht="15" customHeight="1">
      <c r="A189" s="143" t="s">
        <v>1082</v>
      </c>
      <c r="B189" s="143" t="s">
        <v>451</v>
      </c>
      <c r="C189" s="85">
        <v>41944</v>
      </c>
      <c r="D189" s="54" t="s">
        <v>1072</v>
      </c>
      <c r="E189" s="54" t="s">
        <v>452</v>
      </c>
      <c r="F189" s="54" t="s">
        <v>453</v>
      </c>
      <c r="G189" s="54" t="s">
        <v>454</v>
      </c>
      <c r="H189" s="54" t="s">
        <v>1077</v>
      </c>
      <c r="I189" s="52">
        <v>2537</v>
      </c>
    </row>
    <row r="190" spans="1:9" ht="15" customHeight="1">
      <c r="A190" s="143" t="s">
        <v>1082</v>
      </c>
      <c r="B190" s="143" t="s">
        <v>455</v>
      </c>
      <c r="C190" s="85">
        <v>41944</v>
      </c>
      <c r="D190" s="54" t="s">
        <v>1072</v>
      </c>
      <c r="E190" s="54" t="s">
        <v>452</v>
      </c>
      <c r="F190" s="54" t="s">
        <v>453</v>
      </c>
      <c r="G190" s="54" t="s">
        <v>456</v>
      </c>
      <c r="H190" s="54" t="s">
        <v>1077</v>
      </c>
      <c r="I190" s="52">
        <v>2579</v>
      </c>
    </row>
    <row r="191" spans="1:9" ht="15" customHeight="1">
      <c r="A191" s="143" t="s">
        <v>1082</v>
      </c>
      <c r="B191" s="143" t="s">
        <v>457</v>
      </c>
      <c r="C191" s="85">
        <v>40634</v>
      </c>
      <c r="D191" s="54" t="s">
        <v>1076</v>
      </c>
      <c r="E191" s="54" t="s">
        <v>458</v>
      </c>
      <c r="F191" s="54" t="s">
        <v>459</v>
      </c>
      <c r="G191" s="54" t="s">
        <v>460</v>
      </c>
      <c r="H191" s="54" t="s">
        <v>1077</v>
      </c>
      <c r="I191" s="52">
        <v>3020</v>
      </c>
    </row>
    <row r="192" spans="1:9" ht="15" customHeight="1">
      <c r="A192" s="143" t="s">
        <v>1082</v>
      </c>
      <c r="B192" s="143" t="s">
        <v>461</v>
      </c>
      <c r="C192" s="85">
        <v>43040</v>
      </c>
      <c r="D192" s="54" t="s">
        <v>1076</v>
      </c>
      <c r="E192" s="54" t="s">
        <v>458</v>
      </c>
      <c r="F192" s="54" t="s">
        <v>459</v>
      </c>
      <c r="G192" s="54" t="s">
        <v>462</v>
      </c>
      <c r="H192" s="54" t="s">
        <v>1077</v>
      </c>
      <c r="I192" s="52">
        <v>2083</v>
      </c>
    </row>
    <row r="193" spans="1:9" ht="15" customHeight="1">
      <c r="A193" s="143" t="s">
        <v>1082</v>
      </c>
      <c r="B193" s="143" t="s">
        <v>463</v>
      </c>
      <c r="C193" s="85">
        <v>40269</v>
      </c>
      <c r="D193" s="54" t="s">
        <v>1076</v>
      </c>
      <c r="E193" s="54" t="s">
        <v>458</v>
      </c>
      <c r="F193" s="54" t="s">
        <v>464</v>
      </c>
      <c r="G193" s="54" t="s">
        <v>465</v>
      </c>
      <c r="H193" s="54" t="s">
        <v>1077</v>
      </c>
      <c r="I193" s="52">
        <v>2689</v>
      </c>
    </row>
    <row r="194" spans="1:9" ht="15" customHeight="1">
      <c r="A194" s="143" t="s">
        <v>1082</v>
      </c>
      <c r="B194" s="143" t="s">
        <v>466</v>
      </c>
      <c r="C194" s="85">
        <v>41518</v>
      </c>
      <c r="D194" s="54" t="s">
        <v>1076</v>
      </c>
      <c r="E194" s="54" t="s">
        <v>458</v>
      </c>
      <c r="F194" s="54" t="s">
        <v>467</v>
      </c>
      <c r="G194" s="54" t="s">
        <v>468</v>
      </c>
      <c r="H194" s="54" t="s">
        <v>1077</v>
      </c>
      <c r="I194" s="52">
        <v>2971</v>
      </c>
    </row>
    <row r="195" spans="1:9" ht="15" customHeight="1">
      <c r="A195" s="143" t="s">
        <v>1082</v>
      </c>
      <c r="B195" s="143" t="s">
        <v>1236</v>
      </c>
      <c r="C195" s="85">
        <v>42309</v>
      </c>
      <c r="D195" s="54" t="s">
        <v>1076</v>
      </c>
      <c r="E195" s="54" t="s">
        <v>458</v>
      </c>
      <c r="F195" s="54" t="s">
        <v>469</v>
      </c>
      <c r="G195" s="54" t="s">
        <v>470</v>
      </c>
      <c r="H195" s="54" t="s">
        <v>1077</v>
      </c>
      <c r="I195" s="52">
        <v>2046</v>
      </c>
    </row>
    <row r="196" spans="1:9" ht="15" customHeight="1">
      <c r="A196" s="143" t="s">
        <v>1082</v>
      </c>
      <c r="B196" s="143" t="s">
        <v>471</v>
      </c>
      <c r="C196" s="85">
        <v>39387</v>
      </c>
      <c r="D196" s="54" t="s">
        <v>1076</v>
      </c>
      <c r="E196" s="54" t="s">
        <v>458</v>
      </c>
      <c r="F196" s="54" t="s">
        <v>469</v>
      </c>
      <c r="G196" s="54" t="s">
        <v>472</v>
      </c>
      <c r="H196" s="54" t="s">
        <v>1077</v>
      </c>
      <c r="I196" s="52">
        <v>3313</v>
      </c>
    </row>
    <row r="197" spans="1:9" ht="15" customHeight="1">
      <c r="A197" s="143" t="s">
        <v>1082</v>
      </c>
      <c r="B197" s="143" t="s">
        <v>473</v>
      </c>
      <c r="C197" s="85">
        <v>41000</v>
      </c>
      <c r="D197" s="54" t="s">
        <v>1076</v>
      </c>
      <c r="E197" s="54" t="s">
        <v>458</v>
      </c>
      <c r="F197" s="54" t="s">
        <v>469</v>
      </c>
      <c r="G197" s="54" t="s">
        <v>474</v>
      </c>
      <c r="H197" s="54" t="s">
        <v>1077</v>
      </c>
      <c r="I197" s="52">
        <v>3022</v>
      </c>
    </row>
    <row r="198" spans="1:9" ht="15" customHeight="1">
      <c r="A198" s="143" t="s">
        <v>1082</v>
      </c>
      <c r="B198" s="143" t="s">
        <v>1237</v>
      </c>
      <c r="C198" s="85">
        <v>42461</v>
      </c>
      <c r="D198" s="54" t="s">
        <v>1076</v>
      </c>
      <c r="E198" s="54" t="s">
        <v>458</v>
      </c>
      <c r="F198" s="54" t="s">
        <v>469</v>
      </c>
      <c r="G198" s="54" t="s">
        <v>475</v>
      </c>
      <c r="H198" s="54" t="s">
        <v>1077</v>
      </c>
      <c r="I198" s="52">
        <v>2093</v>
      </c>
    </row>
    <row r="199" spans="1:9" ht="15" customHeight="1">
      <c r="A199" s="143" t="s">
        <v>1082</v>
      </c>
      <c r="B199" s="143" t="s">
        <v>476</v>
      </c>
      <c r="C199" s="85">
        <v>42309</v>
      </c>
      <c r="D199" s="54" t="s">
        <v>1076</v>
      </c>
      <c r="E199" s="54" t="s">
        <v>458</v>
      </c>
      <c r="F199" s="54" t="s">
        <v>469</v>
      </c>
      <c r="G199" s="54" t="s">
        <v>477</v>
      </c>
      <c r="H199" s="54" t="s">
        <v>1078</v>
      </c>
      <c r="I199" s="52">
        <v>5481</v>
      </c>
    </row>
    <row r="200" spans="1:9" ht="15" customHeight="1">
      <c r="A200" s="143" t="s">
        <v>1082</v>
      </c>
      <c r="B200" s="143" t="s">
        <v>478</v>
      </c>
      <c r="C200" s="85">
        <v>41244</v>
      </c>
      <c r="D200" s="54" t="s">
        <v>1076</v>
      </c>
      <c r="E200" s="54" t="s">
        <v>458</v>
      </c>
      <c r="F200" s="54" t="s">
        <v>469</v>
      </c>
      <c r="G200" s="54" t="s">
        <v>479</v>
      </c>
      <c r="H200" s="54" t="s">
        <v>1077</v>
      </c>
      <c r="I200" s="52">
        <v>1927</v>
      </c>
    </row>
    <row r="201" spans="1:9" ht="15" customHeight="1">
      <c r="A201" s="143" t="s">
        <v>1082</v>
      </c>
      <c r="B201" s="143" t="s">
        <v>480</v>
      </c>
      <c r="C201" s="85">
        <v>42979</v>
      </c>
      <c r="D201" s="54" t="s">
        <v>1076</v>
      </c>
      <c r="E201" s="54" t="s">
        <v>458</v>
      </c>
      <c r="F201" s="54" t="s">
        <v>481</v>
      </c>
      <c r="G201" s="54" t="s">
        <v>482</v>
      </c>
      <c r="H201" s="54" t="s">
        <v>1077</v>
      </c>
      <c r="I201" s="52">
        <v>2495</v>
      </c>
    </row>
    <row r="202" spans="1:9" ht="15" customHeight="1">
      <c r="A202" s="143" t="s">
        <v>1082</v>
      </c>
      <c r="B202" s="143" t="s">
        <v>483</v>
      </c>
      <c r="C202" s="85">
        <v>42309</v>
      </c>
      <c r="D202" s="54" t="s">
        <v>1076</v>
      </c>
      <c r="E202" s="54" t="s">
        <v>458</v>
      </c>
      <c r="F202" s="54" t="s">
        <v>484</v>
      </c>
      <c r="G202" s="54" t="s">
        <v>485</v>
      </c>
      <c r="H202" s="54" t="s">
        <v>1077</v>
      </c>
      <c r="I202" s="52">
        <v>2099</v>
      </c>
    </row>
    <row r="203" spans="1:9" ht="15" customHeight="1">
      <c r="A203" s="143" t="s">
        <v>1082</v>
      </c>
      <c r="B203" s="143" t="s">
        <v>486</v>
      </c>
      <c r="C203" s="85">
        <v>30864</v>
      </c>
      <c r="D203" s="54" t="s">
        <v>1076</v>
      </c>
      <c r="E203" s="54" t="s">
        <v>458</v>
      </c>
      <c r="F203" s="54" t="s">
        <v>481</v>
      </c>
      <c r="G203" s="54" t="s">
        <v>487</v>
      </c>
      <c r="H203" s="54" t="s">
        <v>1078</v>
      </c>
      <c r="I203" s="52">
        <v>3055</v>
      </c>
    </row>
    <row r="204" spans="1:9" ht="15" customHeight="1">
      <c r="A204" s="143" t="s">
        <v>1082</v>
      </c>
      <c r="B204" s="143" t="s">
        <v>488</v>
      </c>
      <c r="C204" s="85">
        <v>41579</v>
      </c>
      <c r="D204" s="54" t="s">
        <v>1076</v>
      </c>
      <c r="E204" s="54" t="s">
        <v>458</v>
      </c>
      <c r="F204" s="54" t="s">
        <v>489</v>
      </c>
      <c r="G204" s="54" t="s">
        <v>490</v>
      </c>
      <c r="H204" s="54" t="s">
        <v>1077</v>
      </c>
      <c r="I204" s="52">
        <v>2320</v>
      </c>
    </row>
    <row r="205" spans="1:9" ht="15" customHeight="1">
      <c r="A205" s="143" t="s">
        <v>1082</v>
      </c>
      <c r="B205" s="143" t="s">
        <v>491</v>
      </c>
      <c r="C205" s="85">
        <v>39022</v>
      </c>
      <c r="D205" s="54" t="s">
        <v>1076</v>
      </c>
      <c r="E205" s="54" t="s">
        <v>492</v>
      </c>
      <c r="F205" s="54" t="s">
        <v>493</v>
      </c>
      <c r="G205" s="54" t="s">
        <v>494</v>
      </c>
      <c r="H205" s="54" t="s">
        <v>1077</v>
      </c>
      <c r="I205" s="52">
        <v>3877</v>
      </c>
    </row>
    <row r="206" spans="1:9" ht="15" customHeight="1">
      <c r="A206" s="143" t="s">
        <v>1082</v>
      </c>
      <c r="B206" s="143" t="s">
        <v>1196</v>
      </c>
      <c r="C206" s="85">
        <v>41944</v>
      </c>
      <c r="D206" s="54" t="s">
        <v>1076</v>
      </c>
      <c r="E206" s="54" t="s">
        <v>492</v>
      </c>
      <c r="F206" s="54" t="s">
        <v>495</v>
      </c>
      <c r="G206" s="54" t="s">
        <v>496</v>
      </c>
      <c r="H206" s="54" t="s">
        <v>1077</v>
      </c>
      <c r="I206" s="52">
        <v>2064</v>
      </c>
    </row>
    <row r="207" spans="1:9" ht="15" customHeight="1">
      <c r="A207" s="143" t="s">
        <v>1082</v>
      </c>
      <c r="B207" s="143" t="s">
        <v>497</v>
      </c>
      <c r="C207" s="85">
        <v>41883</v>
      </c>
      <c r="D207" s="54" t="s">
        <v>1076</v>
      </c>
      <c r="E207" s="54" t="s">
        <v>492</v>
      </c>
      <c r="F207" s="54" t="s">
        <v>499</v>
      </c>
      <c r="G207" s="54" t="s">
        <v>498</v>
      </c>
      <c r="H207" s="54" t="s">
        <v>1077</v>
      </c>
      <c r="I207" s="52">
        <v>1627</v>
      </c>
    </row>
    <row r="208" spans="1:9" ht="15" customHeight="1">
      <c r="A208" s="143" t="s">
        <v>1082</v>
      </c>
      <c r="B208" s="143" t="s">
        <v>500</v>
      </c>
      <c r="C208" s="85">
        <v>40513</v>
      </c>
      <c r="D208" s="54" t="s">
        <v>1076</v>
      </c>
      <c r="E208" s="54" t="s">
        <v>492</v>
      </c>
      <c r="F208" s="54" t="s">
        <v>499</v>
      </c>
      <c r="G208" s="54" t="s">
        <v>501</v>
      </c>
      <c r="H208" s="54" t="s">
        <v>1077</v>
      </c>
      <c r="I208" s="52">
        <v>2664</v>
      </c>
    </row>
    <row r="209" spans="1:9" ht="15" customHeight="1">
      <c r="A209" s="143" t="s">
        <v>1082</v>
      </c>
      <c r="B209" s="143" t="s">
        <v>502</v>
      </c>
      <c r="C209" s="85">
        <v>41548</v>
      </c>
      <c r="D209" s="54" t="s">
        <v>1076</v>
      </c>
      <c r="E209" s="54" t="s">
        <v>492</v>
      </c>
      <c r="F209" s="54" t="s">
        <v>503</v>
      </c>
      <c r="G209" s="54" t="s">
        <v>504</v>
      </c>
      <c r="H209" s="54" t="s">
        <v>1077</v>
      </c>
      <c r="I209" s="52">
        <v>1667</v>
      </c>
    </row>
    <row r="210" spans="1:9" ht="15" customHeight="1">
      <c r="A210" s="143" t="s">
        <v>1082</v>
      </c>
      <c r="B210" s="143" t="s">
        <v>505</v>
      </c>
      <c r="C210" s="85">
        <v>42461</v>
      </c>
      <c r="D210" s="54" t="s">
        <v>1076</v>
      </c>
      <c r="E210" s="54" t="s">
        <v>492</v>
      </c>
      <c r="F210" s="54" t="s">
        <v>506</v>
      </c>
      <c r="G210" s="54" t="s">
        <v>507</v>
      </c>
      <c r="H210" s="54" t="s">
        <v>1077</v>
      </c>
      <c r="I210" s="52">
        <v>2233</v>
      </c>
    </row>
    <row r="211" spans="1:9" ht="15" customHeight="1">
      <c r="A211" s="143" t="s">
        <v>1082</v>
      </c>
      <c r="B211" s="143" t="s">
        <v>508</v>
      </c>
      <c r="C211" s="85">
        <v>41883</v>
      </c>
      <c r="D211" s="54" t="s">
        <v>1076</v>
      </c>
      <c r="E211" s="54" t="s">
        <v>492</v>
      </c>
      <c r="F211" s="54" t="s">
        <v>509</v>
      </c>
      <c r="G211" s="54" t="s">
        <v>510</v>
      </c>
      <c r="H211" s="54" t="s">
        <v>1077</v>
      </c>
      <c r="I211" s="52">
        <v>1925</v>
      </c>
    </row>
    <row r="212" spans="1:9" ht="15" customHeight="1">
      <c r="A212" s="143" t="s">
        <v>1082</v>
      </c>
      <c r="B212" s="143" t="s">
        <v>511</v>
      </c>
      <c r="C212" s="85">
        <v>42095</v>
      </c>
      <c r="D212" s="54" t="s">
        <v>1076</v>
      </c>
      <c r="E212" s="54" t="s">
        <v>492</v>
      </c>
      <c r="F212" s="54" t="s">
        <v>512</v>
      </c>
      <c r="G212" s="54" t="s">
        <v>513</v>
      </c>
      <c r="H212" s="54" t="s">
        <v>1077</v>
      </c>
      <c r="I212" s="52">
        <v>2253</v>
      </c>
    </row>
    <row r="213" spans="1:9" ht="15" customHeight="1">
      <c r="A213" s="143" t="s">
        <v>1082</v>
      </c>
      <c r="B213" s="143" t="s">
        <v>514</v>
      </c>
      <c r="C213" s="85">
        <v>41944</v>
      </c>
      <c r="D213" s="54" t="s">
        <v>1076</v>
      </c>
      <c r="E213" s="54" t="s">
        <v>492</v>
      </c>
      <c r="F213" s="54" t="s">
        <v>515</v>
      </c>
      <c r="G213" s="54" t="s">
        <v>516</v>
      </c>
      <c r="H213" s="54" t="s">
        <v>1077</v>
      </c>
      <c r="I213" s="52">
        <v>2297</v>
      </c>
    </row>
    <row r="214" spans="1:9" ht="15" customHeight="1">
      <c r="A214" s="143" t="s">
        <v>1082</v>
      </c>
      <c r="B214" s="143" t="s">
        <v>517</v>
      </c>
      <c r="C214" s="85">
        <v>41944</v>
      </c>
      <c r="D214" s="54" t="s">
        <v>1076</v>
      </c>
      <c r="E214" s="54" t="s">
        <v>492</v>
      </c>
      <c r="F214" s="54" t="s">
        <v>518</v>
      </c>
      <c r="G214" s="54" t="s">
        <v>519</v>
      </c>
      <c r="H214" s="54" t="s">
        <v>1077</v>
      </c>
      <c r="I214" s="52">
        <v>1924</v>
      </c>
    </row>
    <row r="215" spans="1:9" ht="15" customHeight="1">
      <c r="A215" s="143" t="s">
        <v>1082</v>
      </c>
      <c r="B215" s="143" t="s">
        <v>520</v>
      </c>
      <c r="C215" s="85">
        <v>41183</v>
      </c>
      <c r="D215" s="54" t="s">
        <v>1076</v>
      </c>
      <c r="E215" s="54" t="s">
        <v>492</v>
      </c>
      <c r="F215" s="54" t="s">
        <v>743</v>
      </c>
      <c r="G215" s="54" t="s">
        <v>521</v>
      </c>
      <c r="H215" s="54" t="s">
        <v>1077</v>
      </c>
      <c r="I215" s="52">
        <v>2387</v>
      </c>
    </row>
    <row r="216" spans="1:9" ht="15" customHeight="1">
      <c r="A216" s="143" t="s">
        <v>1082</v>
      </c>
      <c r="B216" s="143" t="s">
        <v>522</v>
      </c>
      <c r="C216" s="85">
        <v>42125</v>
      </c>
      <c r="D216" s="54" t="s">
        <v>1076</v>
      </c>
      <c r="E216" s="54" t="s">
        <v>492</v>
      </c>
      <c r="F216" s="54" t="s">
        <v>523</v>
      </c>
      <c r="G216" s="54" t="s">
        <v>524</v>
      </c>
      <c r="H216" s="54" t="s">
        <v>1077</v>
      </c>
      <c r="I216" s="52">
        <v>1969</v>
      </c>
    </row>
    <row r="217" spans="1:9" ht="15" customHeight="1">
      <c r="A217" s="143" t="s">
        <v>1082</v>
      </c>
      <c r="B217" s="143" t="s">
        <v>525</v>
      </c>
      <c r="C217" s="85">
        <v>30529</v>
      </c>
      <c r="D217" s="54" t="s">
        <v>1073</v>
      </c>
      <c r="E217" s="54" t="s">
        <v>526</v>
      </c>
      <c r="F217" s="54" t="s">
        <v>527</v>
      </c>
      <c r="G217" s="54" t="s">
        <v>528</v>
      </c>
      <c r="H217" s="54" t="s">
        <v>1078</v>
      </c>
      <c r="I217" s="52">
        <v>5481</v>
      </c>
    </row>
    <row r="218" spans="1:9" ht="15" customHeight="1">
      <c r="A218" s="143" t="s">
        <v>1082</v>
      </c>
      <c r="B218" s="143" t="s">
        <v>529</v>
      </c>
      <c r="C218" s="85">
        <v>38808</v>
      </c>
      <c r="D218" s="54" t="s">
        <v>1073</v>
      </c>
      <c r="E218" s="54" t="s">
        <v>526</v>
      </c>
      <c r="F218" s="54" t="s">
        <v>527</v>
      </c>
      <c r="G218" s="54" t="s">
        <v>530</v>
      </c>
      <c r="H218" s="54" t="s">
        <v>1077</v>
      </c>
      <c r="I218" s="52">
        <v>4410</v>
      </c>
    </row>
    <row r="219" spans="1:9" ht="15" customHeight="1">
      <c r="A219" s="143" t="s">
        <v>1082</v>
      </c>
      <c r="B219" s="143" t="s">
        <v>531</v>
      </c>
      <c r="C219" s="85">
        <v>43009</v>
      </c>
      <c r="D219" s="54" t="s">
        <v>1073</v>
      </c>
      <c r="E219" s="54" t="s">
        <v>526</v>
      </c>
      <c r="F219" s="54" t="s">
        <v>527</v>
      </c>
      <c r="G219" s="54" t="s">
        <v>532</v>
      </c>
      <c r="H219" s="54" t="s">
        <v>1077</v>
      </c>
      <c r="I219" s="52">
        <v>1828.2</v>
      </c>
    </row>
    <row r="220" spans="1:9" ht="15" customHeight="1">
      <c r="A220" s="143" t="s">
        <v>1082</v>
      </c>
      <c r="B220" s="143" t="s">
        <v>533</v>
      </c>
      <c r="C220" s="85">
        <v>41974</v>
      </c>
      <c r="D220" s="54" t="s">
        <v>1073</v>
      </c>
      <c r="E220" s="54" t="s">
        <v>526</v>
      </c>
      <c r="F220" s="54" t="s">
        <v>534</v>
      </c>
      <c r="G220" s="54" t="s">
        <v>535</v>
      </c>
      <c r="H220" s="54" t="s">
        <v>1077</v>
      </c>
      <c r="I220" s="52">
        <v>1740</v>
      </c>
    </row>
    <row r="221" spans="1:9" ht="15" customHeight="1">
      <c r="A221" s="143" t="s">
        <v>1082</v>
      </c>
      <c r="B221" s="143" t="s">
        <v>536</v>
      </c>
      <c r="C221" s="85">
        <v>41974</v>
      </c>
      <c r="D221" s="54" t="s">
        <v>1075</v>
      </c>
      <c r="E221" s="54" t="s">
        <v>537</v>
      </c>
      <c r="F221" s="54" t="s">
        <v>537</v>
      </c>
      <c r="G221" s="54" t="s">
        <v>538</v>
      </c>
      <c r="H221" s="54" t="s">
        <v>1078</v>
      </c>
      <c r="I221" s="52">
        <v>2832</v>
      </c>
    </row>
    <row r="222" spans="1:9" ht="15" customHeight="1">
      <c r="A222" s="143" t="s">
        <v>1082</v>
      </c>
      <c r="B222" s="143" t="s">
        <v>539</v>
      </c>
      <c r="C222" s="85">
        <v>36465</v>
      </c>
      <c r="D222" s="54" t="s">
        <v>1075</v>
      </c>
      <c r="E222" s="54" t="s">
        <v>537</v>
      </c>
      <c r="F222" s="54" t="s">
        <v>537</v>
      </c>
      <c r="G222" s="54" t="s">
        <v>540</v>
      </c>
      <c r="H222" s="54" t="s">
        <v>1077</v>
      </c>
      <c r="I222" s="52">
        <v>3504</v>
      </c>
    </row>
    <row r="223" spans="1:9" ht="15" customHeight="1">
      <c r="A223" s="143" t="s">
        <v>1082</v>
      </c>
      <c r="B223" s="143" t="s">
        <v>541</v>
      </c>
      <c r="C223" s="85">
        <v>40118</v>
      </c>
      <c r="D223" s="54" t="s">
        <v>1075</v>
      </c>
      <c r="E223" s="54" t="s">
        <v>537</v>
      </c>
      <c r="F223" s="54" t="s">
        <v>537</v>
      </c>
      <c r="G223" s="54" t="s">
        <v>542</v>
      </c>
      <c r="H223" s="54" t="s">
        <v>1077</v>
      </c>
      <c r="I223" s="52">
        <v>3154</v>
      </c>
    </row>
    <row r="224" spans="1:9" ht="15" customHeight="1">
      <c r="A224" s="143" t="s">
        <v>1082</v>
      </c>
      <c r="B224" s="143" t="s">
        <v>543</v>
      </c>
      <c r="C224" s="85">
        <v>41760</v>
      </c>
      <c r="D224" s="54" t="s">
        <v>1075</v>
      </c>
      <c r="E224" s="54" t="s">
        <v>537</v>
      </c>
      <c r="F224" s="54" t="s">
        <v>537</v>
      </c>
      <c r="G224" s="54" t="s">
        <v>544</v>
      </c>
      <c r="H224" s="54" t="s">
        <v>1078</v>
      </c>
      <c r="I224" s="52">
        <v>4533</v>
      </c>
    </row>
    <row r="225" spans="1:9" ht="15" customHeight="1">
      <c r="A225" s="143" t="s">
        <v>1082</v>
      </c>
      <c r="B225" s="143" t="s">
        <v>545</v>
      </c>
      <c r="C225" s="85">
        <v>39508</v>
      </c>
      <c r="D225" s="54" t="s">
        <v>1075</v>
      </c>
      <c r="E225" s="54" t="s">
        <v>537</v>
      </c>
      <c r="F225" s="54" t="s">
        <v>537</v>
      </c>
      <c r="G225" s="54" t="s">
        <v>546</v>
      </c>
      <c r="H225" s="54" t="s">
        <v>1077</v>
      </c>
      <c r="I225" s="52">
        <v>2123</v>
      </c>
    </row>
    <row r="226" spans="1:9" ht="15" customHeight="1">
      <c r="A226" s="143" t="s">
        <v>1082</v>
      </c>
      <c r="B226" s="143" t="s">
        <v>547</v>
      </c>
      <c r="C226" s="85">
        <v>30773</v>
      </c>
      <c r="D226" s="54" t="s">
        <v>1075</v>
      </c>
      <c r="E226" s="54" t="s">
        <v>537</v>
      </c>
      <c r="F226" s="54" t="s">
        <v>537</v>
      </c>
      <c r="G226" s="54" t="s">
        <v>548</v>
      </c>
      <c r="H226" s="54" t="s">
        <v>1077</v>
      </c>
      <c r="I226" s="52">
        <v>3147</v>
      </c>
    </row>
    <row r="227" spans="1:9" ht="15" customHeight="1">
      <c r="A227" s="143" t="s">
        <v>1082</v>
      </c>
      <c r="B227" s="143" t="s">
        <v>549</v>
      </c>
      <c r="C227" s="85">
        <v>36404</v>
      </c>
      <c r="D227" s="54" t="s">
        <v>1075</v>
      </c>
      <c r="E227" s="54" t="s">
        <v>537</v>
      </c>
      <c r="F227" s="54" t="s">
        <v>537</v>
      </c>
      <c r="G227" s="54" t="s">
        <v>550</v>
      </c>
      <c r="H227" s="54" t="s">
        <v>1077</v>
      </c>
      <c r="I227" s="52">
        <v>2755</v>
      </c>
    </row>
    <row r="228" spans="1:9" ht="15" customHeight="1">
      <c r="A228" s="143" t="s">
        <v>1082</v>
      </c>
      <c r="B228" s="143" t="s">
        <v>551</v>
      </c>
      <c r="C228" s="85">
        <v>41456</v>
      </c>
      <c r="D228" s="54" t="s">
        <v>1075</v>
      </c>
      <c r="E228" s="54" t="s">
        <v>537</v>
      </c>
      <c r="F228" s="54" t="s">
        <v>537</v>
      </c>
      <c r="G228" s="54" t="s">
        <v>552</v>
      </c>
      <c r="H228" s="54" t="s">
        <v>1077</v>
      </c>
      <c r="I228" s="52">
        <v>2403</v>
      </c>
    </row>
    <row r="229" spans="1:9" ht="15" customHeight="1">
      <c r="A229" s="143" t="s">
        <v>1082</v>
      </c>
      <c r="B229" s="143" t="s">
        <v>553</v>
      </c>
      <c r="C229" s="85">
        <v>41821</v>
      </c>
      <c r="D229" s="54" t="s">
        <v>1075</v>
      </c>
      <c r="E229" s="54" t="s">
        <v>537</v>
      </c>
      <c r="F229" s="54" t="s">
        <v>537</v>
      </c>
      <c r="G229" s="54" t="s">
        <v>554</v>
      </c>
      <c r="H229" s="54" t="s">
        <v>1077</v>
      </c>
      <c r="I229" s="52">
        <v>1304.72</v>
      </c>
    </row>
    <row r="230" spans="1:9" ht="15" customHeight="1">
      <c r="A230" s="143" t="s">
        <v>1082</v>
      </c>
      <c r="B230" s="143" t="s">
        <v>555</v>
      </c>
      <c r="C230" s="85">
        <v>35400</v>
      </c>
      <c r="D230" s="54" t="s">
        <v>1075</v>
      </c>
      <c r="E230" s="54" t="s">
        <v>537</v>
      </c>
      <c r="F230" s="54" t="s">
        <v>537</v>
      </c>
      <c r="G230" s="54" t="s">
        <v>556</v>
      </c>
      <c r="H230" s="54" t="s">
        <v>1077</v>
      </c>
      <c r="I230" s="52">
        <v>1923</v>
      </c>
    </row>
    <row r="231" spans="1:9" ht="15" customHeight="1">
      <c r="A231" s="143" t="s">
        <v>1082</v>
      </c>
      <c r="B231" s="143" t="s">
        <v>557</v>
      </c>
      <c r="C231" s="85">
        <v>35886</v>
      </c>
      <c r="D231" s="54" t="s">
        <v>1075</v>
      </c>
      <c r="E231" s="54" t="s">
        <v>537</v>
      </c>
      <c r="F231" s="54" t="s">
        <v>537</v>
      </c>
      <c r="G231" s="54" t="s">
        <v>558</v>
      </c>
      <c r="H231" s="54" t="s">
        <v>1077</v>
      </c>
      <c r="I231" s="52">
        <v>3326</v>
      </c>
    </row>
    <row r="232" spans="1:9" ht="15" customHeight="1">
      <c r="A232" s="143" t="s">
        <v>1082</v>
      </c>
      <c r="B232" s="143" t="s">
        <v>559</v>
      </c>
      <c r="C232" s="85">
        <v>43009</v>
      </c>
      <c r="D232" s="54" t="s">
        <v>1075</v>
      </c>
      <c r="E232" s="54" t="s">
        <v>537</v>
      </c>
      <c r="F232" s="54" t="s">
        <v>537</v>
      </c>
      <c r="G232" s="54" t="s">
        <v>560</v>
      </c>
      <c r="H232" s="54" t="s">
        <v>1077</v>
      </c>
      <c r="I232" s="52">
        <v>2848</v>
      </c>
    </row>
    <row r="233" spans="1:9" ht="15" customHeight="1">
      <c r="A233" s="143" t="s">
        <v>1082</v>
      </c>
      <c r="B233" s="143" t="s">
        <v>1190</v>
      </c>
      <c r="C233" s="85">
        <v>40513</v>
      </c>
      <c r="D233" s="54" t="s">
        <v>1075</v>
      </c>
      <c r="E233" s="54" t="s">
        <v>537</v>
      </c>
      <c r="F233" s="54" t="s">
        <v>537</v>
      </c>
      <c r="G233" s="54" t="s">
        <v>561</v>
      </c>
      <c r="H233" s="54" t="s">
        <v>1077</v>
      </c>
      <c r="I233" s="52">
        <v>3504</v>
      </c>
    </row>
    <row r="234" spans="1:9" ht="15" customHeight="1">
      <c r="A234" s="143" t="s">
        <v>1082</v>
      </c>
      <c r="B234" s="143" t="s">
        <v>562</v>
      </c>
      <c r="C234" s="85">
        <v>40848</v>
      </c>
      <c r="D234" s="54" t="s">
        <v>1075</v>
      </c>
      <c r="E234" s="54" t="s">
        <v>537</v>
      </c>
      <c r="F234" s="54" t="s">
        <v>537</v>
      </c>
      <c r="G234" s="54" t="s">
        <v>563</v>
      </c>
      <c r="H234" s="54" t="s">
        <v>1077</v>
      </c>
      <c r="I234" s="52">
        <v>2675</v>
      </c>
    </row>
    <row r="235" spans="1:9" ht="15" customHeight="1">
      <c r="A235" s="143" t="s">
        <v>1082</v>
      </c>
      <c r="B235" s="143" t="s">
        <v>564</v>
      </c>
      <c r="C235" s="85">
        <v>41883</v>
      </c>
      <c r="D235" s="54" t="s">
        <v>1075</v>
      </c>
      <c r="E235" s="54" t="s">
        <v>537</v>
      </c>
      <c r="F235" s="54" t="s">
        <v>537</v>
      </c>
      <c r="G235" s="54" t="s">
        <v>565</v>
      </c>
      <c r="H235" s="54" t="s">
        <v>1077</v>
      </c>
      <c r="I235" s="52">
        <v>1456.31</v>
      </c>
    </row>
    <row r="236" spans="1:9" ht="15" customHeight="1">
      <c r="A236" s="143" t="s">
        <v>1082</v>
      </c>
      <c r="B236" s="143" t="s">
        <v>566</v>
      </c>
      <c r="C236" s="85">
        <v>41365</v>
      </c>
      <c r="D236" s="54" t="s">
        <v>1075</v>
      </c>
      <c r="E236" s="54" t="s">
        <v>537</v>
      </c>
      <c r="F236" s="54" t="s">
        <v>537</v>
      </c>
      <c r="G236" s="54" t="s">
        <v>567</v>
      </c>
      <c r="H236" s="54" t="s">
        <v>1077</v>
      </c>
      <c r="I236" s="52">
        <v>3008</v>
      </c>
    </row>
    <row r="237" spans="1:9" ht="15" customHeight="1">
      <c r="A237" s="143" t="s">
        <v>1082</v>
      </c>
      <c r="B237" s="143" t="s">
        <v>568</v>
      </c>
      <c r="C237" s="85">
        <v>41122</v>
      </c>
      <c r="D237" s="54" t="s">
        <v>1075</v>
      </c>
      <c r="E237" s="54" t="s">
        <v>537</v>
      </c>
      <c r="F237" s="54" t="s">
        <v>537</v>
      </c>
      <c r="G237" s="54" t="s">
        <v>569</v>
      </c>
      <c r="H237" s="54" t="s">
        <v>1077</v>
      </c>
      <c r="I237" s="52">
        <v>1362</v>
      </c>
    </row>
    <row r="238" spans="1:9" ht="15" customHeight="1">
      <c r="A238" s="143" t="s">
        <v>1082</v>
      </c>
      <c r="B238" s="143" t="s">
        <v>570</v>
      </c>
      <c r="C238" s="85">
        <v>41609</v>
      </c>
      <c r="D238" s="54" t="s">
        <v>1075</v>
      </c>
      <c r="E238" s="54" t="s">
        <v>537</v>
      </c>
      <c r="F238" s="54" t="s">
        <v>537</v>
      </c>
      <c r="G238" s="54" t="s">
        <v>571</v>
      </c>
      <c r="H238" s="54" t="s">
        <v>1077</v>
      </c>
      <c r="I238" s="52">
        <v>2644</v>
      </c>
    </row>
    <row r="239" spans="1:9" ht="15" customHeight="1">
      <c r="A239" s="143" t="s">
        <v>1082</v>
      </c>
      <c r="B239" s="143" t="s">
        <v>572</v>
      </c>
      <c r="C239" s="85">
        <v>30956</v>
      </c>
      <c r="D239" s="54" t="s">
        <v>1075</v>
      </c>
      <c r="E239" s="54" t="s">
        <v>537</v>
      </c>
      <c r="F239" s="54" t="s">
        <v>573</v>
      </c>
      <c r="G239" s="54" t="s">
        <v>574</v>
      </c>
      <c r="H239" s="54" t="s">
        <v>1078</v>
      </c>
      <c r="I239" s="52">
        <v>3422</v>
      </c>
    </row>
    <row r="240" spans="1:9" ht="15" customHeight="1">
      <c r="A240" s="143" t="s">
        <v>1082</v>
      </c>
      <c r="B240" s="143" t="s">
        <v>575</v>
      </c>
      <c r="C240" s="85">
        <v>41944</v>
      </c>
      <c r="D240" s="54" t="s">
        <v>1075</v>
      </c>
      <c r="E240" s="54" t="s">
        <v>537</v>
      </c>
      <c r="F240" s="54" t="s">
        <v>573</v>
      </c>
      <c r="G240" s="54" t="s">
        <v>576</v>
      </c>
      <c r="H240" s="54" t="s">
        <v>1077</v>
      </c>
      <c r="I240" s="52">
        <v>1774</v>
      </c>
    </row>
    <row r="241" spans="1:9" ht="15" customHeight="1">
      <c r="A241" s="143" t="s">
        <v>1082</v>
      </c>
      <c r="B241" s="143" t="s">
        <v>577</v>
      </c>
      <c r="C241" s="85">
        <v>42095</v>
      </c>
      <c r="D241" s="54" t="s">
        <v>1075</v>
      </c>
      <c r="E241" s="54" t="s">
        <v>537</v>
      </c>
      <c r="F241" s="54" t="s">
        <v>578</v>
      </c>
      <c r="G241" s="54" t="s">
        <v>579</v>
      </c>
      <c r="H241" s="54" t="s">
        <v>1077</v>
      </c>
      <c r="I241" s="52">
        <v>1992.37</v>
      </c>
    </row>
    <row r="242" spans="1:9" ht="15" customHeight="1">
      <c r="A242" s="143" t="s">
        <v>1082</v>
      </c>
      <c r="B242" s="143" t="s">
        <v>580</v>
      </c>
      <c r="C242" s="85">
        <v>40848</v>
      </c>
      <c r="D242" s="54" t="s">
        <v>1075</v>
      </c>
      <c r="E242" s="54" t="s">
        <v>537</v>
      </c>
      <c r="F242" s="54" t="s">
        <v>581</v>
      </c>
      <c r="G242" s="54" t="s">
        <v>582</v>
      </c>
      <c r="H242" s="54" t="s">
        <v>1077</v>
      </c>
      <c r="I242" s="52">
        <v>3012</v>
      </c>
    </row>
    <row r="243" spans="1:9" ht="15" customHeight="1">
      <c r="A243" s="143" t="s">
        <v>1082</v>
      </c>
      <c r="B243" s="143" t="s">
        <v>583</v>
      </c>
      <c r="C243" s="85">
        <v>32448</v>
      </c>
      <c r="D243" s="54" t="s">
        <v>1075</v>
      </c>
      <c r="E243" s="54" t="s">
        <v>537</v>
      </c>
      <c r="F243" s="54" t="s">
        <v>584</v>
      </c>
      <c r="G243" s="54" t="s">
        <v>585</v>
      </c>
      <c r="H243" s="54" t="s">
        <v>1078</v>
      </c>
      <c r="I243" s="52">
        <v>9979</v>
      </c>
    </row>
    <row r="244" spans="1:9" ht="15" customHeight="1">
      <c r="A244" s="143" t="s">
        <v>1082</v>
      </c>
      <c r="B244" s="143" t="s">
        <v>586</v>
      </c>
      <c r="C244" s="85">
        <v>41214</v>
      </c>
      <c r="D244" s="54" t="s">
        <v>1075</v>
      </c>
      <c r="E244" s="54" t="s">
        <v>537</v>
      </c>
      <c r="F244" s="54" t="s">
        <v>584</v>
      </c>
      <c r="G244" s="54" t="s">
        <v>587</v>
      </c>
      <c r="H244" s="54" t="s">
        <v>1077</v>
      </c>
      <c r="I244" s="52">
        <v>1168</v>
      </c>
    </row>
    <row r="245" spans="1:9" ht="15" customHeight="1">
      <c r="A245" s="143" t="s">
        <v>1082</v>
      </c>
      <c r="B245" s="143" t="s">
        <v>588</v>
      </c>
      <c r="C245" s="85">
        <v>41852</v>
      </c>
      <c r="D245" s="54" t="s">
        <v>1075</v>
      </c>
      <c r="E245" s="54" t="s">
        <v>537</v>
      </c>
      <c r="F245" s="54" t="s">
        <v>589</v>
      </c>
      <c r="G245" s="54" t="s">
        <v>590</v>
      </c>
      <c r="H245" s="54" t="s">
        <v>1077</v>
      </c>
      <c r="I245" s="52">
        <v>1768.29</v>
      </c>
    </row>
    <row r="246" spans="1:9" ht="15" customHeight="1">
      <c r="A246" s="143" t="s">
        <v>1082</v>
      </c>
      <c r="B246" s="143" t="s">
        <v>591</v>
      </c>
      <c r="C246" s="85">
        <v>41883</v>
      </c>
      <c r="D246" s="54" t="s">
        <v>1075</v>
      </c>
      <c r="E246" s="54" t="s">
        <v>537</v>
      </c>
      <c r="F246" s="54" t="s">
        <v>592</v>
      </c>
      <c r="G246" s="54" t="s">
        <v>593</v>
      </c>
      <c r="H246" s="54" t="s">
        <v>1077</v>
      </c>
      <c r="I246" s="52">
        <v>1546.25</v>
      </c>
    </row>
    <row r="247" spans="1:9" ht="15" customHeight="1">
      <c r="A247" s="143" t="s">
        <v>1082</v>
      </c>
      <c r="B247" s="143" t="s">
        <v>594</v>
      </c>
      <c r="C247" s="85">
        <v>40848</v>
      </c>
      <c r="D247" s="54" t="s">
        <v>1075</v>
      </c>
      <c r="E247" s="54" t="s">
        <v>537</v>
      </c>
      <c r="F247" s="54" t="s">
        <v>595</v>
      </c>
      <c r="G247" s="54" t="s">
        <v>596</v>
      </c>
      <c r="H247" s="54" t="s">
        <v>1077</v>
      </c>
      <c r="I247" s="52">
        <v>2076.4499999999998</v>
      </c>
    </row>
    <row r="248" spans="1:9" ht="15" customHeight="1">
      <c r="A248" s="143" t="s">
        <v>1082</v>
      </c>
      <c r="B248" s="143" t="s">
        <v>597</v>
      </c>
      <c r="C248" s="85">
        <v>41214</v>
      </c>
      <c r="D248" s="54" t="s">
        <v>1075</v>
      </c>
      <c r="E248" s="54" t="s">
        <v>537</v>
      </c>
      <c r="F248" s="54" t="s">
        <v>598</v>
      </c>
      <c r="G248" s="54" t="s">
        <v>599</v>
      </c>
      <c r="H248" s="54" t="s">
        <v>1077</v>
      </c>
      <c r="I248" s="52">
        <v>2864</v>
      </c>
    </row>
    <row r="249" spans="1:9" ht="15" customHeight="1">
      <c r="A249" s="143" t="s">
        <v>1082</v>
      </c>
      <c r="B249" s="143" t="s">
        <v>1238</v>
      </c>
      <c r="C249" s="85">
        <v>37316</v>
      </c>
      <c r="D249" s="54" t="s">
        <v>1075</v>
      </c>
      <c r="E249" s="54" t="s">
        <v>537</v>
      </c>
      <c r="F249" s="54" t="s">
        <v>598</v>
      </c>
      <c r="G249" s="54" t="s">
        <v>600</v>
      </c>
      <c r="H249" s="54" t="s">
        <v>1077</v>
      </c>
      <c r="I249" s="52">
        <v>4701</v>
      </c>
    </row>
    <row r="250" spans="1:9" ht="15" customHeight="1">
      <c r="A250" s="143" t="s">
        <v>1082</v>
      </c>
      <c r="B250" s="143" t="s">
        <v>601</v>
      </c>
      <c r="C250" s="85">
        <v>36800</v>
      </c>
      <c r="D250" s="54" t="s">
        <v>1075</v>
      </c>
      <c r="E250" s="54" t="s">
        <v>537</v>
      </c>
      <c r="F250" s="54" t="s">
        <v>598</v>
      </c>
      <c r="G250" s="54" t="s">
        <v>602</v>
      </c>
      <c r="H250" s="54" t="s">
        <v>1077</v>
      </c>
      <c r="I250" s="52">
        <v>3544</v>
      </c>
    </row>
    <row r="251" spans="1:9" ht="15" customHeight="1">
      <c r="A251" s="143" t="s">
        <v>1082</v>
      </c>
      <c r="B251" s="143" t="s">
        <v>603</v>
      </c>
      <c r="C251" s="85">
        <v>41609</v>
      </c>
      <c r="D251" s="54" t="s">
        <v>1075</v>
      </c>
      <c r="E251" s="54" t="s">
        <v>537</v>
      </c>
      <c r="F251" s="54" t="s">
        <v>604</v>
      </c>
      <c r="G251" s="54" t="s">
        <v>605</v>
      </c>
      <c r="H251" s="54" t="s">
        <v>1077</v>
      </c>
      <c r="I251" s="52">
        <v>1845.84</v>
      </c>
    </row>
    <row r="252" spans="1:9" ht="15" customHeight="1">
      <c r="A252" s="143" t="s">
        <v>1082</v>
      </c>
      <c r="B252" s="143" t="s">
        <v>606</v>
      </c>
      <c r="C252" s="85">
        <v>40269</v>
      </c>
      <c r="D252" s="54" t="s">
        <v>1075</v>
      </c>
      <c r="E252" s="54" t="s">
        <v>537</v>
      </c>
      <c r="F252" s="54" t="s">
        <v>607</v>
      </c>
      <c r="G252" s="54" t="s">
        <v>608</v>
      </c>
      <c r="H252" s="54" t="s">
        <v>1077</v>
      </c>
      <c r="I252" s="52">
        <v>3004</v>
      </c>
    </row>
    <row r="253" spans="1:9" ht="15" customHeight="1">
      <c r="A253" s="143" t="s">
        <v>1082</v>
      </c>
      <c r="B253" s="143" t="s">
        <v>609</v>
      </c>
      <c r="C253" s="85">
        <v>41913</v>
      </c>
      <c r="D253" s="54" t="s">
        <v>1075</v>
      </c>
      <c r="E253" s="54" t="s">
        <v>537</v>
      </c>
      <c r="F253" s="54" t="s">
        <v>610</v>
      </c>
      <c r="G253" s="54" t="s">
        <v>611</v>
      </c>
      <c r="H253" s="54" t="s">
        <v>1077</v>
      </c>
      <c r="I253" s="52">
        <v>1768.29</v>
      </c>
    </row>
    <row r="254" spans="1:9" ht="15" customHeight="1">
      <c r="A254" s="143" t="s">
        <v>1082</v>
      </c>
      <c r="B254" s="143" t="s">
        <v>612</v>
      </c>
      <c r="C254" s="85">
        <v>32051</v>
      </c>
      <c r="D254" s="54" t="s">
        <v>1075</v>
      </c>
      <c r="E254" s="54" t="s">
        <v>537</v>
      </c>
      <c r="F254" s="54" t="s">
        <v>613</v>
      </c>
      <c r="G254" s="54" t="s">
        <v>614</v>
      </c>
      <c r="H254" s="54" t="s">
        <v>1078</v>
      </c>
      <c r="I254" s="52">
        <v>4112</v>
      </c>
    </row>
    <row r="255" spans="1:9" ht="15" customHeight="1">
      <c r="A255" s="143" t="s">
        <v>1082</v>
      </c>
      <c r="B255" s="143" t="s">
        <v>615</v>
      </c>
      <c r="C255" s="85">
        <v>32964</v>
      </c>
      <c r="D255" s="54" t="s">
        <v>1075</v>
      </c>
      <c r="E255" s="54" t="s">
        <v>537</v>
      </c>
      <c r="F255" s="54" t="s">
        <v>616</v>
      </c>
      <c r="G255" s="54" t="s">
        <v>617</v>
      </c>
      <c r="H255" s="54" t="s">
        <v>1078</v>
      </c>
      <c r="I255" s="52">
        <v>2241</v>
      </c>
    </row>
    <row r="256" spans="1:9" ht="15" customHeight="1">
      <c r="A256" s="143" t="s">
        <v>1082</v>
      </c>
      <c r="B256" s="143" t="s">
        <v>618</v>
      </c>
      <c r="C256" s="85">
        <v>42095</v>
      </c>
      <c r="D256" s="54" t="s">
        <v>1075</v>
      </c>
      <c r="E256" s="54" t="s">
        <v>537</v>
      </c>
      <c r="F256" s="54" t="s">
        <v>616</v>
      </c>
      <c r="G256" s="54" t="s">
        <v>619</v>
      </c>
      <c r="H256" s="54" t="s">
        <v>1077</v>
      </c>
      <c r="I256" s="52">
        <v>1322</v>
      </c>
    </row>
    <row r="257" spans="1:9" ht="15" customHeight="1">
      <c r="A257" s="143" t="s">
        <v>1082</v>
      </c>
      <c r="B257" s="143" t="s">
        <v>1239</v>
      </c>
      <c r="C257" s="85">
        <v>36100</v>
      </c>
      <c r="D257" s="54" t="s">
        <v>1075</v>
      </c>
      <c r="E257" s="54" t="s">
        <v>537</v>
      </c>
      <c r="F257" s="54" t="s">
        <v>616</v>
      </c>
      <c r="G257" s="54" t="s">
        <v>620</v>
      </c>
      <c r="H257" s="54" t="s">
        <v>1077</v>
      </c>
      <c r="I257" s="52">
        <v>2558</v>
      </c>
    </row>
    <row r="258" spans="1:9" ht="15" customHeight="1">
      <c r="A258" s="143" t="s">
        <v>1082</v>
      </c>
      <c r="B258" s="143" t="s">
        <v>621</v>
      </c>
      <c r="C258" s="85">
        <v>41913</v>
      </c>
      <c r="D258" s="54" t="s">
        <v>1075</v>
      </c>
      <c r="E258" s="54" t="s">
        <v>537</v>
      </c>
      <c r="F258" s="54" t="s">
        <v>622</v>
      </c>
      <c r="G258" s="54" t="s">
        <v>623</v>
      </c>
      <c r="H258" s="54" t="s">
        <v>1077</v>
      </c>
      <c r="I258" s="52">
        <v>2298</v>
      </c>
    </row>
    <row r="259" spans="1:9" ht="15" customHeight="1">
      <c r="A259" s="143" t="s">
        <v>1082</v>
      </c>
      <c r="B259" s="143" t="s">
        <v>624</v>
      </c>
      <c r="C259" s="85">
        <v>31382</v>
      </c>
      <c r="D259" s="54" t="s">
        <v>1075</v>
      </c>
      <c r="E259" s="54" t="s">
        <v>537</v>
      </c>
      <c r="F259" s="54" t="s">
        <v>625</v>
      </c>
      <c r="G259" s="54" t="s">
        <v>626</v>
      </c>
      <c r="H259" s="54" t="s">
        <v>1078</v>
      </c>
      <c r="I259" s="52">
        <v>4958</v>
      </c>
    </row>
    <row r="260" spans="1:9" ht="15" customHeight="1">
      <c r="A260" s="143" t="s">
        <v>1082</v>
      </c>
      <c r="B260" s="143" t="s">
        <v>627</v>
      </c>
      <c r="C260" s="85">
        <v>31291</v>
      </c>
      <c r="D260" s="54" t="s">
        <v>1075</v>
      </c>
      <c r="E260" s="54" t="s">
        <v>537</v>
      </c>
      <c r="F260" s="54" t="s">
        <v>628</v>
      </c>
      <c r="G260" s="54" t="s">
        <v>629</v>
      </c>
      <c r="H260" s="54" t="s">
        <v>1078</v>
      </c>
      <c r="I260" s="52">
        <v>2551</v>
      </c>
    </row>
    <row r="261" spans="1:9" ht="15" customHeight="1">
      <c r="A261" s="143" t="s">
        <v>1082</v>
      </c>
      <c r="B261" s="143" t="s">
        <v>630</v>
      </c>
      <c r="C261" s="85">
        <v>41183</v>
      </c>
      <c r="D261" s="54" t="s">
        <v>1075</v>
      </c>
      <c r="E261" s="54" t="s">
        <v>537</v>
      </c>
      <c r="F261" s="54" t="s">
        <v>628</v>
      </c>
      <c r="G261" s="54" t="s">
        <v>631</v>
      </c>
      <c r="H261" s="54" t="s">
        <v>1077</v>
      </c>
      <c r="I261" s="52">
        <v>2839.06</v>
      </c>
    </row>
    <row r="262" spans="1:9" ht="15" customHeight="1">
      <c r="A262" s="143" t="s">
        <v>1082</v>
      </c>
      <c r="B262" s="143" t="s">
        <v>632</v>
      </c>
      <c r="C262" s="85">
        <v>39387</v>
      </c>
      <c r="D262" s="54" t="s">
        <v>1075</v>
      </c>
      <c r="E262" s="54" t="s">
        <v>537</v>
      </c>
      <c r="F262" s="54" t="s">
        <v>633</v>
      </c>
      <c r="G262" s="54" t="s">
        <v>634</v>
      </c>
      <c r="H262" s="54" t="s">
        <v>1077</v>
      </c>
      <c r="I262" s="52">
        <v>3048</v>
      </c>
    </row>
    <row r="263" spans="1:9" ht="15" customHeight="1">
      <c r="A263" s="143" t="s">
        <v>1082</v>
      </c>
      <c r="B263" s="143" t="s">
        <v>635</v>
      </c>
      <c r="C263" s="85">
        <v>34973</v>
      </c>
      <c r="D263" s="54" t="s">
        <v>1075</v>
      </c>
      <c r="E263" s="54" t="s">
        <v>537</v>
      </c>
      <c r="F263" s="54" t="s">
        <v>636</v>
      </c>
      <c r="G263" s="54" t="s">
        <v>637</v>
      </c>
      <c r="H263" s="54" t="s">
        <v>1078</v>
      </c>
      <c r="I263" s="52">
        <v>7313</v>
      </c>
    </row>
    <row r="264" spans="1:9" ht="15" customHeight="1">
      <c r="A264" s="143" t="s">
        <v>1082</v>
      </c>
      <c r="B264" s="143" t="s">
        <v>638</v>
      </c>
      <c r="C264" s="85">
        <v>34973</v>
      </c>
      <c r="D264" s="54" t="s">
        <v>1075</v>
      </c>
      <c r="E264" s="54" t="s">
        <v>537</v>
      </c>
      <c r="F264" s="54" t="s">
        <v>639</v>
      </c>
      <c r="G264" s="54" t="s">
        <v>640</v>
      </c>
      <c r="H264" s="54" t="s">
        <v>1078</v>
      </c>
      <c r="I264" s="52">
        <v>5098</v>
      </c>
    </row>
    <row r="265" spans="1:9" ht="15" customHeight="1">
      <c r="A265" s="143" t="s">
        <v>1082</v>
      </c>
      <c r="B265" s="143" t="s">
        <v>641</v>
      </c>
      <c r="C265" s="85">
        <v>41214</v>
      </c>
      <c r="D265" s="54" t="s">
        <v>1075</v>
      </c>
      <c r="E265" s="54" t="s">
        <v>537</v>
      </c>
      <c r="F265" s="54" t="s">
        <v>642</v>
      </c>
      <c r="G265" s="54" t="s">
        <v>643</v>
      </c>
      <c r="H265" s="54" t="s">
        <v>1077</v>
      </c>
      <c r="I265" s="52">
        <v>1986</v>
      </c>
    </row>
    <row r="266" spans="1:9" ht="15" customHeight="1">
      <c r="A266" s="143" t="s">
        <v>1082</v>
      </c>
      <c r="B266" s="143" t="s">
        <v>644</v>
      </c>
      <c r="C266" s="85">
        <v>41609</v>
      </c>
      <c r="D266" s="54" t="s">
        <v>1075</v>
      </c>
      <c r="E266" s="54" t="s">
        <v>537</v>
      </c>
      <c r="F266" s="54" t="s">
        <v>639</v>
      </c>
      <c r="G266" s="54" t="s">
        <v>645</v>
      </c>
      <c r="H266" s="54" t="s">
        <v>1077</v>
      </c>
      <c r="I266" s="52">
        <v>1811</v>
      </c>
    </row>
    <row r="267" spans="1:9" ht="15" customHeight="1">
      <c r="A267" s="143" t="s">
        <v>1082</v>
      </c>
      <c r="B267" s="143" t="s">
        <v>646</v>
      </c>
      <c r="C267" s="85">
        <v>39753</v>
      </c>
      <c r="D267" s="54" t="s">
        <v>1075</v>
      </c>
      <c r="E267" s="54" t="s">
        <v>537</v>
      </c>
      <c r="F267" s="54" t="s">
        <v>647</v>
      </c>
      <c r="G267" s="54" t="s">
        <v>648</v>
      </c>
      <c r="H267" s="54" t="s">
        <v>1077</v>
      </c>
      <c r="I267" s="52">
        <v>3066</v>
      </c>
    </row>
    <row r="268" spans="1:9" ht="15" customHeight="1">
      <c r="A268" s="143" t="s">
        <v>1082</v>
      </c>
      <c r="B268" s="143" t="s">
        <v>649</v>
      </c>
      <c r="C268" s="85">
        <v>40269</v>
      </c>
      <c r="D268" s="54" t="s">
        <v>1075</v>
      </c>
      <c r="E268" s="54" t="s">
        <v>537</v>
      </c>
      <c r="F268" s="54" t="s">
        <v>647</v>
      </c>
      <c r="G268" s="54" t="s">
        <v>650</v>
      </c>
      <c r="H268" s="54" t="s">
        <v>1077</v>
      </c>
      <c r="I268" s="52">
        <v>3093</v>
      </c>
    </row>
    <row r="269" spans="1:9" ht="15" customHeight="1">
      <c r="A269" s="143" t="s">
        <v>1082</v>
      </c>
      <c r="B269" s="143" t="s">
        <v>651</v>
      </c>
      <c r="C269" s="85">
        <v>41730</v>
      </c>
      <c r="D269" s="54" t="s">
        <v>1075</v>
      </c>
      <c r="E269" s="54" t="s">
        <v>537</v>
      </c>
      <c r="F269" s="54" t="s">
        <v>652</v>
      </c>
      <c r="G269" s="54" t="s">
        <v>653</v>
      </c>
      <c r="H269" s="54" t="s">
        <v>1077</v>
      </c>
      <c r="I269" s="52">
        <v>1785</v>
      </c>
    </row>
    <row r="270" spans="1:9" ht="15" customHeight="1">
      <c r="A270" s="143" t="s">
        <v>1082</v>
      </c>
      <c r="B270" s="143" t="s">
        <v>654</v>
      </c>
      <c r="C270" s="85">
        <v>41730</v>
      </c>
      <c r="D270" s="54" t="s">
        <v>1075</v>
      </c>
      <c r="E270" s="54" t="s">
        <v>537</v>
      </c>
      <c r="F270" s="54" t="s">
        <v>655</v>
      </c>
      <c r="G270" s="54" t="s">
        <v>656</v>
      </c>
      <c r="H270" s="54" t="s">
        <v>1077</v>
      </c>
      <c r="I270" s="52">
        <v>2926</v>
      </c>
    </row>
    <row r="271" spans="1:9" ht="15" customHeight="1">
      <c r="A271" s="143" t="s">
        <v>1082</v>
      </c>
      <c r="B271" s="143" t="s">
        <v>657</v>
      </c>
      <c r="C271" s="85">
        <v>41426</v>
      </c>
      <c r="D271" s="54" t="s">
        <v>1075</v>
      </c>
      <c r="E271" s="54" t="s">
        <v>537</v>
      </c>
      <c r="F271" s="54" t="s">
        <v>658</v>
      </c>
      <c r="G271" s="54" t="s">
        <v>659</v>
      </c>
      <c r="H271" s="54" t="s">
        <v>1077</v>
      </c>
      <c r="I271" s="52">
        <v>2533</v>
      </c>
    </row>
    <row r="272" spans="1:9" ht="15" customHeight="1">
      <c r="A272" s="143" t="s">
        <v>1082</v>
      </c>
      <c r="B272" s="143" t="s">
        <v>660</v>
      </c>
      <c r="C272" s="85">
        <v>30072</v>
      </c>
      <c r="D272" s="54" t="s">
        <v>1075</v>
      </c>
      <c r="E272" s="54" t="s">
        <v>537</v>
      </c>
      <c r="F272" s="54" t="s">
        <v>661</v>
      </c>
      <c r="G272" s="54" t="s">
        <v>662</v>
      </c>
      <c r="H272" s="54" t="s">
        <v>1078</v>
      </c>
      <c r="I272" s="52">
        <v>1629.3</v>
      </c>
    </row>
    <row r="273" spans="1:9" ht="15" customHeight="1">
      <c r="A273" s="143" t="s">
        <v>1082</v>
      </c>
      <c r="B273" s="143" t="s">
        <v>663</v>
      </c>
      <c r="C273" s="85">
        <v>40513</v>
      </c>
      <c r="D273" s="54" t="s">
        <v>1075</v>
      </c>
      <c r="E273" s="54" t="s">
        <v>537</v>
      </c>
      <c r="F273" s="54" t="s">
        <v>661</v>
      </c>
      <c r="G273" s="54" t="s">
        <v>664</v>
      </c>
      <c r="H273" s="54" t="s">
        <v>1077</v>
      </c>
      <c r="I273" s="52">
        <v>3370</v>
      </c>
    </row>
    <row r="274" spans="1:9" ht="15" customHeight="1">
      <c r="A274" s="143" t="s">
        <v>1082</v>
      </c>
      <c r="B274" s="143" t="s">
        <v>665</v>
      </c>
      <c r="C274" s="85">
        <v>36404</v>
      </c>
      <c r="D274" s="54" t="s">
        <v>1075</v>
      </c>
      <c r="E274" s="54" t="s">
        <v>537</v>
      </c>
      <c r="F274" s="54" t="s">
        <v>661</v>
      </c>
      <c r="G274" s="54" t="s">
        <v>666</v>
      </c>
      <c r="H274" s="54" t="s">
        <v>1077</v>
      </c>
      <c r="I274" s="52">
        <v>2498</v>
      </c>
    </row>
    <row r="275" spans="1:9" ht="15" customHeight="1">
      <c r="A275" s="143" t="s">
        <v>1082</v>
      </c>
      <c r="B275" s="143" t="s">
        <v>667</v>
      </c>
      <c r="C275" s="85">
        <v>41518</v>
      </c>
      <c r="D275" s="54" t="s">
        <v>1075</v>
      </c>
      <c r="E275" s="54" t="s">
        <v>537</v>
      </c>
      <c r="F275" s="54" t="s">
        <v>661</v>
      </c>
      <c r="G275" s="54" t="s">
        <v>668</v>
      </c>
      <c r="H275" s="54" t="s">
        <v>1077</v>
      </c>
      <c r="I275" s="52">
        <v>2437</v>
      </c>
    </row>
    <row r="276" spans="1:9" ht="15" customHeight="1">
      <c r="A276" s="143" t="s">
        <v>1082</v>
      </c>
      <c r="B276" s="143" t="s">
        <v>669</v>
      </c>
      <c r="C276" s="85">
        <v>41579</v>
      </c>
      <c r="D276" s="54" t="s">
        <v>1075</v>
      </c>
      <c r="E276" s="54" t="s">
        <v>537</v>
      </c>
      <c r="F276" s="54" t="s">
        <v>661</v>
      </c>
      <c r="G276" s="54" t="s">
        <v>670</v>
      </c>
      <c r="H276" s="54" t="s">
        <v>1077</v>
      </c>
      <c r="I276" s="52">
        <v>1883</v>
      </c>
    </row>
    <row r="277" spans="1:9" ht="15" customHeight="1">
      <c r="A277" s="143" t="s">
        <v>1082</v>
      </c>
      <c r="B277" s="143" t="s">
        <v>671</v>
      </c>
      <c r="C277" s="85">
        <v>32264</v>
      </c>
      <c r="D277" s="54" t="s">
        <v>1075</v>
      </c>
      <c r="E277" s="54" t="s">
        <v>537</v>
      </c>
      <c r="F277" s="54" t="s">
        <v>672</v>
      </c>
      <c r="G277" s="54" t="s">
        <v>673</v>
      </c>
      <c r="H277" s="54" t="s">
        <v>1078</v>
      </c>
      <c r="I277" s="52">
        <v>6406</v>
      </c>
    </row>
    <row r="278" spans="1:9" ht="15" customHeight="1">
      <c r="A278" s="143" t="s">
        <v>1082</v>
      </c>
      <c r="B278" s="143" t="s">
        <v>674</v>
      </c>
      <c r="C278" s="85">
        <v>41214</v>
      </c>
      <c r="D278" s="54" t="s">
        <v>1075</v>
      </c>
      <c r="E278" s="54" t="s">
        <v>537</v>
      </c>
      <c r="F278" s="54" t="s">
        <v>672</v>
      </c>
      <c r="G278" s="54" t="s">
        <v>675</v>
      </c>
      <c r="H278" s="54" t="s">
        <v>1077</v>
      </c>
      <c r="I278" s="52">
        <v>3074</v>
      </c>
    </row>
    <row r="279" spans="1:9" ht="15" customHeight="1">
      <c r="A279" s="143" t="s">
        <v>1082</v>
      </c>
      <c r="B279" s="143" t="s">
        <v>676</v>
      </c>
      <c r="C279" s="85">
        <v>41548</v>
      </c>
      <c r="D279" s="54" t="s">
        <v>1075</v>
      </c>
      <c r="E279" s="54" t="s">
        <v>537</v>
      </c>
      <c r="F279" s="54" t="s">
        <v>672</v>
      </c>
      <c r="G279" s="54" t="s">
        <v>677</v>
      </c>
      <c r="H279" s="54" t="s">
        <v>1077</v>
      </c>
      <c r="I279" s="52">
        <v>2361</v>
      </c>
    </row>
    <row r="280" spans="1:9" ht="15" customHeight="1">
      <c r="A280" s="143" t="s">
        <v>1082</v>
      </c>
      <c r="B280" s="143" t="s">
        <v>678</v>
      </c>
      <c r="C280" s="85">
        <v>41852</v>
      </c>
      <c r="D280" s="54" t="s">
        <v>1075</v>
      </c>
      <c r="E280" s="54" t="s">
        <v>537</v>
      </c>
      <c r="F280" s="54" t="s">
        <v>679</v>
      </c>
      <c r="G280" s="54" t="s">
        <v>680</v>
      </c>
      <c r="H280" s="54" t="s">
        <v>1077</v>
      </c>
      <c r="I280" s="52">
        <v>1064</v>
      </c>
    </row>
    <row r="281" spans="1:9" ht="15" customHeight="1">
      <c r="A281" s="143" t="s">
        <v>1082</v>
      </c>
      <c r="B281" s="143" t="s">
        <v>681</v>
      </c>
      <c r="C281" s="85">
        <v>40848</v>
      </c>
      <c r="D281" s="54" t="s">
        <v>1075</v>
      </c>
      <c r="E281" s="54" t="s">
        <v>537</v>
      </c>
      <c r="F281" s="54" t="s">
        <v>682</v>
      </c>
      <c r="G281" s="54" t="s">
        <v>804</v>
      </c>
      <c r="H281" s="54" t="s">
        <v>1077</v>
      </c>
      <c r="I281" s="52">
        <v>2454</v>
      </c>
    </row>
    <row r="282" spans="1:9" ht="15" customHeight="1">
      <c r="A282" s="143" t="s">
        <v>1082</v>
      </c>
      <c r="B282" s="143" t="s">
        <v>683</v>
      </c>
      <c r="C282" s="85">
        <v>41821</v>
      </c>
      <c r="D282" s="54" t="s">
        <v>1075</v>
      </c>
      <c r="E282" s="54" t="s">
        <v>537</v>
      </c>
      <c r="F282" s="54" t="s">
        <v>684</v>
      </c>
      <c r="G282" s="54" t="s">
        <v>685</v>
      </c>
      <c r="H282" s="54" t="s">
        <v>1077</v>
      </c>
      <c r="I282" s="52">
        <v>2241.6799999999998</v>
      </c>
    </row>
    <row r="283" spans="1:9" ht="15" customHeight="1">
      <c r="A283" s="143" t="s">
        <v>1082</v>
      </c>
      <c r="B283" s="143" t="s">
        <v>686</v>
      </c>
      <c r="C283" s="85">
        <v>42095</v>
      </c>
      <c r="D283" s="54" t="s">
        <v>1075</v>
      </c>
      <c r="E283" s="54" t="s">
        <v>537</v>
      </c>
      <c r="F283" s="54" t="s">
        <v>687</v>
      </c>
      <c r="G283" s="54" t="s">
        <v>688</v>
      </c>
      <c r="H283" s="54" t="s">
        <v>1077</v>
      </c>
      <c r="I283" s="52">
        <v>2408</v>
      </c>
    </row>
    <row r="284" spans="1:9" ht="15" customHeight="1">
      <c r="A284" s="143" t="s">
        <v>1082</v>
      </c>
      <c r="B284" s="143" t="s">
        <v>689</v>
      </c>
      <c r="C284" s="85">
        <v>42095</v>
      </c>
      <c r="D284" s="54" t="s">
        <v>1075</v>
      </c>
      <c r="E284" s="54" t="s">
        <v>537</v>
      </c>
      <c r="F284" s="54" t="s">
        <v>690</v>
      </c>
      <c r="G284" s="54" t="s">
        <v>691</v>
      </c>
      <c r="H284" s="54" t="s">
        <v>1077</v>
      </c>
      <c r="I284" s="52">
        <v>1801</v>
      </c>
    </row>
    <row r="285" spans="1:9" ht="15" customHeight="1">
      <c r="A285" s="143" t="s">
        <v>1082</v>
      </c>
      <c r="B285" s="143" t="s">
        <v>692</v>
      </c>
      <c r="C285" s="85">
        <v>35551</v>
      </c>
      <c r="D285" s="54" t="s">
        <v>1075</v>
      </c>
      <c r="E285" s="54" t="s">
        <v>537</v>
      </c>
      <c r="F285" s="54" t="s">
        <v>693</v>
      </c>
      <c r="G285" s="54" t="s">
        <v>694</v>
      </c>
      <c r="H285" s="54" t="s">
        <v>1077</v>
      </c>
      <c r="I285" s="52">
        <v>3103</v>
      </c>
    </row>
    <row r="286" spans="1:9" ht="15" customHeight="1">
      <c r="A286" s="143" t="s">
        <v>1082</v>
      </c>
      <c r="B286" s="143" t="s">
        <v>1194</v>
      </c>
      <c r="C286" s="85">
        <v>41183</v>
      </c>
      <c r="D286" s="54" t="s">
        <v>1075</v>
      </c>
      <c r="E286" s="54" t="s">
        <v>537</v>
      </c>
      <c r="F286" s="54" t="s">
        <v>693</v>
      </c>
      <c r="G286" s="54" t="s">
        <v>695</v>
      </c>
      <c r="H286" s="54" t="s">
        <v>1077</v>
      </c>
      <c r="I286" s="52">
        <v>3177</v>
      </c>
    </row>
    <row r="287" spans="1:9" ht="15" customHeight="1">
      <c r="A287" s="143" t="s">
        <v>1082</v>
      </c>
      <c r="B287" s="143" t="s">
        <v>696</v>
      </c>
      <c r="C287" s="85">
        <v>30651</v>
      </c>
      <c r="D287" s="54" t="s">
        <v>1075</v>
      </c>
      <c r="E287" s="54" t="s">
        <v>537</v>
      </c>
      <c r="F287" s="54" t="s">
        <v>697</v>
      </c>
      <c r="G287" s="54" t="s">
        <v>698</v>
      </c>
      <c r="H287" s="54" t="s">
        <v>1078</v>
      </c>
      <c r="I287" s="52">
        <v>3503</v>
      </c>
    </row>
    <row r="288" spans="1:9" ht="15" customHeight="1">
      <c r="A288" s="143" t="s">
        <v>1082</v>
      </c>
      <c r="B288" s="143" t="s">
        <v>699</v>
      </c>
      <c r="C288" s="85">
        <v>36617</v>
      </c>
      <c r="D288" s="54" t="s">
        <v>1075</v>
      </c>
      <c r="E288" s="54" t="s">
        <v>537</v>
      </c>
      <c r="F288" s="54" t="s">
        <v>697</v>
      </c>
      <c r="G288" s="54" t="s">
        <v>700</v>
      </c>
      <c r="H288" s="54" t="s">
        <v>1077</v>
      </c>
      <c r="I288" s="52">
        <v>3138</v>
      </c>
    </row>
    <row r="289" spans="1:9" ht="15" customHeight="1">
      <c r="A289" s="143" t="s">
        <v>1082</v>
      </c>
      <c r="B289" s="143" t="s">
        <v>701</v>
      </c>
      <c r="C289" s="85">
        <v>40848</v>
      </c>
      <c r="D289" s="54" t="s">
        <v>1075</v>
      </c>
      <c r="E289" s="54" t="s">
        <v>537</v>
      </c>
      <c r="F289" s="54" t="s">
        <v>702</v>
      </c>
      <c r="G289" s="54" t="s">
        <v>703</v>
      </c>
      <c r="H289" s="54" t="s">
        <v>1077</v>
      </c>
      <c r="I289" s="52">
        <v>2186</v>
      </c>
    </row>
    <row r="290" spans="1:9" ht="15" customHeight="1">
      <c r="A290" s="143" t="s">
        <v>1082</v>
      </c>
      <c r="B290" s="143" t="s">
        <v>1191</v>
      </c>
      <c r="C290" s="85">
        <v>39022</v>
      </c>
      <c r="D290" s="54" t="s">
        <v>1075</v>
      </c>
      <c r="E290" s="54" t="s">
        <v>537</v>
      </c>
      <c r="F290" s="54" t="s">
        <v>684</v>
      </c>
      <c r="G290" s="54" t="s">
        <v>704</v>
      </c>
      <c r="H290" s="54" t="s">
        <v>1077</v>
      </c>
      <c r="I290" s="52">
        <v>3350</v>
      </c>
    </row>
    <row r="291" spans="1:9" ht="15" customHeight="1">
      <c r="A291" s="143" t="s">
        <v>1082</v>
      </c>
      <c r="B291" s="143" t="s">
        <v>705</v>
      </c>
      <c r="C291" s="85">
        <v>34973</v>
      </c>
      <c r="D291" s="54" t="s">
        <v>1075</v>
      </c>
      <c r="E291" s="54" t="s">
        <v>537</v>
      </c>
      <c r="F291" s="54" t="s">
        <v>684</v>
      </c>
      <c r="G291" s="54" t="s">
        <v>706</v>
      </c>
      <c r="H291" s="54" t="s">
        <v>1078</v>
      </c>
      <c r="I291" s="52">
        <v>3532</v>
      </c>
    </row>
    <row r="292" spans="1:9" ht="15" customHeight="1">
      <c r="A292" s="143" t="s">
        <v>1082</v>
      </c>
      <c r="B292" s="143" t="s">
        <v>707</v>
      </c>
      <c r="C292" s="85">
        <v>30651</v>
      </c>
      <c r="D292" s="54" t="s">
        <v>1075</v>
      </c>
      <c r="E292" s="54" t="s">
        <v>537</v>
      </c>
      <c r="F292" s="54" t="s">
        <v>687</v>
      </c>
      <c r="G292" s="54" t="s">
        <v>708</v>
      </c>
      <c r="H292" s="54" t="s">
        <v>1078</v>
      </c>
      <c r="I292" s="52">
        <v>4007</v>
      </c>
    </row>
    <row r="293" spans="1:9" ht="15" customHeight="1">
      <c r="A293" s="143" t="s">
        <v>1082</v>
      </c>
      <c r="B293" s="143" t="s">
        <v>1177</v>
      </c>
      <c r="C293" s="85">
        <v>41699</v>
      </c>
      <c r="D293" s="54" t="s">
        <v>1075</v>
      </c>
      <c r="E293" s="54" t="s">
        <v>537</v>
      </c>
      <c r="F293" s="54" t="s">
        <v>687</v>
      </c>
      <c r="G293" s="54" t="s">
        <v>709</v>
      </c>
      <c r="H293" s="54" t="s">
        <v>1077</v>
      </c>
      <c r="I293" s="52">
        <v>1527</v>
      </c>
    </row>
    <row r="294" spans="1:9" ht="15" customHeight="1">
      <c r="A294" s="143" t="s">
        <v>1082</v>
      </c>
      <c r="B294" s="143" t="s">
        <v>710</v>
      </c>
      <c r="C294" s="85">
        <v>33512</v>
      </c>
      <c r="D294" s="54" t="s">
        <v>1075</v>
      </c>
      <c r="E294" s="54" t="s">
        <v>537</v>
      </c>
      <c r="F294" s="54" t="s">
        <v>711</v>
      </c>
      <c r="G294" s="54" t="s">
        <v>712</v>
      </c>
      <c r="H294" s="54" t="s">
        <v>1077</v>
      </c>
      <c r="I294" s="52">
        <v>5497</v>
      </c>
    </row>
    <row r="295" spans="1:9" ht="15" customHeight="1">
      <c r="A295" s="143" t="s">
        <v>1082</v>
      </c>
      <c r="B295" s="143" t="s">
        <v>713</v>
      </c>
      <c r="C295" s="85">
        <v>41518</v>
      </c>
      <c r="D295" s="54" t="s">
        <v>1075</v>
      </c>
      <c r="E295" s="54" t="s">
        <v>537</v>
      </c>
      <c r="F295" s="54" t="s">
        <v>711</v>
      </c>
      <c r="G295" s="54" t="s">
        <v>714</v>
      </c>
      <c r="H295" s="54" t="s">
        <v>1077</v>
      </c>
      <c r="I295" s="52">
        <v>1941</v>
      </c>
    </row>
    <row r="296" spans="1:9" ht="15" customHeight="1">
      <c r="A296" s="143" t="s">
        <v>1082</v>
      </c>
      <c r="B296" s="143" t="s">
        <v>715</v>
      </c>
      <c r="C296" s="85">
        <v>41579</v>
      </c>
      <c r="D296" s="54" t="s">
        <v>1075</v>
      </c>
      <c r="E296" s="54" t="s">
        <v>537</v>
      </c>
      <c r="F296" s="54" t="s">
        <v>711</v>
      </c>
      <c r="G296" s="54" t="s">
        <v>716</v>
      </c>
      <c r="H296" s="54" t="s">
        <v>1077</v>
      </c>
      <c r="I296" s="52">
        <v>3215</v>
      </c>
    </row>
    <row r="297" spans="1:9" ht="15" customHeight="1">
      <c r="A297" s="143" t="s">
        <v>1082</v>
      </c>
      <c r="B297" s="143" t="s">
        <v>717</v>
      </c>
      <c r="C297" s="85">
        <v>37438</v>
      </c>
      <c r="D297" s="54" t="s">
        <v>1075</v>
      </c>
      <c r="E297" s="54" t="s">
        <v>537</v>
      </c>
      <c r="F297" s="54" t="s">
        <v>718</v>
      </c>
      <c r="G297" s="54" t="s">
        <v>719</v>
      </c>
      <c r="H297" s="54" t="s">
        <v>1077</v>
      </c>
      <c r="I297" s="52">
        <v>3840</v>
      </c>
    </row>
    <row r="298" spans="1:9" ht="15" customHeight="1">
      <c r="A298" s="143" t="s">
        <v>1082</v>
      </c>
      <c r="B298" s="143" t="s">
        <v>720</v>
      </c>
      <c r="C298" s="85">
        <v>40634</v>
      </c>
      <c r="D298" s="54" t="s">
        <v>1075</v>
      </c>
      <c r="E298" s="54" t="s">
        <v>537</v>
      </c>
      <c r="F298" s="54" t="s">
        <v>581</v>
      </c>
      <c r="G298" s="54" t="s">
        <v>721</v>
      </c>
      <c r="H298" s="54" t="s">
        <v>1077</v>
      </c>
      <c r="I298" s="52">
        <v>3178</v>
      </c>
    </row>
    <row r="299" spans="1:9" ht="15" customHeight="1">
      <c r="A299" s="143" t="s">
        <v>1082</v>
      </c>
      <c r="B299" s="143" t="s">
        <v>722</v>
      </c>
      <c r="C299" s="85">
        <v>41244</v>
      </c>
      <c r="D299" s="54" t="s">
        <v>1075</v>
      </c>
      <c r="E299" s="54" t="s">
        <v>537</v>
      </c>
      <c r="F299" s="54" t="s">
        <v>723</v>
      </c>
      <c r="G299" s="54" t="s">
        <v>724</v>
      </c>
      <c r="H299" s="54" t="s">
        <v>1077</v>
      </c>
      <c r="I299" s="52">
        <v>2576</v>
      </c>
    </row>
    <row r="300" spans="1:9" ht="15" customHeight="1">
      <c r="A300" s="143" t="s">
        <v>1082</v>
      </c>
      <c r="B300" s="143" t="s">
        <v>725</v>
      </c>
      <c r="C300" s="85">
        <v>40391</v>
      </c>
      <c r="D300" s="54" t="s">
        <v>1072</v>
      </c>
      <c r="E300" s="54" t="s">
        <v>726</v>
      </c>
      <c r="F300" s="54" t="s">
        <v>727</v>
      </c>
      <c r="G300" s="54" t="s">
        <v>728</v>
      </c>
      <c r="H300" s="54" t="s">
        <v>1077</v>
      </c>
      <c r="I300" s="52">
        <v>3652</v>
      </c>
    </row>
    <row r="301" spans="1:9" ht="15" customHeight="1">
      <c r="A301" s="143" t="s">
        <v>1082</v>
      </c>
      <c r="B301" s="143" t="s">
        <v>729</v>
      </c>
      <c r="C301" s="85">
        <v>43313</v>
      </c>
      <c r="D301" s="54" t="s">
        <v>1075</v>
      </c>
      <c r="E301" s="54" t="s">
        <v>537</v>
      </c>
      <c r="F301" s="54" t="s">
        <v>598</v>
      </c>
      <c r="G301" s="54" t="s">
        <v>730</v>
      </c>
      <c r="H301" s="54" t="s">
        <v>1077</v>
      </c>
      <c r="I301" s="52">
        <v>1618</v>
      </c>
    </row>
    <row r="302" spans="1:9" ht="15" customHeight="1">
      <c r="A302" s="143" t="s">
        <v>1082</v>
      </c>
      <c r="B302" s="143" t="s">
        <v>731</v>
      </c>
      <c r="C302" s="85">
        <v>43374</v>
      </c>
      <c r="D302" s="54" t="s">
        <v>1074</v>
      </c>
      <c r="E302" s="54" t="s">
        <v>1180</v>
      </c>
      <c r="F302" s="54" t="s">
        <v>246</v>
      </c>
      <c r="G302" s="54" t="s">
        <v>1181</v>
      </c>
      <c r="H302" s="54" t="s">
        <v>1077</v>
      </c>
      <c r="I302" s="52">
        <v>2579</v>
      </c>
    </row>
    <row r="303" spans="1:9" ht="15" customHeight="1">
      <c r="A303" s="143" t="s">
        <v>1082</v>
      </c>
      <c r="B303" s="143" t="s">
        <v>732</v>
      </c>
      <c r="C303" s="85">
        <v>43374</v>
      </c>
      <c r="D303" s="54" t="s">
        <v>1075</v>
      </c>
      <c r="E303" s="54" t="s">
        <v>374</v>
      </c>
      <c r="F303" s="54" t="s">
        <v>733</v>
      </c>
      <c r="G303" s="54" t="s">
        <v>734</v>
      </c>
      <c r="H303" s="54" t="s">
        <v>1077</v>
      </c>
      <c r="I303" s="52">
        <v>2103</v>
      </c>
    </row>
    <row r="304" spans="1:9" ht="15" customHeight="1">
      <c r="A304" s="143" t="s">
        <v>1082</v>
      </c>
      <c r="B304" s="143" t="s">
        <v>735</v>
      </c>
      <c r="C304" s="85">
        <v>43405</v>
      </c>
      <c r="D304" s="54" t="s">
        <v>1073</v>
      </c>
      <c r="E304" s="54" t="s">
        <v>43</v>
      </c>
      <c r="F304" s="54" t="s">
        <v>71</v>
      </c>
      <c r="G304" s="54" t="s">
        <v>1207</v>
      </c>
      <c r="H304" s="54" t="s">
        <v>1077</v>
      </c>
      <c r="I304" s="52">
        <v>1715</v>
      </c>
    </row>
    <row r="305" spans="1:9" ht="15" customHeight="1">
      <c r="A305" s="143" t="s">
        <v>1082</v>
      </c>
      <c r="B305" s="143" t="s">
        <v>736</v>
      </c>
      <c r="C305" s="85">
        <v>43405</v>
      </c>
      <c r="D305" s="54" t="s">
        <v>1076</v>
      </c>
      <c r="E305" s="54" t="s">
        <v>339</v>
      </c>
      <c r="F305" s="54" t="s">
        <v>737</v>
      </c>
      <c r="G305" s="54" t="s">
        <v>738</v>
      </c>
      <c r="H305" s="54" t="s">
        <v>1077</v>
      </c>
      <c r="I305" s="52">
        <v>1776</v>
      </c>
    </row>
    <row r="306" spans="1:9" ht="15" customHeight="1">
      <c r="A306" s="143" t="s">
        <v>1082</v>
      </c>
      <c r="B306" s="143" t="s">
        <v>739</v>
      </c>
      <c r="C306" s="85">
        <v>43405</v>
      </c>
      <c r="D306" s="54" t="s">
        <v>1076</v>
      </c>
      <c r="E306" s="54" t="s">
        <v>458</v>
      </c>
      <c r="F306" s="54" t="s">
        <v>740</v>
      </c>
      <c r="G306" s="54" t="s">
        <v>741</v>
      </c>
      <c r="H306" s="54" t="s">
        <v>1077</v>
      </c>
      <c r="I306" s="52">
        <v>1950</v>
      </c>
    </row>
    <row r="307" spans="1:9" ht="15" customHeight="1">
      <c r="A307" s="143" t="s">
        <v>1082</v>
      </c>
      <c r="B307" s="143" t="s">
        <v>742</v>
      </c>
      <c r="C307" s="85">
        <v>43405</v>
      </c>
      <c r="D307" s="54" t="s">
        <v>1076</v>
      </c>
      <c r="E307" s="54" t="s">
        <v>492</v>
      </c>
      <c r="F307" s="54" t="s">
        <v>743</v>
      </c>
      <c r="G307" s="54" t="s">
        <v>801</v>
      </c>
      <c r="H307" s="54" t="s">
        <v>1077</v>
      </c>
      <c r="I307" s="52">
        <v>1688</v>
      </c>
    </row>
    <row r="308" spans="1:9" ht="15" customHeight="1">
      <c r="A308" s="143" t="s">
        <v>1082</v>
      </c>
      <c r="B308" s="143" t="s">
        <v>744</v>
      </c>
      <c r="C308" s="85">
        <v>43405</v>
      </c>
      <c r="D308" s="54" t="s">
        <v>1075</v>
      </c>
      <c r="E308" s="54" t="s">
        <v>537</v>
      </c>
      <c r="F308" s="54" t="s">
        <v>745</v>
      </c>
      <c r="G308" s="54" t="s">
        <v>746</v>
      </c>
      <c r="H308" s="54" t="s">
        <v>1077</v>
      </c>
      <c r="I308" s="52">
        <v>1859</v>
      </c>
    </row>
    <row r="309" spans="1:9" ht="15" customHeight="1">
      <c r="A309" s="143" t="s">
        <v>1082</v>
      </c>
      <c r="B309" s="143" t="s">
        <v>747</v>
      </c>
      <c r="C309" s="85">
        <v>43405</v>
      </c>
      <c r="D309" s="54" t="s">
        <v>1075</v>
      </c>
      <c r="E309" s="54" t="s">
        <v>537</v>
      </c>
      <c r="F309" s="54" t="s">
        <v>748</v>
      </c>
      <c r="G309" s="54" t="s">
        <v>749</v>
      </c>
      <c r="H309" s="54" t="s">
        <v>1077</v>
      </c>
      <c r="I309" s="52">
        <v>1928</v>
      </c>
    </row>
    <row r="310" spans="1:9" ht="15" customHeight="1">
      <c r="A310" s="143" t="s">
        <v>1082</v>
      </c>
      <c r="B310" s="143" t="s">
        <v>750</v>
      </c>
      <c r="C310" s="85">
        <v>43556</v>
      </c>
      <c r="D310" s="54" t="s">
        <v>1073</v>
      </c>
      <c r="E310" s="54" t="s">
        <v>172</v>
      </c>
      <c r="F310" s="54" t="s">
        <v>179</v>
      </c>
      <c r="G310" s="54" t="s">
        <v>751</v>
      </c>
      <c r="H310" s="54" t="s">
        <v>1077</v>
      </c>
      <c r="I310" s="52">
        <v>1732</v>
      </c>
    </row>
    <row r="311" spans="1:9" ht="15" customHeight="1">
      <c r="A311" s="143" t="s">
        <v>1082</v>
      </c>
      <c r="B311" s="143" t="s">
        <v>752</v>
      </c>
      <c r="C311" s="85">
        <v>43556</v>
      </c>
      <c r="D311" s="54" t="s">
        <v>1072</v>
      </c>
      <c r="E311" s="54" t="s">
        <v>256</v>
      </c>
      <c r="F311" s="54" t="s">
        <v>753</v>
      </c>
      <c r="G311" s="54" t="s">
        <v>754</v>
      </c>
      <c r="H311" s="54" t="s">
        <v>1077</v>
      </c>
      <c r="I311" s="52">
        <v>1952</v>
      </c>
    </row>
    <row r="312" spans="1:9" ht="15" customHeight="1">
      <c r="A312" s="143" t="s">
        <v>1082</v>
      </c>
      <c r="B312" s="143" t="s">
        <v>755</v>
      </c>
      <c r="C312" s="85">
        <v>43617</v>
      </c>
      <c r="D312" s="54" t="s">
        <v>1076</v>
      </c>
      <c r="E312" s="54" t="s">
        <v>339</v>
      </c>
      <c r="F312" s="54" t="s">
        <v>343</v>
      </c>
      <c r="G312" s="54" t="s">
        <v>756</v>
      </c>
      <c r="H312" s="54" t="s">
        <v>1077</v>
      </c>
      <c r="I312" s="52">
        <v>2242</v>
      </c>
    </row>
    <row r="313" spans="1:9" ht="15" customHeight="1">
      <c r="A313" s="143" t="s">
        <v>1082</v>
      </c>
      <c r="B313" s="143" t="s">
        <v>757</v>
      </c>
      <c r="C313" s="85">
        <v>43678</v>
      </c>
      <c r="D313" s="54" t="s">
        <v>1075</v>
      </c>
      <c r="E313" s="54" t="s">
        <v>374</v>
      </c>
      <c r="F313" s="54" t="s">
        <v>374</v>
      </c>
      <c r="G313" s="54" t="s">
        <v>758</v>
      </c>
      <c r="H313" s="54" t="s">
        <v>1077</v>
      </c>
      <c r="I313" s="52">
        <v>2217</v>
      </c>
    </row>
    <row r="314" spans="1:9" ht="15" customHeight="1">
      <c r="A314" s="143" t="s">
        <v>1082</v>
      </c>
      <c r="B314" s="143" t="s">
        <v>759</v>
      </c>
      <c r="C314" s="85">
        <v>43709</v>
      </c>
      <c r="D314" s="54" t="s">
        <v>1073</v>
      </c>
      <c r="E314" s="54" t="s">
        <v>526</v>
      </c>
      <c r="F314" s="54" t="s">
        <v>527</v>
      </c>
      <c r="G314" s="54" t="s">
        <v>760</v>
      </c>
      <c r="H314" s="54" t="s">
        <v>1077</v>
      </c>
      <c r="I314" s="52">
        <v>1816</v>
      </c>
    </row>
    <row r="315" spans="1:9" ht="15" customHeight="1">
      <c r="A315" s="143" t="s">
        <v>1082</v>
      </c>
      <c r="B315" s="143" t="s">
        <v>1086</v>
      </c>
      <c r="C315" s="85">
        <v>43709</v>
      </c>
      <c r="D315" s="54" t="s">
        <v>1075</v>
      </c>
      <c r="E315" s="54" t="s">
        <v>537</v>
      </c>
      <c r="F315" s="54" t="s">
        <v>537</v>
      </c>
      <c r="G315" s="54" t="s">
        <v>761</v>
      </c>
      <c r="H315" s="54" t="s">
        <v>1077</v>
      </c>
      <c r="I315" s="52">
        <v>2770</v>
      </c>
    </row>
    <row r="316" spans="1:9" ht="15" customHeight="1">
      <c r="A316" s="143" t="s">
        <v>1082</v>
      </c>
      <c r="B316" s="143" t="s">
        <v>762</v>
      </c>
      <c r="C316" s="85">
        <v>43739</v>
      </c>
      <c r="D316" s="54" t="s">
        <v>1075</v>
      </c>
      <c r="E316" s="54" t="s">
        <v>191</v>
      </c>
      <c r="F316" s="54" t="s">
        <v>191</v>
      </c>
      <c r="G316" s="54" t="s">
        <v>763</v>
      </c>
      <c r="H316" s="54" t="s">
        <v>1077</v>
      </c>
      <c r="I316" s="52">
        <v>2000</v>
      </c>
    </row>
    <row r="317" spans="1:9" ht="15" customHeight="1">
      <c r="A317" s="143" t="s">
        <v>1082</v>
      </c>
      <c r="B317" s="143" t="s">
        <v>764</v>
      </c>
      <c r="C317" s="85">
        <v>43770</v>
      </c>
      <c r="D317" s="54" t="s">
        <v>1075</v>
      </c>
      <c r="E317" s="54" t="s">
        <v>537</v>
      </c>
      <c r="F317" s="54" t="s">
        <v>537</v>
      </c>
      <c r="G317" s="54" t="s">
        <v>765</v>
      </c>
      <c r="H317" s="54" t="s">
        <v>1077</v>
      </c>
      <c r="I317" s="52">
        <v>1749.28</v>
      </c>
    </row>
    <row r="318" spans="1:9" ht="15" customHeight="1">
      <c r="A318" s="143" t="s">
        <v>1082</v>
      </c>
      <c r="B318" s="143" t="s">
        <v>766</v>
      </c>
      <c r="C318" s="85">
        <v>43800</v>
      </c>
      <c r="D318" s="54" t="s">
        <v>1075</v>
      </c>
      <c r="E318" s="54" t="s">
        <v>537</v>
      </c>
      <c r="F318" s="54" t="s">
        <v>537</v>
      </c>
      <c r="G318" s="54" t="s">
        <v>767</v>
      </c>
      <c r="H318" s="54" t="s">
        <v>1078</v>
      </c>
      <c r="I318" s="52">
        <v>2475</v>
      </c>
    </row>
    <row r="319" spans="1:9" ht="15" customHeight="1">
      <c r="A319" s="143" t="s">
        <v>1082</v>
      </c>
      <c r="B319" s="143" t="s">
        <v>768</v>
      </c>
      <c r="C319" s="85">
        <v>43891</v>
      </c>
      <c r="D319" s="54" t="s">
        <v>1074</v>
      </c>
      <c r="E319" s="54" t="s">
        <v>233</v>
      </c>
      <c r="F319" s="54" t="s">
        <v>769</v>
      </c>
      <c r="G319" s="54" t="s">
        <v>770</v>
      </c>
      <c r="H319" s="54" t="s">
        <v>1077</v>
      </c>
      <c r="I319" s="52">
        <v>2042</v>
      </c>
    </row>
    <row r="320" spans="1:9" ht="15" customHeight="1">
      <c r="A320" s="143" t="s">
        <v>1082</v>
      </c>
      <c r="B320" s="143" t="s">
        <v>771</v>
      </c>
      <c r="C320" s="85">
        <v>43891</v>
      </c>
      <c r="D320" s="54" t="s">
        <v>1073</v>
      </c>
      <c r="E320" s="54" t="s">
        <v>43</v>
      </c>
      <c r="F320" s="54" t="s">
        <v>772</v>
      </c>
      <c r="G320" s="54" t="s">
        <v>773</v>
      </c>
      <c r="H320" s="54" t="s">
        <v>1077</v>
      </c>
      <c r="I320" s="52">
        <v>2735</v>
      </c>
    </row>
    <row r="321" spans="1:9" ht="15" customHeight="1">
      <c r="A321" s="143" t="s">
        <v>1084</v>
      </c>
      <c r="B321" s="143" t="s">
        <v>1240</v>
      </c>
      <c r="C321" s="85">
        <v>44075</v>
      </c>
      <c r="D321" s="54" t="s">
        <v>1075</v>
      </c>
      <c r="E321" s="54" t="s">
        <v>537</v>
      </c>
      <c r="F321" s="54" t="s">
        <v>537</v>
      </c>
      <c r="G321" s="54" t="s">
        <v>556</v>
      </c>
      <c r="H321" s="54" t="s">
        <v>1077</v>
      </c>
      <c r="I321" s="52">
        <v>106.7</v>
      </c>
    </row>
    <row r="322" spans="1:9" ht="15" customHeight="1">
      <c r="A322" s="143" t="s">
        <v>1083</v>
      </c>
      <c r="B322" s="143" t="s">
        <v>1240</v>
      </c>
      <c r="C322" s="85">
        <v>44075</v>
      </c>
      <c r="D322" s="54" t="s">
        <v>1075</v>
      </c>
      <c r="E322" s="54" t="s">
        <v>537</v>
      </c>
      <c r="F322" s="54" t="s">
        <v>537</v>
      </c>
      <c r="G322" s="54" t="s">
        <v>556</v>
      </c>
      <c r="H322" s="54" t="s">
        <v>1077</v>
      </c>
      <c r="I322" s="52">
        <v>672.08</v>
      </c>
    </row>
    <row r="323" spans="1:9" ht="15" customHeight="1">
      <c r="A323" s="143" t="s">
        <v>1084</v>
      </c>
      <c r="B323" s="143" t="s">
        <v>1241</v>
      </c>
      <c r="C323" s="85">
        <v>44105</v>
      </c>
      <c r="D323" s="54" t="s">
        <v>1075</v>
      </c>
      <c r="E323" s="54" t="s">
        <v>537</v>
      </c>
      <c r="F323" s="54" t="s">
        <v>537</v>
      </c>
      <c r="G323" s="54" t="s">
        <v>554</v>
      </c>
      <c r="H323" s="54" t="s">
        <v>1077</v>
      </c>
      <c r="I323" s="52">
        <v>103.44</v>
      </c>
    </row>
    <row r="324" spans="1:9" ht="15" customHeight="1">
      <c r="A324" s="143" t="s">
        <v>1083</v>
      </c>
      <c r="B324" s="143" t="s">
        <v>795</v>
      </c>
      <c r="C324" s="85">
        <v>44075</v>
      </c>
      <c r="D324" s="54" t="s">
        <v>1075</v>
      </c>
      <c r="E324" s="54" t="s">
        <v>374</v>
      </c>
      <c r="F324" s="54" t="s">
        <v>374</v>
      </c>
      <c r="G324" s="54" t="s">
        <v>774</v>
      </c>
      <c r="H324" s="54" t="s">
        <v>1077</v>
      </c>
      <c r="I324" s="52">
        <v>358.41</v>
      </c>
    </row>
    <row r="325" spans="1:9" ht="15" customHeight="1">
      <c r="A325" s="143" t="s">
        <v>1083</v>
      </c>
      <c r="B325" s="143" t="s">
        <v>1241</v>
      </c>
      <c r="C325" s="85">
        <v>44105</v>
      </c>
      <c r="D325" s="54" t="s">
        <v>1075</v>
      </c>
      <c r="E325" s="54" t="s">
        <v>537</v>
      </c>
      <c r="F325" s="54" t="s">
        <v>537</v>
      </c>
      <c r="G325" s="54" t="s">
        <v>554</v>
      </c>
      <c r="H325" s="54" t="s">
        <v>1077</v>
      </c>
      <c r="I325" s="52">
        <v>741.5</v>
      </c>
    </row>
    <row r="326" spans="1:9" ht="15" customHeight="1">
      <c r="A326" s="143" t="s">
        <v>1084</v>
      </c>
      <c r="B326" s="143" t="s">
        <v>547</v>
      </c>
      <c r="C326" s="85">
        <v>44136</v>
      </c>
      <c r="D326" s="54" t="s">
        <v>1075</v>
      </c>
      <c r="E326" s="54" t="s">
        <v>537</v>
      </c>
      <c r="F326" s="54" t="s">
        <v>537</v>
      </c>
      <c r="G326" s="54" t="s">
        <v>548</v>
      </c>
      <c r="H326" s="54" t="s">
        <v>1077</v>
      </c>
      <c r="I326" s="52">
        <v>159.69</v>
      </c>
    </row>
    <row r="327" spans="1:9" ht="15" customHeight="1">
      <c r="A327" s="143" t="s">
        <v>1084</v>
      </c>
      <c r="B327" s="143" t="s">
        <v>1242</v>
      </c>
      <c r="C327" s="85">
        <v>44136</v>
      </c>
      <c r="D327" s="54" t="s">
        <v>1075</v>
      </c>
      <c r="E327" s="54" t="s">
        <v>537</v>
      </c>
      <c r="F327" s="54" t="s">
        <v>537</v>
      </c>
      <c r="G327" s="54" t="s">
        <v>540</v>
      </c>
      <c r="H327" s="54" t="s">
        <v>1077</v>
      </c>
      <c r="I327" s="52">
        <v>178.83</v>
      </c>
    </row>
    <row r="328" spans="1:9" ht="15" customHeight="1">
      <c r="A328" s="143" t="s">
        <v>1082</v>
      </c>
      <c r="B328" s="143" t="s">
        <v>1118</v>
      </c>
      <c r="C328" s="85">
        <v>44166</v>
      </c>
      <c r="D328" s="54" t="s">
        <v>1075</v>
      </c>
      <c r="E328" s="54" t="s">
        <v>537</v>
      </c>
      <c r="F328" s="54" t="s">
        <v>537</v>
      </c>
      <c r="G328" s="54" t="s">
        <v>793</v>
      </c>
      <c r="H328" s="54" t="s">
        <v>1077</v>
      </c>
      <c r="I328" s="52">
        <v>1347.23</v>
      </c>
    </row>
    <row r="329" spans="1:9" ht="15" customHeight="1">
      <c r="A329" s="143" t="s">
        <v>1082</v>
      </c>
      <c r="B329" s="143" t="s">
        <v>775</v>
      </c>
      <c r="C329" s="85">
        <v>44287</v>
      </c>
      <c r="D329" s="54" t="s">
        <v>1075</v>
      </c>
      <c r="E329" s="54" t="s">
        <v>537</v>
      </c>
      <c r="F329" s="54" t="s">
        <v>776</v>
      </c>
      <c r="G329" s="54" t="s">
        <v>777</v>
      </c>
      <c r="H329" s="54" t="s">
        <v>1077</v>
      </c>
      <c r="I329" s="52">
        <v>1914</v>
      </c>
    </row>
    <row r="330" spans="1:9" ht="15" customHeight="1">
      <c r="A330" s="143" t="s">
        <v>1082</v>
      </c>
      <c r="B330" s="143" t="s">
        <v>778</v>
      </c>
      <c r="C330" s="85">
        <v>44287</v>
      </c>
      <c r="D330" s="54" t="s">
        <v>1073</v>
      </c>
      <c r="E330" s="54" t="s">
        <v>278</v>
      </c>
      <c r="F330" s="54" t="s">
        <v>779</v>
      </c>
      <c r="G330" s="54" t="s">
        <v>780</v>
      </c>
      <c r="H330" s="54" t="s">
        <v>1077</v>
      </c>
      <c r="I330" s="52">
        <v>1975</v>
      </c>
    </row>
    <row r="331" spans="1:9" ht="15" customHeight="1">
      <c r="A331" s="143" t="s">
        <v>1082</v>
      </c>
      <c r="B331" s="143" t="s">
        <v>781</v>
      </c>
      <c r="C331" s="85">
        <v>44287</v>
      </c>
      <c r="D331" s="54" t="s">
        <v>1075</v>
      </c>
      <c r="E331" s="54" t="s">
        <v>537</v>
      </c>
      <c r="F331" s="54" t="s">
        <v>537</v>
      </c>
      <c r="G331" s="54" t="s">
        <v>782</v>
      </c>
      <c r="H331" s="54" t="s">
        <v>1077</v>
      </c>
      <c r="I331" s="52">
        <v>1709</v>
      </c>
    </row>
    <row r="332" spans="1:9" ht="15" customHeight="1">
      <c r="A332" s="143" t="s">
        <v>1084</v>
      </c>
      <c r="B332" s="143" t="s">
        <v>376</v>
      </c>
      <c r="C332" s="85">
        <v>44287</v>
      </c>
      <c r="D332" s="54" t="s">
        <v>1075</v>
      </c>
      <c r="E332" s="54" t="s">
        <v>374</v>
      </c>
      <c r="F332" s="54" t="s">
        <v>374</v>
      </c>
      <c r="G332" s="54" t="s">
        <v>377</v>
      </c>
      <c r="H332" s="54" t="s">
        <v>1077</v>
      </c>
      <c r="I332" s="52">
        <v>201.8</v>
      </c>
    </row>
    <row r="333" spans="1:9" ht="15" customHeight="1">
      <c r="A333" s="143" t="s">
        <v>1082</v>
      </c>
      <c r="B333" s="143" t="s">
        <v>783</v>
      </c>
      <c r="C333" s="85">
        <v>44317</v>
      </c>
      <c r="D333" s="54" t="s">
        <v>1075</v>
      </c>
      <c r="E333" s="54" t="s">
        <v>537</v>
      </c>
      <c r="F333" s="54" t="s">
        <v>598</v>
      </c>
      <c r="G333" s="54" t="s">
        <v>784</v>
      </c>
      <c r="H333" s="54" t="s">
        <v>1077</v>
      </c>
      <c r="I333" s="52">
        <v>1661</v>
      </c>
    </row>
    <row r="334" spans="1:9" ht="15" customHeight="1">
      <c r="A334" s="143" t="s">
        <v>1082</v>
      </c>
      <c r="B334" s="143" t="s">
        <v>785</v>
      </c>
      <c r="C334" s="85">
        <v>44317</v>
      </c>
      <c r="D334" s="54" t="s">
        <v>1075</v>
      </c>
      <c r="E334" s="54" t="s">
        <v>537</v>
      </c>
      <c r="F334" s="54" t="s">
        <v>786</v>
      </c>
      <c r="G334" s="54" t="s">
        <v>787</v>
      </c>
      <c r="H334" s="54" t="s">
        <v>1077</v>
      </c>
      <c r="I334" s="52">
        <v>1850</v>
      </c>
    </row>
    <row r="335" spans="1:9" ht="15" customHeight="1">
      <c r="A335" s="143" t="s">
        <v>1082</v>
      </c>
      <c r="B335" s="143" t="s">
        <v>788</v>
      </c>
      <c r="C335" s="85">
        <v>44317</v>
      </c>
      <c r="D335" s="54" t="s">
        <v>1076</v>
      </c>
      <c r="E335" s="54" t="s">
        <v>339</v>
      </c>
      <c r="F335" s="54" t="s">
        <v>343</v>
      </c>
      <c r="G335" s="54" t="s">
        <v>789</v>
      </c>
      <c r="H335" s="54" t="s">
        <v>1077</v>
      </c>
      <c r="I335" s="52">
        <v>1884</v>
      </c>
    </row>
    <row r="336" spans="1:9" ht="15" customHeight="1">
      <c r="A336" s="143" t="s">
        <v>1082</v>
      </c>
      <c r="B336" s="143" t="s">
        <v>790</v>
      </c>
      <c r="C336" s="85">
        <v>44348</v>
      </c>
      <c r="D336" s="54" t="s">
        <v>1076</v>
      </c>
      <c r="E336" s="54" t="s">
        <v>339</v>
      </c>
      <c r="F336" s="54" t="s">
        <v>791</v>
      </c>
      <c r="G336" s="54" t="s">
        <v>792</v>
      </c>
      <c r="H336" s="54" t="s">
        <v>1077</v>
      </c>
      <c r="I336" s="52">
        <v>1955</v>
      </c>
    </row>
    <row r="337" spans="1:9" ht="15" customHeight="1">
      <c r="A337" s="143" t="s">
        <v>1083</v>
      </c>
      <c r="B337" s="143" t="s">
        <v>1243</v>
      </c>
      <c r="C337" s="85">
        <v>44348</v>
      </c>
      <c r="D337" s="54" t="s">
        <v>1075</v>
      </c>
      <c r="E337" s="54" t="s">
        <v>537</v>
      </c>
      <c r="F337" s="54" t="s">
        <v>537</v>
      </c>
      <c r="G337" s="54" t="s">
        <v>793</v>
      </c>
      <c r="H337" s="54" t="s">
        <v>1077</v>
      </c>
      <c r="I337" s="52">
        <v>370</v>
      </c>
    </row>
    <row r="338" spans="1:9" ht="15" customHeight="1">
      <c r="A338" s="143" t="s">
        <v>1084</v>
      </c>
      <c r="B338" s="143" t="s">
        <v>1244</v>
      </c>
      <c r="C338" s="85">
        <v>44348</v>
      </c>
      <c r="D338" s="54" t="s">
        <v>1075</v>
      </c>
      <c r="E338" s="54" t="s">
        <v>374</v>
      </c>
      <c r="F338" s="54" t="s">
        <v>374</v>
      </c>
      <c r="G338" s="54" t="s">
        <v>794</v>
      </c>
      <c r="H338" s="54" t="s">
        <v>1077</v>
      </c>
      <c r="I338" s="52">
        <v>137.79</v>
      </c>
    </row>
    <row r="339" spans="1:9" ht="15" customHeight="1">
      <c r="A339" s="143" t="s">
        <v>1084</v>
      </c>
      <c r="B339" s="143" t="s">
        <v>1245</v>
      </c>
      <c r="C339" s="85">
        <v>44378</v>
      </c>
      <c r="D339" s="54" t="s">
        <v>1073</v>
      </c>
      <c r="E339" s="54" t="s">
        <v>435</v>
      </c>
      <c r="F339" s="54" t="s">
        <v>441</v>
      </c>
      <c r="G339" s="54" t="s">
        <v>444</v>
      </c>
      <c r="H339" s="54" t="s">
        <v>1077</v>
      </c>
      <c r="I339" s="52">
        <v>121.19</v>
      </c>
    </row>
    <row r="340" spans="1:9" ht="15" customHeight="1">
      <c r="A340" s="143" t="s">
        <v>1082</v>
      </c>
      <c r="B340" s="143" t="s">
        <v>795</v>
      </c>
      <c r="C340" s="85">
        <v>44409</v>
      </c>
      <c r="D340" s="54" t="s">
        <v>1075</v>
      </c>
      <c r="E340" s="54" t="s">
        <v>374</v>
      </c>
      <c r="F340" s="54" t="s">
        <v>374</v>
      </c>
      <c r="G340" s="54" t="s">
        <v>774</v>
      </c>
      <c r="H340" s="54" t="s">
        <v>1077</v>
      </c>
      <c r="I340" s="52">
        <v>1619</v>
      </c>
    </row>
    <row r="341" spans="1:9" ht="15" customHeight="1">
      <c r="A341" s="143" t="s">
        <v>1084</v>
      </c>
      <c r="B341" s="143" t="s">
        <v>1238</v>
      </c>
      <c r="C341" s="85">
        <v>44409</v>
      </c>
      <c r="D341" s="54" t="s">
        <v>1075</v>
      </c>
      <c r="E341" s="54" t="s">
        <v>537</v>
      </c>
      <c r="F341" s="54" t="s">
        <v>598</v>
      </c>
      <c r="G341" s="54" t="s">
        <v>600</v>
      </c>
      <c r="H341" s="54" t="s">
        <v>1077</v>
      </c>
      <c r="I341" s="52">
        <v>136.61000000000001</v>
      </c>
    </row>
    <row r="342" spans="1:9" ht="15" customHeight="1">
      <c r="A342" s="143" t="s">
        <v>1084</v>
      </c>
      <c r="B342" s="143" t="s">
        <v>1246</v>
      </c>
      <c r="C342" s="85">
        <v>44409</v>
      </c>
      <c r="D342" s="54" t="s">
        <v>1075</v>
      </c>
      <c r="E342" s="54" t="s">
        <v>537</v>
      </c>
      <c r="F342" s="54" t="s">
        <v>711</v>
      </c>
      <c r="G342" s="54" t="s">
        <v>712</v>
      </c>
      <c r="H342" s="54" t="s">
        <v>1077</v>
      </c>
      <c r="I342" s="52">
        <v>177.11</v>
      </c>
    </row>
    <row r="343" spans="1:9" ht="15" customHeight="1">
      <c r="A343" s="143" t="s">
        <v>1084</v>
      </c>
      <c r="B343" s="143" t="s">
        <v>1086</v>
      </c>
      <c r="C343" s="85">
        <v>44409</v>
      </c>
      <c r="D343" s="54" t="s">
        <v>1075</v>
      </c>
      <c r="E343" s="54" t="s">
        <v>537</v>
      </c>
      <c r="F343" s="54" t="s">
        <v>537</v>
      </c>
      <c r="G343" s="54" t="s">
        <v>761</v>
      </c>
      <c r="H343" s="54" t="s">
        <v>1077</v>
      </c>
      <c r="I343" s="52">
        <v>152.9</v>
      </c>
    </row>
    <row r="344" spans="1:9" ht="15" customHeight="1">
      <c r="A344" s="143" t="s">
        <v>1084</v>
      </c>
      <c r="B344" s="143" t="s">
        <v>1247</v>
      </c>
      <c r="C344" s="85">
        <v>44409</v>
      </c>
      <c r="D344" s="54" t="s">
        <v>1076</v>
      </c>
      <c r="E344" s="54" t="s">
        <v>492</v>
      </c>
      <c r="F344" s="54" t="s">
        <v>515</v>
      </c>
      <c r="G344" s="54" t="s">
        <v>516</v>
      </c>
      <c r="H344" s="54" t="s">
        <v>1077</v>
      </c>
      <c r="I344" s="52">
        <v>111.56</v>
      </c>
    </row>
    <row r="345" spans="1:9" ht="15" customHeight="1">
      <c r="A345" s="143" t="s">
        <v>1084</v>
      </c>
      <c r="B345" s="143" t="s">
        <v>1248</v>
      </c>
      <c r="C345" s="85">
        <v>44440</v>
      </c>
      <c r="D345" s="54" t="s">
        <v>1075</v>
      </c>
      <c r="E345" s="54" t="s">
        <v>191</v>
      </c>
      <c r="F345" s="54" t="s">
        <v>197</v>
      </c>
      <c r="G345" s="54" t="s">
        <v>207</v>
      </c>
      <c r="H345" s="54" t="s">
        <v>1077</v>
      </c>
      <c r="I345" s="52">
        <v>177.65</v>
      </c>
    </row>
    <row r="346" spans="1:9" ht="15" customHeight="1">
      <c r="A346" s="143" t="s">
        <v>1082</v>
      </c>
      <c r="B346" s="143" t="s">
        <v>796</v>
      </c>
      <c r="C346" s="85">
        <v>44501</v>
      </c>
      <c r="D346" s="54" t="s">
        <v>1075</v>
      </c>
      <c r="E346" s="54" t="s">
        <v>191</v>
      </c>
      <c r="F346" s="54" t="s">
        <v>197</v>
      </c>
      <c r="G346" s="54" t="s">
        <v>797</v>
      </c>
      <c r="H346" s="54" t="s">
        <v>1077</v>
      </c>
      <c r="I346" s="52">
        <v>2038</v>
      </c>
    </row>
    <row r="347" spans="1:9" ht="15" customHeight="1">
      <c r="A347" s="143" t="s">
        <v>1082</v>
      </c>
      <c r="B347" s="143" t="s">
        <v>798</v>
      </c>
      <c r="C347" s="85">
        <v>44501</v>
      </c>
      <c r="D347" s="54" t="s">
        <v>1075</v>
      </c>
      <c r="E347" s="54" t="s">
        <v>374</v>
      </c>
      <c r="F347" s="54" t="s">
        <v>374</v>
      </c>
      <c r="G347" s="54" t="s">
        <v>799</v>
      </c>
      <c r="H347" s="54" t="s">
        <v>1077</v>
      </c>
      <c r="I347" s="52">
        <v>2229</v>
      </c>
    </row>
    <row r="348" spans="1:9" ht="15" customHeight="1">
      <c r="A348" s="143" t="s">
        <v>1083</v>
      </c>
      <c r="B348" s="143" t="s">
        <v>1249</v>
      </c>
      <c r="C348" s="85">
        <v>44501</v>
      </c>
      <c r="D348" s="54" t="s">
        <v>1072</v>
      </c>
      <c r="E348" s="54" t="s">
        <v>21</v>
      </c>
      <c r="F348" s="54" t="s">
        <v>22</v>
      </c>
      <c r="G348" s="54" t="s">
        <v>29</v>
      </c>
      <c r="H348" s="54" t="s">
        <v>1077</v>
      </c>
      <c r="I348" s="52">
        <v>605</v>
      </c>
    </row>
    <row r="349" spans="1:9" ht="15" customHeight="1">
      <c r="A349" s="143" t="s">
        <v>1083</v>
      </c>
      <c r="B349" s="143" t="s">
        <v>1242</v>
      </c>
      <c r="C349" s="85">
        <v>44531</v>
      </c>
      <c r="D349" s="54" t="s">
        <v>1075</v>
      </c>
      <c r="E349" s="54" t="s">
        <v>537</v>
      </c>
      <c r="F349" s="54" t="s">
        <v>537</v>
      </c>
      <c r="G349" s="54" t="s">
        <v>540</v>
      </c>
      <c r="H349" s="54" t="s">
        <v>1077</v>
      </c>
      <c r="I349" s="52">
        <v>998.41</v>
      </c>
    </row>
    <row r="350" spans="1:9" ht="15" customHeight="1">
      <c r="A350" s="143" t="s">
        <v>1083</v>
      </c>
      <c r="B350" s="143" t="s">
        <v>1250</v>
      </c>
      <c r="C350" s="85">
        <v>44531</v>
      </c>
      <c r="D350" s="54" t="s">
        <v>1075</v>
      </c>
      <c r="E350" s="54" t="s">
        <v>537</v>
      </c>
      <c r="F350" s="54" t="s">
        <v>537</v>
      </c>
      <c r="G350" s="54" t="s">
        <v>800</v>
      </c>
      <c r="H350" s="54" t="s">
        <v>1078</v>
      </c>
      <c r="I350" s="52">
        <v>598.53</v>
      </c>
    </row>
    <row r="351" spans="1:9" ht="15" customHeight="1">
      <c r="A351" s="143" t="s">
        <v>1083</v>
      </c>
      <c r="B351" s="143" t="s">
        <v>1251</v>
      </c>
      <c r="C351" s="85">
        <v>44531</v>
      </c>
      <c r="D351" s="54" t="s">
        <v>1076</v>
      </c>
      <c r="E351" s="54" t="s">
        <v>492</v>
      </c>
      <c r="F351" s="54" t="s">
        <v>743</v>
      </c>
      <c r="G351" s="54" t="s">
        <v>801</v>
      </c>
      <c r="H351" s="54" t="s">
        <v>1077</v>
      </c>
      <c r="I351" s="52">
        <v>580</v>
      </c>
    </row>
    <row r="352" spans="1:9" ht="15" customHeight="1">
      <c r="A352" s="143" t="s">
        <v>1084</v>
      </c>
      <c r="B352" s="143" t="s">
        <v>796</v>
      </c>
      <c r="C352" s="85">
        <v>44470</v>
      </c>
      <c r="D352" s="54" t="s">
        <v>1075</v>
      </c>
      <c r="E352" s="54" t="s">
        <v>191</v>
      </c>
      <c r="F352" s="54" t="s">
        <v>197</v>
      </c>
      <c r="G352" s="54" t="s">
        <v>797</v>
      </c>
      <c r="H352" s="54" t="s">
        <v>1077</v>
      </c>
      <c r="I352" s="52">
        <v>107</v>
      </c>
    </row>
    <row r="353" spans="1:9" ht="15" customHeight="1">
      <c r="A353" s="143" t="s">
        <v>1084</v>
      </c>
      <c r="B353" s="143" t="s">
        <v>669</v>
      </c>
      <c r="C353" s="85">
        <v>44470</v>
      </c>
      <c r="D353" s="54" t="s">
        <v>1075</v>
      </c>
      <c r="E353" s="54" t="s">
        <v>537</v>
      </c>
      <c r="F353" s="54" t="s">
        <v>661</v>
      </c>
      <c r="G353" s="54" t="s">
        <v>670</v>
      </c>
      <c r="H353" s="54" t="s">
        <v>1077</v>
      </c>
      <c r="I353" s="52">
        <v>171.83</v>
      </c>
    </row>
    <row r="354" spans="1:9" ht="15" customHeight="1">
      <c r="A354" s="143" t="s">
        <v>1084</v>
      </c>
      <c r="B354" s="143" t="s">
        <v>788</v>
      </c>
      <c r="C354" s="85">
        <v>44470</v>
      </c>
      <c r="D354" s="54" t="s">
        <v>1076</v>
      </c>
      <c r="E354" s="54" t="s">
        <v>339</v>
      </c>
      <c r="F354" s="54" t="s">
        <v>343</v>
      </c>
      <c r="G354" s="54" t="s">
        <v>789</v>
      </c>
      <c r="H354" s="54" t="s">
        <v>1077</v>
      </c>
      <c r="I354" s="52">
        <v>145.55000000000001</v>
      </c>
    </row>
    <row r="355" spans="1:9" ht="15" customHeight="1">
      <c r="A355" s="143" t="s">
        <v>1084</v>
      </c>
      <c r="B355" s="143" t="s">
        <v>28</v>
      </c>
      <c r="C355" s="85">
        <v>44470</v>
      </c>
      <c r="D355" s="54" t="s">
        <v>1072</v>
      </c>
      <c r="E355" s="54" t="s">
        <v>21</v>
      </c>
      <c r="F355" s="54" t="s">
        <v>22</v>
      </c>
      <c r="G355" s="54" t="s">
        <v>29</v>
      </c>
      <c r="H355" s="54" t="s">
        <v>1077</v>
      </c>
      <c r="I355" s="52">
        <v>158.6</v>
      </c>
    </row>
    <row r="356" spans="1:9" ht="15" customHeight="1">
      <c r="A356" s="143" t="s">
        <v>1084</v>
      </c>
      <c r="B356" s="143" t="s">
        <v>1252</v>
      </c>
      <c r="C356" s="85">
        <v>44470</v>
      </c>
      <c r="D356" s="54" t="s">
        <v>1075</v>
      </c>
      <c r="E356" s="54" t="s">
        <v>537</v>
      </c>
      <c r="F356" s="54" t="s">
        <v>537</v>
      </c>
      <c r="G356" s="54" t="s">
        <v>802</v>
      </c>
      <c r="H356" s="54" t="s">
        <v>1077</v>
      </c>
      <c r="I356" s="52">
        <v>141.49</v>
      </c>
    </row>
    <row r="357" spans="1:9" ht="15" customHeight="1">
      <c r="A357" s="143" t="s">
        <v>1084</v>
      </c>
      <c r="B357" s="143" t="s">
        <v>1253</v>
      </c>
      <c r="C357" s="85">
        <v>44470</v>
      </c>
      <c r="D357" s="54" t="s">
        <v>1074</v>
      </c>
      <c r="E357" s="54" t="s">
        <v>103</v>
      </c>
      <c r="F357" s="54" t="s">
        <v>104</v>
      </c>
      <c r="G357" s="54" t="s">
        <v>109</v>
      </c>
      <c r="H357" s="54" t="s">
        <v>1077</v>
      </c>
      <c r="I357" s="52">
        <v>147.13</v>
      </c>
    </row>
    <row r="358" spans="1:9" ht="15" customHeight="1">
      <c r="A358" s="143" t="s">
        <v>1084</v>
      </c>
      <c r="B358" s="143" t="s">
        <v>1254</v>
      </c>
      <c r="C358" s="85">
        <v>44470</v>
      </c>
      <c r="D358" s="54" t="s">
        <v>1073</v>
      </c>
      <c r="E358" s="54" t="s">
        <v>172</v>
      </c>
      <c r="F358" s="54" t="s">
        <v>179</v>
      </c>
      <c r="G358" s="54" t="s">
        <v>184</v>
      </c>
      <c r="H358" s="54" t="s">
        <v>1077</v>
      </c>
      <c r="I358" s="52">
        <v>144.52000000000001</v>
      </c>
    </row>
    <row r="359" spans="1:9" ht="15" customHeight="1">
      <c r="A359" s="143" t="s">
        <v>1084</v>
      </c>
      <c r="B359" s="143" t="s">
        <v>79</v>
      </c>
      <c r="C359" s="85">
        <v>44470</v>
      </c>
      <c r="D359" s="54" t="s">
        <v>1073</v>
      </c>
      <c r="E359" s="54" t="s">
        <v>74</v>
      </c>
      <c r="F359" s="54" t="s">
        <v>75</v>
      </c>
      <c r="G359" s="54" t="s">
        <v>803</v>
      </c>
      <c r="H359" s="54" t="s">
        <v>1077</v>
      </c>
      <c r="I359" s="52">
        <v>133.35</v>
      </c>
    </row>
    <row r="360" spans="1:9" ht="15" customHeight="1">
      <c r="A360" s="143" t="s">
        <v>1084</v>
      </c>
      <c r="B360" s="143" t="s">
        <v>1234</v>
      </c>
      <c r="C360" s="85">
        <v>44470</v>
      </c>
      <c r="D360" s="54" t="s">
        <v>1072</v>
      </c>
      <c r="E360" s="54" t="s">
        <v>256</v>
      </c>
      <c r="F360" s="54" t="s">
        <v>259</v>
      </c>
      <c r="G360" s="54" t="s">
        <v>260</v>
      </c>
      <c r="H360" s="54" t="s">
        <v>1077</v>
      </c>
      <c r="I360" s="52">
        <v>147.72999999999999</v>
      </c>
    </row>
    <row r="361" spans="1:9" ht="15" customHeight="1">
      <c r="A361" s="143" t="s">
        <v>1084</v>
      </c>
      <c r="B361" s="143" t="s">
        <v>303</v>
      </c>
      <c r="C361" s="85">
        <v>44501</v>
      </c>
      <c r="D361" s="54" t="s">
        <v>1073</v>
      </c>
      <c r="E361" s="54" t="s">
        <v>289</v>
      </c>
      <c r="F361" s="54" t="s">
        <v>301</v>
      </c>
      <c r="G361" s="54" t="s">
        <v>1235</v>
      </c>
      <c r="H361" s="54" t="s">
        <v>1077</v>
      </c>
      <c r="I361" s="52">
        <v>119</v>
      </c>
    </row>
    <row r="362" spans="1:9" ht="15" customHeight="1">
      <c r="A362" s="143" t="s">
        <v>1084</v>
      </c>
      <c r="B362" s="143" t="s">
        <v>1255</v>
      </c>
      <c r="C362" s="85">
        <v>44501</v>
      </c>
      <c r="D362" s="54" t="s">
        <v>1073</v>
      </c>
      <c r="E362" s="54" t="s">
        <v>43</v>
      </c>
      <c r="F362" s="54" t="s">
        <v>55</v>
      </c>
      <c r="G362" s="54" t="s">
        <v>60</v>
      </c>
      <c r="H362" s="54" t="s">
        <v>1077</v>
      </c>
      <c r="I362" s="52">
        <v>156.94</v>
      </c>
    </row>
    <row r="363" spans="1:9" ht="15" customHeight="1">
      <c r="A363" s="143" t="s">
        <v>1084</v>
      </c>
      <c r="B363" s="143" t="s">
        <v>1256</v>
      </c>
      <c r="C363" s="85">
        <v>44501</v>
      </c>
      <c r="D363" s="54" t="s">
        <v>1076</v>
      </c>
      <c r="E363" s="54" t="s">
        <v>492</v>
      </c>
      <c r="F363" s="54" t="s">
        <v>493</v>
      </c>
      <c r="G363" s="54" t="s">
        <v>803</v>
      </c>
      <c r="H363" s="54" t="s">
        <v>1077</v>
      </c>
      <c r="I363" s="52">
        <v>155.26</v>
      </c>
    </row>
    <row r="364" spans="1:9" ht="15" customHeight="1">
      <c r="A364" s="143" t="s">
        <v>1084</v>
      </c>
      <c r="B364" s="143" t="s">
        <v>1237</v>
      </c>
      <c r="C364" s="85">
        <v>44501</v>
      </c>
      <c r="D364" s="54" t="s">
        <v>1076</v>
      </c>
      <c r="E364" s="54" t="s">
        <v>458</v>
      </c>
      <c r="F364" s="54" t="s">
        <v>469</v>
      </c>
      <c r="G364" s="54" t="s">
        <v>475</v>
      </c>
      <c r="H364" s="54" t="s">
        <v>1077</v>
      </c>
      <c r="I364" s="52">
        <v>223.24</v>
      </c>
    </row>
    <row r="365" spans="1:9" ht="15" customHeight="1">
      <c r="A365" s="143" t="s">
        <v>1084</v>
      </c>
      <c r="B365" s="143" t="s">
        <v>681</v>
      </c>
      <c r="C365" s="85">
        <v>44621</v>
      </c>
      <c r="D365" s="54" t="s">
        <v>1075</v>
      </c>
      <c r="E365" s="54" t="s">
        <v>537</v>
      </c>
      <c r="F365" s="54" t="s">
        <v>682</v>
      </c>
      <c r="G365" s="54" t="s">
        <v>804</v>
      </c>
      <c r="H365" s="54" t="s">
        <v>1077</v>
      </c>
      <c r="I365" s="52">
        <v>143</v>
      </c>
    </row>
    <row r="366" spans="1:9" ht="15" customHeight="1">
      <c r="A366" s="143" t="s">
        <v>1084</v>
      </c>
      <c r="B366" s="143" t="s">
        <v>1257</v>
      </c>
      <c r="C366" s="85">
        <v>44621</v>
      </c>
      <c r="D366" s="54" t="s">
        <v>1074</v>
      </c>
      <c r="E366" s="54" t="s">
        <v>103</v>
      </c>
      <c r="F366" s="54" t="s">
        <v>104</v>
      </c>
      <c r="G366" s="54" t="s">
        <v>805</v>
      </c>
      <c r="H366" s="54" t="s">
        <v>1077</v>
      </c>
      <c r="I366" s="52">
        <v>174.25</v>
      </c>
    </row>
    <row r="367" spans="1:9" ht="15" customHeight="1">
      <c r="A367" s="143" t="s">
        <v>1082</v>
      </c>
      <c r="B367" s="143" t="s">
        <v>1258</v>
      </c>
      <c r="C367" s="85">
        <v>44653</v>
      </c>
      <c r="D367" s="54" t="s">
        <v>1075</v>
      </c>
      <c r="E367" s="54" t="s">
        <v>537</v>
      </c>
      <c r="F367" s="54" t="s">
        <v>537</v>
      </c>
      <c r="G367" s="54" t="s">
        <v>806</v>
      </c>
      <c r="H367" s="54" t="s">
        <v>1077</v>
      </c>
      <c r="I367" s="52">
        <v>1950</v>
      </c>
    </row>
    <row r="368" spans="1:9" ht="15" customHeight="1">
      <c r="A368" s="143" t="s">
        <v>1082</v>
      </c>
      <c r="B368" s="143" t="s">
        <v>1259</v>
      </c>
      <c r="C368" s="85">
        <v>44653</v>
      </c>
      <c r="D368" s="54" t="s">
        <v>1075</v>
      </c>
      <c r="E368" s="54" t="s">
        <v>537</v>
      </c>
      <c r="F368" s="54" t="s">
        <v>807</v>
      </c>
      <c r="G368" s="54" t="s">
        <v>808</v>
      </c>
      <c r="H368" s="54" t="s">
        <v>1077</v>
      </c>
      <c r="I368" s="52">
        <v>2075</v>
      </c>
    </row>
    <row r="369" spans="1:9" ht="15" customHeight="1">
      <c r="A369" s="143" t="s">
        <v>1082</v>
      </c>
      <c r="B369" s="143" t="s">
        <v>1260</v>
      </c>
      <c r="C369" s="85">
        <v>44653</v>
      </c>
      <c r="D369" s="54" t="s">
        <v>1074</v>
      </c>
      <c r="E369" s="54" t="s">
        <v>1180</v>
      </c>
      <c r="F369" s="54" t="s">
        <v>809</v>
      </c>
      <c r="G369" s="54" t="s">
        <v>810</v>
      </c>
      <c r="H369" s="54" t="s">
        <v>1077</v>
      </c>
      <c r="I369" s="52">
        <v>2015</v>
      </c>
    </row>
    <row r="370" spans="1:9" ht="15" customHeight="1">
      <c r="A370" s="143" t="s">
        <v>1084</v>
      </c>
      <c r="B370" s="143" t="s">
        <v>1232</v>
      </c>
      <c r="C370" s="85">
        <v>44653</v>
      </c>
      <c r="D370" s="54" t="s">
        <v>1075</v>
      </c>
      <c r="E370" s="54" t="s">
        <v>1202</v>
      </c>
      <c r="F370" s="54" t="s">
        <v>138</v>
      </c>
      <c r="G370" s="54" t="s">
        <v>139</v>
      </c>
      <c r="H370" s="54" t="s">
        <v>1077</v>
      </c>
      <c r="I370" s="52">
        <v>112.35</v>
      </c>
    </row>
    <row r="371" spans="1:9" ht="15" customHeight="1">
      <c r="A371" s="143" t="s">
        <v>1084</v>
      </c>
      <c r="B371" s="143" t="s">
        <v>1261</v>
      </c>
      <c r="C371" s="85">
        <v>44683</v>
      </c>
      <c r="D371" s="54" t="s">
        <v>1075</v>
      </c>
      <c r="E371" s="54" t="s">
        <v>537</v>
      </c>
      <c r="F371" s="54" t="s">
        <v>537</v>
      </c>
      <c r="G371" s="54" t="s">
        <v>811</v>
      </c>
      <c r="H371" s="54" t="s">
        <v>1077</v>
      </c>
      <c r="I371" s="52">
        <v>215.68</v>
      </c>
    </row>
    <row r="372" spans="1:9" ht="15" customHeight="1">
      <c r="A372" s="143" t="s">
        <v>1085</v>
      </c>
      <c r="B372" s="143" t="s">
        <v>1086</v>
      </c>
      <c r="C372" s="85">
        <v>44683</v>
      </c>
      <c r="D372" s="54" t="s">
        <v>1075</v>
      </c>
      <c r="E372" s="54" t="s">
        <v>537</v>
      </c>
      <c r="F372" s="54" t="s">
        <v>537</v>
      </c>
      <c r="G372" s="54" t="s">
        <v>761</v>
      </c>
      <c r="H372" s="54" t="s">
        <v>1077</v>
      </c>
      <c r="I372" s="52">
        <v>213.28</v>
      </c>
    </row>
    <row r="373" spans="1:9" ht="15" customHeight="1">
      <c r="A373" s="143" t="s">
        <v>1084</v>
      </c>
      <c r="B373" s="143" t="s">
        <v>1262</v>
      </c>
      <c r="C373" s="85">
        <v>44713</v>
      </c>
      <c r="D373" s="54" t="s">
        <v>1073</v>
      </c>
      <c r="E373" s="54" t="s">
        <v>8</v>
      </c>
      <c r="F373" s="54" t="s">
        <v>9</v>
      </c>
      <c r="G373" s="54" t="s">
        <v>16</v>
      </c>
      <c r="H373" s="54" t="s">
        <v>1077</v>
      </c>
      <c r="I373" s="52">
        <v>145.33000000000001</v>
      </c>
    </row>
    <row r="374" spans="1:9" ht="15" customHeight="1">
      <c r="A374" s="143" t="s">
        <v>1084</v>
      </c>
      <c r="B374" s="143" t="s">
        <v>1263</v>
      </c>
      <c r="C374" s="85">
        <v>44714</v>
      </c>
      <c r="D374" s="54" t="s">
        <v>1075</v>
      </c>
      <c r="E374" s="54" t="s">
        <v>374</v>
      </c>
      <c r="F374" s="54" t="s">
        <v>374</v>
      </c>
      <c r="G374" s="54" t="s">
        <v>812</v>
      </c>
      <c r="H374" s="54" t="s">
        <v>1077</v>
      </c>
      <c r="I374" s="52">
        <v>129.47</v>
      </c>
    </row>
    <row r="375" spans="1:9" ht="15" customHeight="1">
      <c r="A375" s="143" t="s">
        <v>1083</v>
      </c>
      <c r="B375" s="143" t="s">
        <v>1237</v>
      </c>
      <c r="C375" s="85">
        <v>44745</v>
      </c>
      <c r="D375" s="54" t="s">
        <v>1076</v>
      </c>
      <c r="E375" s="54" t="s">
        <v>458</v>
      </c>
      <c r="F375" s="54" t="s">
        <v>469</v>
      </c>
      <c r="G375" s="54" t="s">
        <v>475</v>
      </c>
      <c r="H375" s="54" t="s">
        <v>1077</v>
      </c>
      <c r="I375" s="52">
        <v>686.84</v>
      </c>
    </row>
    <row r="376" spans="1:9" ht="15" customHeight="1">
      <c r="A376" s="143" t="s">
        <v>1083</v>
      </c>
      <c r="B376" s="143" t="s">
        <v>376</v>
      </c>
      <c r="C376" s="85">
        <v>44746</v>
      </c>
      <c r="D376" s="54" t="s">
        <v>1075</v>
      </c>
      <c r="E376" s="54" t="s">
        <v>374</v>
      </c>
      <c r="F376" s="54" t="s">
        <v>374</v>
      </c>
      <c r="G376" s="54" t="s">
        <v>377</v>
      </c>
      <c r="H376" s="54" t="s">
        <v>1077</v>
      </c>
      <c r="I376" s="52">
        <v>411.47</v>
      </c>
    </row>
    <row r="377" spans="1:9" ht="15" customHeight="1">
      <c r="A377" s="143" t="s">
        <v>1082</v>
      </c>
      <c r="B377" s="143" t="s">
        <v>1264</v>
      </c>
      <c r="C377" s="85">
        <v>44747</v>
      </c>
      <c r="D377" s="54" t="s">
        <v>1075</v>
      </c>
      <c r="E377" s="54" t="s">
        <v>537</v>
      </c>
      <c r="F377" s="54" t="s">
        <v>672</v>
      </c>
      <c r="G377" s="54" t="s">
        <v>813</v>
      </c>
      <c r="H377" s="54" t="s">
        <v>1077</v>
      </c>
      <c r="I377" s="52">
        <v>1755</v>
      </c>
    </row>
    <row r="378" spans="1:9" ht="15" customHeight="1">
      <c r="A378" s="143" t="s">
        <v>1082</v>
      </c>
      <c r="B378" s="143" t="s">
        <v>1265</v>
      </c>
      <c r="C378" s="85">
        <v>44748</v>
      </c>
      <c r="D378" s="54" t="s">
        <v>1075</v>
      </c>
      <c r="E378" s="54" t="s">
        <v>537</v>
      </c>
      <c r="F378" s="54" t="s">
        <v>814</v>
      </c>
      <c r="G378" s="54" t="s">
        <v>815</v>
      </c>
      <c r="H378" s="54" t="s">
        <v>1077</v>
      </c>
      <c r="I378" s="52">
        <v>2257</v>
      </c>
    </row>
    <row r="379" spans="1:9">
      <c r="A379" s="143" t="s">
        <v>1084</v>
      </c>
      <c r="B379" s="143" t="s">
        <v>699</v>
      </c>
      <c r="C379" s="85">
        <v>44774</v>
      </c>
      <c r="D379" s="54" t="s">
        <v>1075</v>
      </c>
      <c r="E379" s="54" t="s">
        <v>537</v>
      </c>
      <c r="F379" s="54" t="s">
        <v>697</v>
      </c>
      <c r="G379" s="54" t="s">
        <v>700</v>
      </c>
      <c r="H379" s="54" t="s">
        <v>1077</v>
      </c>
      <c r="I379" s="52">
        <v>148.19</v>
      </c>
    </row>
    <row r="380" spans="1:9">
      <c r="A380" s="143" t="s">
        <v>1084</v>
      </c>
      <c r="B380" s="143" t="s">
        <v>1266</v>
      </c>
      <c r="C380" s="85">
        <v>44775</v>
      </c>
      <c r="D380" s="54" t="s">
        <v>1075</v>
      </c>
      <c r="E380" s="54" t="s">
        <v>374</v>
      </c>
      <c r="F380" s="54" t="s">
        <v>374</v>
      </c>
      <c r="G380" s="54" t="s">
        <v>870</v>
      </c>
      <c r="H380" s="54" t="s">
        <v>1077</v>
      </c>
      <c r="I380" s="52">
        <v>166.54</v>
      </c>
    </row>
    <row r="381" spans="1:9">
      <c r="A381" s="143" t="s">
        <v>1084</v>
      </c>
      <c r="B381" s="143" t="s">
        <v>1267</v>
      </c>
      <c r="C381" s="85">
        <v>44776</v>
      </c>
      <c r="D381" s="54" t="s">
        <v>1075</v>
      </c>
      <c r="E381" s="54" t="s">
        <v>537</v>
      </c>
      <c r="F381" s="54" t="s">
        <v>871</v>
      </c>
      <c r="G381" s="54" t="s">
        <v>872</v>
      </c>
      <c r="H381" s="54" t="s">
        <v>1077</v>
      </c>
      <c r="I381" s="52">
        <v>262.77</v>
      </c>
    </row>
    <row r="382" spans="1:9">
      <c r="A382" s="143" t="s">
        <v>1084</v>
      </c>
      <c r="B382" s="143" t="s">
        <v>1233</v>
      </c>
      <c r="C382" s="85">
        <v>44777</v>
      </c>
      <c r="D382" s="54" t="s">
        <v>1075</v>
      </c>
      <c r="E382" s="54" t="s">
        <v>191</v>
      </c>
      <c r="F382" s="54" t="s">
        <v>227</v>
      </c>
      <c r="G382" s="54" t="s">
        <v>229</v>
      </c>
      <c r="H382" s="54" t="s">
        <v>1077</v>
      </c>
      <c r="I382" s="52">
        <v>142.55000000000001</v>
      </c>
    </row>
    <row r="383" spans="1:9">
      <c r="A383" s="143" t="s">
        <v>1084</v>
      </c>
      <c r="B383" s="143" t="s">
        <v>1236</v>
      </c>
      <c r="C383" s="85">
        <v>44806</v>
      </c>
      <c r="D383" s="54" t="s">
        <v>1076</v>
      </c>
      <c r="E383" s="54" t="s">
        <v>458</v>
      </c>
      <c r="F383" s="54" t="s">
        <v>469</v>
      </c>
      <c r="G383" s="54" t="s">
        <v>470</v>
      </c>
      <c r="H383" s="54" t="s">
        <v>1077</v>
      </c>
      <c r="I383" s="52">
        <v>124.3</v>
      </c>
    </row>
    <row r="384" spans="1:9">
      <c r="A384" s="143" t="s">
        <v>1084</v>
      </c>
      <c r="B384" s="143" t="s">
        <v>601</v>
      </c>
      <c r="C384" s="85">
        <v>44807</v>
      </c>
      <c r="D384" s="54" t="s">
        <v>1075</v>
      </c>
      <c r="E384" s="54" t="s">
        <v>537</v>
      </c>
      <c r="F384" s="54" t="s">
        <v>598</v>
      </c>
      <c r="G384" s="54" t="s">
        <v>602</v>
      </c>
      <c r="H384" s="54" t="s">
        <v>1077</v>
      </c>
      <c r="I384" s="52">
        <v>129.83000000000001</v>
      </c>
    </row>
    <row r="385" spans="1:9">
      <c r="A385" s="143" t="s">
        <v>1084</v>
      </c>
      <c r="B385" s="143" t="s">
        <v>359</v>
      </c>
      <c r="C385" s="85">
        <v>44808</v>
      </c>
      <c r="D385" s="54" t="s">
        <v>1076</v>
      </c>
      <c r="E385" s="54" t="s">
        <v>339</v>
      </c>
      <c r="F385" s="54" t="s">
        <v>357</v>
      </c>
      <c r="G385" s="54" t="s">
        <v>360</v>
      </c>
      <c r="H385" s="54" t="s">
        <v>1077</v>
      </c>
      <c r="I385" s="52">
        <v>107.31</v>
      </c>
    </row>
    <row r="386" spans="1:9">
      <c r="A386" s="143" t="s">
        <v>1084</v>
      </c>
      <c r="B386" s="143" t="s">
        <v>1268</v>
      </c>
      <c r="C386" s="85">
        <v>44809</v>
      </c>
      <c r="D386" s="54" t="s">
        <v>1076</v>
      </c>
      <c r="E386" s="54" t="s">
        <v>339</v>
      </c>
      <c r="F386" s="54" t="s">
        <v>343</v>
      </c>
      <c r="G386" s="54" t="s">
        <v>873</v>
      </c>
      <c r="H386" s="54" t="s">
        <v>1077</v>
      </c>
      <c r="I386" s="52">
        <v>122</v>
      </c>
    </row>
    <row r="387" spans="1:9">
      <c r="A387" s="143" t="s">
        <v>1084</v>
      </c>
      <c r="B387" s="143" t="s">
        <v>1115</v>
      </c>
      <c r="C387" s="85">
        <v>44835</v>
      </c>
      <c r="D387" s="54" t="s">
        <v>1075</v>
      </c>
      <c r="E387" s="54" t="s">
        <v>537</v>
      </c>
      <c r="F387" s="54" t="s">
        <v>581</v>
      </c>
      <c r="G387" s="54" t="s">
        <v>721</v>
      </c>
      <c r="H387" s="54" t="s">
        <v>1077</v>
      </c>
      <c r="I387" s="52">
        <v>134</v>
      </c>
    </row>
    <row r="388" spans="1:9">
      <c r="A388" s="143" t="s">
        <v>1084</v>
      </c>
      <c r="B388" s="143" t="s">
        <v>1116</v>
      </c>
      <c r="C388" s="85">
        <v>44835</v>
      </c>
      <c r="D388" s="54" t="s">
        <v>1075</v>
      </c>
      <c r="E388" s="54" t="s">
        <v>537</v>
      </c>
      <c r="F388" s="54" t="s">
        <v>537</v>
      </c>
      <c r="G388" s="54" t="s">
        <v>1117</v>
      </c>
      <c r="H388" s="54" t="s">
        <v>1077</v>
      </c>
      <c r="I388" s="52">
        <v>132</v>
      </c>
    </row>
    <row r="389" spans="1:9">
      <c r="A389" s="143" t="s">
        <v>1084</v>
      </c>
      <c r="B389" s="143" t="s">
        <v>562</v>
      </c>
      <c r="C389" s="85">
        <v>44835</v>
      </c>
      <c r="D389" s="54" t="s">
        <v>1075</v>
      </c>
      <c r="E389" s="54" t="s">
        <v>537</v>
      </c>
      <c r="F389" s="54" t="s">
        <v>537</v>
      </c>
      <c r="G389" s="54" t="s">
        <v>563</v>
      </c>
      <c r="H389" s="54" t="s">
        <v>1077</v>
      </c>
      <c r="I389" s="52">
        <v>141.01</v>
      </c>
    </row>
    <row r="390" spans="1:9">
      <c r="A390" s="143" t="s">
        <v>1084</v>
      </c>
      <c r="B390" s="143" t="s">
        <v>1118</v>
      </c>
      <c r="C390" s="85">
        <v>44835</v>
      </c>
      <c r="D390" s="54" t="s">
        <v>1075</v>
      </c>
      <c r="E390" s="54" t="s">
        <v>537</v>
      </c>
      <c r="F390" s="54" t="s">
        <v>537</v>
      </c>
      <c r="G390" s="54" t="s">
        <v>793</v>
      </c>
      <c r="H390" s="54" t="s">
        <v>1077</v>
      </c>
      <c r="I390" s="52">
        <v>105.81</v>
      </c>
    </row>
    <row r="391" spans="1:9">
      <c r="A391" s="143" t="s">
        <v>1084</v>
      </c>
      <c r="B391" s="143" t="s">
        <v>232</v>
      </c>
      <c r="C391" s="85">
        <v>44866</v>
      </c>
      <c r="D391" s="54" t="s">
        <v>1074</v>
      </c>
      <c r="E391" s="54" t="s">
        <v>233</v>
      </c>
      <c r="F391" s="54" t="s">
        <v>234</v>
      </c>
      <c r="G391" s="54" t="s">
        <v>1108</v>
      </c>
      <c r="H391" s="54" t="s">
        <v>1077</v>
      </c>
      <c r="I391" s="52">
        <v>137.68</v>
      </c>
    </row>
    <row r="392" spans="1:9">
      <c r="A392" s="143" t="s">
        <v>1084</v>
      </c>
      <c r="B392" s="143" t="s">
        <v>1109</v>
      </c>
      <c r="C392" s="85">
        <v>44866</v>
      </c>
      <c r="D392" s="54" t="s">
        <v>1073</v>
      </c>
      <c r="E392" s="54" t="s">
        <v>526</v>
      </c>
      <c r="F392" s="54" t="s">
        <v>527</v>
      </c>
      <c r="G392" s="54" t="s">
        <v>530</v>
      </c>
      <c r="H392" s="54" t="s">
        <v>1077</v>
      </c>
      <c r="I392" s="52">
        <v>119.94</v>
      </c>
    </row>
    <row r="393" spans="1:9">
      <c r="A393" s="143" t="s">
        <v>1085</v>
      </c>
      <c r="B393" s="143" t="s">
        <v>1269</v>
      </c>
      <c r="C393" s="85">
        <v>44866</v>
      </c>
      <c r="D393" s="54" t="s">
        <v>1075</v>
      </c>
      <c r="E393" s="54" t="s">
        <v>537</v>
      </c>
      <c r="F393" s="54" t="s">
        <v>537</v>
      </c>
      <c r="G393" s="54" t="s">
        <v>1110</v>
      </c>
      <c r="H393" s="54" t="s">
        <v>1077</v>
      </c>
      <c r="I393" s="52">
        <v>203.67</v>
      </c>
    </row>
    <row r="394" spans="1:9">
      <c r="A394" s="143" t="s">
        <v>1084</v>
      </c>
      <c r="B394" s="143" t="s">
        <v>1111</v>
      </c>
      <c r="C394" s="85">
        <v>44896</v>
      </c>
      <c r="D394" s="54" t="s">
        <v>1075</v>
      </c>
      <c r="E394" s="54" t="s">
        <v>537</v>
      </c>
      <c r="F394" s="54" t="s">
        <v>537</v>
      </c>
      <c r="G394" s="54" t="s">
        <v>1112</v>
      </c>
      <c r="H394" s="54" t="s">
        <v>1077</v>
      </c>
      <c r="I394" s="52">
        <v>110.03</v>
      </c>
    </row>
    <row r="395" spans="1:9">
      <c r="A395" s="143" t="s">
        <v>1084</v>
      </c>
      <c r="B395" s="143" t="s">
        <v>1113</v>
      </c>
      <c r="C395" s="85">
        <v>44896</v>
      </c>
      <c r="D395" s="54" t="s">
        <v>1075</v>
      </c>
      <c r="E395" s="54" t="s">
        <v>374</v>
      </c>
      <c r="F395" s="54" t="s">
        <v>374</v>
      </c>
      <c r="G395" s="54" t="s">
        <v>1114</v>
      </c>
      <c r="H395" s="54" t="s">
        <v>1077</v>
      </c>
      <c r="I395" s="52">
        <v>95.45</v>
      </c>
    </row>
    <row r="396" spans="1:9">
      <c r="A396" s="143" t="s">
        <v>1082</v>
      </c>
      <c r="B396" s="143" t="s">
        <v>1163</v>
      </c>
      <c r="C396" s="85">
        <v>44986</v>
      </c>
      <c r="D396" s="54" t="s">
        <v>1075</v>
      </c>
      <c r="E396" s="54" t="s">
        <v>191</v>
      </c>
      <c r="F396" s="54" t="s">
        <v>1164</v>
      </c>
      <c r="G396" s="54" t="s">
        <v>1165</v>
      </c>
      <c r="H396" s="54" t="s">
        <v>1077</v>
      </c>
      <c r="I396" s="52">
        <v>2135</v>
      </c>
    </row>
    <row r="397" spans="1:9">
      <c r="A397" s="143" t="s">
        <v>1082</v>
      </c>
      <c r="B397" s="143" t="s">
        <v>1166</v>
      </c>
      <c r="C397" s="85">
        <v>44986</v>
      </c>
      <c r="D397" s="54" t="s">
        <v>1075</v>
      </c>
      <c r="E397" s="54" t="s">
        <v>374</v>
      </c>
      <c r="F397" s="54" t="s">
        <v>374</v>
      </c>
      <c r="G397" s="54" t="s">
        <v>1167</v>
      </c>
      <c r="H397" s="54" t="s">
        <v>1077</v>
      </c>
      <c r="I397" s="52">
        <v>2079</v>
      </c>
    </row>
    <row r="398" spans="1:9">
      <c r="A398" s="143" t="s">
        <v>1082</v>
      </c>
      <c r="B398" s="143" t="s">
        <v>1168</v>
      </c>
      <c r="C398" s="85">
        <v>44986</v>
      </c>
      <c r="D398" s="54" t="s">
        <v>1075</v>
      </c>
      <c r="E398" s="54" t="s">
        <v>374</v>
      </c>
      <c r="F398" s="54" t="s">
        <v>1169</v>
      </c>
      <c r="G398" s="54" t="s">
        <v>1170</v>
      </c>
      <c r="H398" s="54" t="s">
        <v>1077</v>
      </c>
      <c r="I398" s="52">
        <v>1855</v>
      </c>
    </row>
    <row r="399" spans="1:9">
      <c r="A399" s="143" t="s">
        <v>1084</v>
      </c>
      <c r="B399" s="143" t="s">
        <v>1171</v>
      </c>
      <c r="C399" s="85">
        <v>44986</v>
      </c>
      <c r="D399" s="54" t="s">
        <v>1076</v>
      </c>
      <c r="E399" s="54" t="s">
        <v>492</v>
      </c>
      <c r="F399" s="54" t="s">
        <v>493</v>
      </c>
      <c r="G399" s="54" t="s">
        <v>1172</v>
      </c>
      <c r="H399" s="54" t="s">
        <v>1077</v>
      </c>
      <c r="I399" s="52">
        <v>138.62</v>
      </c>
    </row>
    <row r="400" spans="1:9">
      <c r="A400" s="143" t="s">
        <v>1084</v>
      </c>
      <c r="B400" s="143" t="s">
        <v>1177</v>
      </c>
      <c r="C400" s="85">
        <v>45017</v>
      </c>
      <c r="D400" s="54" t="s">
        <v>1075</v>
      </c>
      <c r="E400" s="54" t="s">
        <v>537</v>
      </c>
      <c r="F400" s="54" t="s">
        <v>687</v>
      </c>
      <c r="G400" s="54" t="s">
        <v>709</v>
      </c>
      <c r="H400" s="54" t="s">
        <v>1077</v>
      </c>
      <c r="I400" s="52">
        <v>124.06</v>
      </c>
    </row>
    <row r="401" spans="1:9">
      <c r="A401" s="143" t="s">
        <v>1084</v>
      </c>
      <c r="B401" s="143" t="s">
        <v>336</v>
      </c>
      <c r="C401" s="85">
        <v>45017</v>
      </c>
      <c r="D401" s="54" t="s">
        <v>1073</v>
      </c>
      <c r="E401" s="54" t="s">
        <v>326</v>
      </c>
      <c r="F401" s="54" t="s">
        <v>330</v>
      </c>
      <c r="G401" s="54" t="s">
        <v>337</v>
      </c>
      <c r="H401" s="54" t="s">
        <v>1077</v>
      </c>
      <c r="I401" s="52">
        <v>110.98</v>
      </c>
    </row>
    <row r="402" spans="1:9">
      <c r="A402" s="143" t="s">
        <v>1084</v>
      </c>
      <c r="B402" s="143" t="s">
        <v>136</v>
      </c>
      <c r="C402" s="85">
        <v>45017</v>
      </c>
      <c r="D402" s="54" t="s">
        <v>1075</v>
      </c>
      <c r="E402" s="54" t="s">
        <v>1202</v>
      </c>
      <c r="F402" s="54" t="s">
        <v>132</v>
      </c>
      <c r="G402" s="54" t="s">
        <v>137</v>
      </c>
      <c r="H402" s="54" t="s">
        <v>1077</v>
      </c>
      <c r="I402" s="52">
        <v>111.37</v>
      </c>
    </row>
    <row r="403" spans="1:9">
      <c r="A403" s="143" t="s">
        <v>1082</v>
      </c>
      <c r="B403" s="143" t="s">
        <v>1178</v>
      </c>
      <c r="C403" s="85">
        <v>45017</v>
      </c>
      <c r="D403" s="54" t="s">
        <v>1075</v>
      </c>
      <c r="E403" s="54" t="s">
        <v>191</v>
      </c>
      <c r="F403" s="54" t="s">
        <v>197</v>
      </c>
      <c r="G403" s="54" t="s">
        <v>1179</v>
      </c>
      <c r="H403" s="54" t="s">
        <v>1077</v>
      </c>
      <c r="I403" s="52">
        <v>2362</v>
      </c>
    </row>
    <row r="404" spans="1:9">
      <c r="A404" s="143" t="s">
        <v>1084</v>
      </c>
      <c r="B404" s="143" t="s">
        <v>731</v>
      </c>
      <c r="C404" s="85">
        <v>45047</v>
      </c>
      <c r="D404" s="54" t="s">
        <v>1074</v>
      </c>
      <c r="E404" s="54" t="s">
        <v>1180</v>
      </c>
      <c r="F404" s="54" t="s">
        <v>246</v>
      </c>
      <c r="G404" s="54" t="s">
        <v>1181</v>
      </c>
      <c r="H404" s="54" t="s">
        <v>1077</v>
      </c>
      <c r="I404" s="52">
        <v>159.1</v>
      </c>
    </row>
    <row r="405" spans="1:9">
      <c r="A405" s="143" t="s">
        <v>1084</v>
      </c>
      <c r="B405" s="143" t="s">
        <v>1182</v>
      </c>
      <c r="C405" s="85">
        <v>45047</v>
      </c>
      <c r="D405" s="54" t="s">
        <v>1074</v>
      </c>
      <c r="E405" s="54" t="s">
        <v>103</v>
      </c>
      <c r="F405" s="54" t="s">
        <v>104</v>
      </c>
      <c r="G405" s="54" t="s">
        <v>1183</v>
      </c>
      <c r="H405" s="54" t="s">
        <v>1077</v>
      </c>
      <c r="I405" s="52">
        <v>106</v>
      </c>
    </row>
    <row r="406" spans="1:9">
      <c r="A406" s="143" t="s">
        <v>1084</v>
      </c>
      <c r="B406" s="143" t="s">
        <v>1184</v>
      </c>
      <c r="C406" s="85">
        <v>45047</v>
      </c>
      <c r="D406" s="54" t="s">
        <v>1076</v>
      </c>
      <c r="E406" s="54" t="s">
        <v>458</v>
      </c>
      <c r="F406" s="54" t="s">
        <v>464</v>
      </c>
      <c r="G406" s="54" t="s">
        <v>1185</v>
      </c>
      <c r="H406" s="54" t="s">
        <v>1077</v>
      </c>
      <c r="I406" s="52">
        <v>233.34</v>
      </c>
    </row>
    <row r="407" spans="1:9">
      <c r="A407" s="143" t="s">
        <v>1084</v>
      </c>
      <c r="B407" s="143" t="s">
        <v>1186</v>
      </c>
      <c r="C407" s="85">
        <v>45078</v>
      </c>
      <c r="D407" s="54" t="s">
        <v>1075</v>
      </c>
      <c r="E407" s="54" t="s">
        <v>537</v>
      </c>
      <c r="F407" s="54" t="s">
        <v>537</v>
      </c>
      <c r="G407" s="54" t="s">
        <v>1187</v>
      </c>
      <c r="H407" s="54" t="s">
        <v>1077</v>
      </c>
      <c r="I407" s="52">
        <v>111.97</v>
      </c>
    </row>
    <row r="408" spans="1:9">
      <c r="A408" s="143" t="s">
        <v>1084</v>
      </c>
      <c r="B408" s="143" t="s">
        <v>199</v>
      </c>
      <c r="C408" s="85">
        <v>45108</v>
      </c>
      <c r="D408" s="54" t="s">
        <v>1075</v>
      </c>
      <c r="E408" s="54" t="s">
        <v>191</v>
      </c>
      <c r="F408" s="54" t="s">
        <v>197</v>
      </c>
      <c r="G408" s="54" t="s">
        <v>1189</v>
      </c>
      <c r="H408" s="54" t="s">
        <v>1077</v>
      </c>
      <c r="I408" s="52">
        <v>162.09</v>
      </c>
    </row>
    <row r="409" spans="1:9">
      <c r="A409" s="143" t="s">
        <v>1085</v>
      </c>
      <c r="B409" s="143" t="s">
        <v>1190</v>
      </c>
      <c r="C409" s="85">
        <v>45108</v>
      </c>
      <c r="D409" s="54" t="s">
        <v>1075</v>
      </c>
      <c r="E409" s="54" t="s">
        <v>537</v>
      </c>
      <c r="F409" s="54" t="s">
        <v>537</v>
      </c>
      <c r="G409" s="54" t="s">
        <v>561</v>
      </c>
      <c r="H409" s="54" t="s">
        <v>1077</v>
      </c>
      <c r="I409" s="52">
        <v>168.45</v>
      </c>
    </row>
    <row r="410" spans="1:9">
      <c r="A410" s="143" t="s">
        <v>1084</v>
      </c>
      <c r="B410" s="143" t="s">
        <v>1191</v>
      </c>
      <c r="C410" s="85">
        <v>45139</v>
      </c>
      <c r="D410" s="54" t="s">
        <v>1075</v>
      </c>
      <c r="E410" s="54" t="s">
        <v>537</v>
      </c>
      <c r="F410" s="54" t="s">
        <v>684</v>
      </c>
      <c r="G410" s="54" t="s">
        <v>704</v>
      </c>
      <c r="H410" s="54" t="s">
        <v>1077</v>
      </c>
      <c r="I410" s="52">
        <v>104.97</v>
      </c>
    </row>
    <row r="411" spans="1:9">
      <c r="A411" s="143" t="s">
        <v>1084</v>
      </c>
      <c r="B411" s="143" t="s">
        <v>153</v>
      </c>
      <c r="C411" s="85">
        <v>45139</v>
      </c>
      <c r="D411" s="54" t="s">
        <v>1074</v>
      </c>
      <c r="E411" s="54" t="s">
        <v>141</v>
      </c>
      <c r="F411" s="54" t="s">
        <v>147</v>
      </c>
      <c r="G411" s="54" t="s">
        <v>154</v>
      </c>
      <c r="H411" s="54" t="s">
        <v>1077</v>
      </c>
      <c r="I411" s="52">
        <v>112.47</v>
      </c>
    </row>
    <row r="412" spans="1:9">
      <c r="A412" s="143" t="s">
        <v>1084</v>
      </c>
      <c r="B412" s="143" t="s">
        <v>1192</v>
      </c>
      <c r="C412" s="85">
        <v>45139</v>
      </c>
      <c r="D412" s="54" t="s">
        <v>1073</v>
      </c>
      <c r="E412" s="54" t="s">
        <v>43</v>
      </c>
      <c r="F412" s="54" t="s">
        <v>55</v>
      </c>
      <c r="G412" s="54" t="s">
        <v>1193</v>
      </c>
      <c r="H412" s="54" t="s">
        <v>1077</v>
      </c>
      <c r="I412" s="52">
        <v>208.08</v>
      </c>
    </row>
    <row r="413" spans="1:9">
      <c r="A413" s="143" t="s">
        <v>1085</v>
      </c>
      <c r="B413" s="143" t="s">
        <v>1194</v>
      </c>
      <c r="C413" s="85">
        <v>45139</v>
      </c>
      <c r="D413" s="54" t="s">
        <v>1075</v>
      </c>
      <c r="E413" s="54" t="s">
        <v>537</v>
      </c>
      <c r="F413" s="54" t="s">
        <v>693</v>
      </c>
      <c r="G413" s="54" t="s">
        <v>1195</v>
      </c>
      <c r="H413" s="54" t="s">
        <v>1077</v>
      </c>
      <c r="I413" s="52">
        <v>160.63</v>
      </c>
    </row>
    <row r="414" spans="1:9">
      <c r="A414" s="143" t="s">
        <v>1084</v>
      </c>
      <c r="B414" s="143" t="s">
        <v>1196</v>
      </c>
      <c r="C414" s="85">
        <v>45170</v>
      </c>
      <c r="D414" s="54" t="s">
        <v>1076</v>
      </c>
      <c r="E414" s="54" t="s">
        <v>492</v>
      </c>
      <c r="F414" s="54" t="s">
        <v>495</v>
      </c>
      <c r="G414" s="54" t="s">
        <v>496</v>
      </c>
      <c r="H414" s="54" t="s">
        <v>1077</v>
      </c>
      <c r="I414" s="52">
        <v>105.26</v>
      </c>
    </row>
    <row r="415" spans="1:9">
      <c r="A415" s="143" t="s">
        <v>1084</v>
      </c>
      <c r="B415" s="143" t="s">
        <v>1199</v>
      </c>
      <c r="C415" s="85">
        <v>45200</v>
      </c>
      <c r="D415" s="54" t="s">
        <v>1075</v>
      </c>
      <c r="E415" s="54" t="s">
        <v>537</v>
      </c>
      <c r="F415" s="54" t="s">
        <v>1200</v>
      </c>
      <c r="G415" s="54" t="s">
        <v>1201</v>
      </c>
      <c r="H415" s="54" t="s">
        <v>1077</v>
      </c>
      <c r="I415" s="52">
        <v>189.31</v>
      </c>
    </row>
    <row r="416" spans="1:9">
      <c r="A416" s="143" t="s">
        <v>1084</v>
      </c>
      <c r="B416" s="143" t="s">
        <v>1204</v>
      </c>
      <c r="C416" s="85">
        <v>45323</v>
      </c>
      <c r="D416" s="54" t="s">
        <v>1076</v>
      </c>
      <c r="E416" s="54" t="s">
        <v>492</v>
      </c>
      <c r="F416" s="54" t="s">
        <v>1205</v>
      </c>
      <c r="G416" s="54" t="s">
        <v>1206</v>
      </c>
      <c r="H416" s="54" t="s">
        <v>1077</v>
      </c>
      <c r="I416" s="52">
        <v>163.24</v>
      </c>
    </row>
    <row r="417" spans="1:9">
      <c r="A417" s="143" t="s">
        <v>1084</v>
      </c>
      <c r="B417" s="143" t="s">
        <v>447</v>
      </c>
      <c r="C417" s="85">
        <v>45352</v>
      </c>
      <c r="D417" s="54" t="s">
        <v>1072</v>
      </c>
      <c r="E417" s="54" t="s">
        <v>448</v>
      </c>
      <c r="F417" s="54" t="s">
        <v>449</v>
      </c>
      <c r="G417" s="54" t="s">
        <v>450</v>
      </c>
      <c r="H417" s="54" t="s">
        <v>1077</v>
      </c>
      <c r="I417" s="52">
        <v>152.05000000000001</v>
      </c>
    </row>
    <row r="418" spans="1:9">
      <c r="A418" s="143" t="s">
        <v>1084</v>
      </c>
      <c r="B418" s="144" t="s">
        <v>1210</v>
      </c>
      <c r="C418" s="85">
        <v>45383</v>
      </c>
      <c r="D418" s="54" t="s">
        <v>1076</v>
      </c>
      <c r="E418" s="54" t="s">
        <v>339</v>
      </c>
      <c r="F418" s="54" t="s">
        <v>365</v>
      </c>
      <c r="G418" s="54" t="s">
        <v>1211</v>
      </c>
      <c r="H418" s="54" t="s">
        <v>1077</v>
      </c>
      <c r="I418" s="125">
        <v>130.34</v>
      </c>
    </row>
    <row r="419" spans="1:9">
      <c r="A419" s="143" t="s">
        <v>1084</v>
      </c>
      <c r="B419" s="144" t="s">
        <v>223</v>
      </c>
      <c r="C419" s="85">
        <v>45444</v>
      </c>
      <c r="D419" s="54" t="s">
        <v>1075</v>
      </c>
      <c r="E419" s="54" t="s">
        <v>191</v>
      </c>
      <c r="F419" s="54" t="s">
        <v>224</v>
      </c>
      <c r="G419" s="54" t="s">
        <v>1212</v>
      </c>
      <c r="H419" s="54" t="s">
        <v>1077</v>
      </c>
      <c r="I419" s="125">
        <v>85.4</v>
      </c>
    </row>
    <row r="420" spans="1:9">
      <c r="A420" s="143" t="s">
        <v>1084</v>
      </c>
      <c r="B420" s="144" t="s">
        <v>1213</v>
      </c>
      <c r="C420" s="85">
        <v>45444</v>
      </c>
      <c r="D420" s="54" t="s">
        <v>1075</v>
      </c>
      <c r="E420" s="54" t="s">
        <v>537</v>
      </c>
      <c r="F420" s="54" t="s">
        <v>672</v>
      </c>
      <c r="G420" s="54" t="s">
        <v>1214</v>
      </c>
      <c r="H420" s="54" t="s">
        <v>1077</v>
      </c>
      <c r="I420" s="125">
        <v>202</v>
      </c>
    </row>
    <row r="421" spans="1:9">
      <c r="A421" s="143" t="s">
        <v>1084</v>
      </c>
      <c r="B421" s="144" t="s">
        <v>654</v>
      </c>
      <c r="C421" s="85">
        <v>45444</v>
      </c>
      <c r="D421" s="54" t="s">
        <v>1075</v>
      </c>
      <c r="E421" s="54" t="s">
        <v>537</v>
      </c>
      <c r="F421" s="54" t="s">
        <v>655</v>
      </c>
      <c r="G421" s="54" t="s">
        <v>656</v>
      </c>
      <c r="H421" s="54" t="s">
        <v>1077</v>
      </c>
      <c r="I421" s="125">
        <v>114.27</v>
      </c>
    </row>
    <row r="422" spans="1:9">
      <c r="A422" s="143" t="s">
        <v>1084</v>
      </c>
      <c r="B422" s="144" t="s">
        <v>1215</v>
      </c>
      <c r="C422" s="85">
        <v>45444</v>
      </c>
      <c r="D422" s="54" t="s">
        <v>1074</v>
      </c>
      <c r="E422" s="54" t="s">
        <v>103</v>
      </c>
      <c r="F422" s="54" t="s">
        <v>104</v>
      </c>
      <c r="G422" s="54" t="s">
        <v>1216</v>
      </c>
      <c r="H422" s="54" t="s">
        <v>1077</v>
      </c>
      <c r="I422" s="125">
        <v>127.09</v>
      </c>
    </row>
    <row r="423" spans="1:9">
      <c r="A423" s="143" t="s">
        <v>1084</v>
      </c>
      <c r="B423" s="144" t="s">
        <v>347</v>
      </c>
      <c r="C423" s="85">
        <v>45444</v>
      </c>
      <c r="D423" s="54" t="s">
        <v>1076</v>
      </c>
      <c r="E423" s="54" t="s">
        <v>339</v>
      </c>
      <c r="F423" s="54" t="s">
        <v>343</v>
      </c>
      <c r="G423" s="54" t="s">
        <v>348</v>
      </c>
      <c r="H423" s="54" t="s">
        <v>1077</v>
      </c>
      <c r="I423" s="125">
        <v>97.03</v>
      </c>
    </row>
    <row r="424" spans="1:9">
      <c r="A424" s="143" t="s">
        <v>1084</v>
      </c>
      <c r="B424" s="144" t="s">
        <v>248</v>
      </c>
      <c r="C424" s="85">
        <v>45474</v>
      </c>
      <c r="D424" s="54" t="s">
        <v>1074</v>
      </c>
      <c r="E424" s="54" t="s">
        <v>1180</v>
      </c>
      <c r="F424" s="54" t="s">
        <v>246</v>
      </c>
      <c r="G424" s="54" t="s">
        <v>249</v>
      </c>
      <c r="H424" s="54" t="s">
        <v>1077</v>
      </c>
      <c r="I424" s="125">
        <v>108.92</v>
      </c>
    </row>
    <row r="425" spans="1:9">
      <c r="A425" s="143" t="s">
        <v>1084</v>
      </c>
      <c r="B425" s="144" t="s">
        <v>725</v>
      </c>
      <c r="C425" s="85">
        <v>45505</v>
      </c>
      <c r="D425" s="54" t="s">
        <v>1072</v>
      </c>
      <c r="E425" s="54" t="s">
        <v>726</v>
      </c>
      <c r="F425" s="54" t="s">
        <v>727</v>
      </c>
      <c r="G425" s="54" t="s">
        <v>728</v>
      </c>
      <c r="H425" s="54" t="s">
        <v>1077</v>
      </c>
      <c r="I425" s="125">
        <v>113.29</v>
      </c>
    </row>
    <row r="426" spans="1:9">
      <c r="A426" s="143" t="s">
        <v>1084</v>
      </c>
      <c r="B426" s="144" t="s">
        <v>1221</v>
      </c>
      <c r="C426" s="85">
        <v>45536</v>
      </c>
      <c r="D426" s="54" t="s">
        <v>1075</v>
      </c>
      <c r="E426" s="54" t="s">
        <v>537</v>
      </c>
      <c r="F426" s="54" t="s">
        <v>537</v>
      </c>
      <c r="G426" s="54" t="s">
        <v>1222</v>
      </c>
      <c r="H426" s="54" t="s">
        <v>1077</v>
      </c>
      <c r="I426" s="125">
        <v>99.56</v>
      </c>
    </row>
    <row r="427" spans="1:9">
      <c r="A427" s="143" t="s">
        <v>1084</v>
      </c>
      <c r="B427" s="146" t="s">
        <v>1273</v>
      </c>
      <c r="C427" s="151">
        <v>45566</v>
      </c>
      <c r="D427" s="54" t="s">
        <v>1075</v>
      </c>
      <c r="E427" s="147" t="s">
        <v>537</v>
      </c>
      <c r="F427" s="147" t="s">
        <v>537</v>
      </c>
      <c r="G427" s="148" t="s">
        <v>561</v>
      </c>
      <c r="H427" s="54" t="s">
        <v>1077</v>
      </c>
      <c r="I427" s="149">
        <v>100.08</v>
      </c>
    </row>
    <row r="428" spans="1:9">
      <c r="A428" s="145" t="s">
        <v>1082</v>
      </c>
      <c r="B428" s="146" t="s">
        <v>1274</v>
      </c>
      <c r="C428" s="151">
        <v>45597</v>
      </c>
      <c r="D428" s="54" t="s">
        <v>1076</v>
      </c>
      <c r="E428" s="147" t="s">
        <v>339</v>
      </c>
      <c r="F428" s="147" t="s">
        <v>340</v>
      </c>
      <c r="G428" s="148" t="s">
        <v>1275</v>
      </c>
      <c r="H428" s="54" t="s">
        <v>1077</v>
      </c>
      <c r="I428" s="149">
        <v>2027.53</v>
      </c>
    </row>
    <row r="429" spans="1:9">
      <c r="A429" s="145" t="s">
        <v>1085</v>
      </c>
      <c r="B429" s="146" t="s">
        <v>1276</v>
      </c>
      <c r="C429" s="151">
        <v>45598</v>
      </c>
      <c r="D429" s="54" t="s">
        <v>1075</v>
      </c>
      <c r="E429" s="147" t="s">
        <v>537</v>
      </c>
      <c r="F429" s="147" t="s">
        <v>616</v>
      </c>
      <c r="G429" s="148" t="s">
        <v>620</v>
      </c>
      <c r="H429" s="54" t="s">
        <v>1077</v>
      </c>
      <c r="I429" s="149">
        <v>196.04</v>
      </c>
    </row>
    <row r="430" spans="1:9">
      <c r="A430" s="145" t="s">
        <v>1085</v>
      </c>
      <c r="B430" s="146" t="s">
        <v>562</v>
      </c>
      <c r="C430" s="151">
        <v>45599</v>
      </c>
      <c r="D430" s="54" t="s">
        <v>1075</v>
      </c>
      <c r="E430" s="147" t="s">
        <v>537</v>
      </c>
      <c r="F430" s="147" t="s">
        <v>537</v>
      </c>
      <c r="G430" s="148" t="s">
        <v>563</v>
      </c>
      <c r="H430" s="54" t="s">
        <v>1077</v>
      </c>
      <c r="I430" s="149">
        <v>163.09</v>
      </c>
    </row>
    <row r="431" spans="1:9">
      <c r="A431" s="145" t="s">
        <v>1085</v>
      </c>
      <c r="B431" s="146" t="s">
        <v>1277</v>
      </c>
      <c r="C431" s="151">
        <v>45627</v>
      </c>
      <c r="D431" s="54" t="s">
        <v>1075</v>
      </c>
      <c r="E431" s="147" t="s">
        <v>537</v>
      </c>
      <c r="F431" s="147" t="s">
        <v>1200</v>
      </c>
      <c r="G431" s="148" t="s">
        <v>1201</v>
      </c>
      <c r="H431" s="54" t="s">
        <v>1077</v>
      </c>
      <c r="I431" s="149">
        <v>176.9</v>
      </c>
    </row>
    <row r="432" spans="1:9">
      <c r="A432" s="143" t="s">
        <v>1084</v>
      </c>
      <c r="B432" s="144" t="s">
        <v>1278</v>
      </c>
      <c r="C432" s="85">
        <v>45689</v>
      </c>
      <c r="D432" s="54" t="s">
        <v>1075</v>
      </c>
      <c r="E432" s="54" t="s">
        <v>537</v>
      </c>
      <c r="F432" s="54" t="s">
        <v>661</v>
      </c>
      <c r="G432" s="150" t="s">
        <v>668</v>
      </c>
      <c r="H432" s="54" t="s">
        <v>1077</v>
      </c>
      <c r="I432" s="125">
        <v>129.82</v>
      </c>
    </row>
    <row r="433" spans="1:9">
      <c r="A433" s="143" t="s">
        <v>1084</v>
      </c>
      <c r="B433" s="144" t="s">
        <v>1279</v>
      </c>
      <c r="C433" s="85">
        <v>45689</v>
      </c>
      <c r="D433" s="54" t="s">
        <v>1074</v>
      </c>
      <c r="E433" s="54" t="s">
        <v>141</v>
      </c>
      <c r="F433" s="54" t="s">
        <v>147</v>
      </c>
      <c r="G433" s="150" t="s">
        <v>152</v>
      </c>
      <c r="H433" s="54" t="s">
        <v>1077</v>
      </c>
      <c r="I433" s="125">
        <v>238.59</v>
      </c>
    </row>
    <row r="434" spans="1:9">
      <c r="A434" s="143" t="s">
        <v>1084</v>
      </c>
      <c r="B434" s="144" t="s">
        <v>1280</v>
      </c>
      <c r="C434" s="85">
        <v>45717</v>
      </c>
      <c r="D434" s="54" t="s">
        <v>1075</v>
      </c>
      <c r="E434" s="54" t="s">
        <v>191</v>
      </c>
      <c r="F434" s="54" t="s">
        <v>208</v>
      </c>
      <c r="G434" s="150" t="s">
        <v>1281</v>
      </c>
      <c r="H434" s="54" t="s">
        <v>1077</v>
      </c>
      <c r="I434" s="125">
        <v>308.38</v>
      </c>
    </row>
    <row r="435" spans="1:9">
      <c r="A435" s="143" t="s">
        <v>1084</v>
      </c>
      <c r="B435" s="144" t="s">
        <v>1282</v>
      </c>
      <c r="C435" s="85">
        <v>45717</v>
      </c>
      <c r="D435" s="54" t="s">
        <v>1075</v>
      </c>
      <c r="E435" s="54" t="s">
        <v>537</v>
      </c>
      <c r="F435" s="54" t="s">
        <v>693</v>
      </c>
      <c r="G435" s="150" t="s">
        <v>1283</v>
      </c>
      <c r="H435" s="54" t="s">
        <v>1077</v>
      </c>
      <c r="I435" s="125">
        <v>115.04</v>
      </c>
    </row>
    <row r="436" spans="1:9">
      <c r="A436" s="143" t="s">
        <v>1084</v>
      </c>
      <c r="B436" s="144" t="s">
        <v>1284</v>
      </c>
      <c r="C436" s="85">
        <v>45717</v>
      </c>
      <c r="D436" s="54" t="s">
        <v>1075</v>
      </c>
      <c r="E436" s="54" t="s">
        <v>537</v>
      </c>
      <c r="F436" s="54" t="s">
        <v>581</v>
      </c>
      <c r="G436" s="150" t="s">
        <v>1285</v>
      </c>
      <c r="H436" s="54" t="s">
        <v>1077</v>
      </c>
      <c r="I436" s="125">
        <v>197.8</v>
      </c>
    </row>
    <row r="437" spans="1:9">
      <c r="A437" s="143" t="s">
        <v>1085</v>
      </c>
      <c r="B437" s="144" t="s">
        <v>1286</v>
      </c>
      <c r="C437" s="85">
        <v>45717</v>
      </c>
      <c r="D437" s="54" t="s">
        <v>1075</v>
      </c>
      <c r="E437" s="54" t="s">
        <v>537</v>
      </c>
      <c r="F437" s="54" t="s">
        <v>581</v>
      </c>
      <c r="G437" s="150" t="s">
        <v>721</v>
      </c>
      <c r="H437" s="54" t="s">
        <v>1077</v>
      </c>
      <c r="I437" s="125">
        <v>171.26</v>
      </c>
    </row>
    <row r="438" spans="1:9">
      <c r="A438" s="143" t="s">
        <v>1084</v>
      </c>
      <c r="B438" s="144" t="s">
        <v>1309</v>
      </c>
      <c r="C438" s="85">
        <v>45748</v>
      </c>
      <c r="D438" s="54" t="s">
        <v>1076</v>
      </c>
      <c r="E438" s="54" t="s">
        <v>1310</v>
      </c>
      <c r="F438" s="54" t="s">
        <v>499</v>
      </c>
      <c r="G438" s="150" t="s">
        <v>1311</v>
      </c>
      <c r="H438" s="54" t="s">
        <v>1077</v>
      </c>
      <c r="I438" s="125">
        <v>73</v>
      </c>
    </row>
    <row r="439" spans="1:9">
      <c r="A439" s="143" t="s">
        <v>1082</v>
      </c>
      <c r="B439" s="144" t="s">
        <v>1312</v>
      </c>
      <c r="C439" s="85">
        <v>45778</v>
      </c>
      <c r="D439" s="54" t="s">
        <v>1072</v>
      </c>
      <c r="E439" s="54" t="s">
        <v>1313</v>
      </c>
      <c r="F439" s="54" t="s">
        <v>1314</v>
      </c>
      <c r="G439" s="150" t="s">
        <v>1315</v>
      </c>
      <c r="H439" s="54" t="s">
        <v>1077</v>
      </c>
      <c r="I439" s="125">
        <v>1687</v>
      </c>
    </row>
    <row r="440" spans="1:9">
      <c r="A440" s="143" t="s">
        <v>1084</v>
      </c>
      <c r="B440" s="144" t="s">
        <v>1316</v>
      </c>
      <c r="C440" s="85">
        <v>45778</v>
      </c>
      <c r="D440" s="54" t="s">
        <v>1073</v>
      </c>
      <c r="E440" s="54" t="s">
        <v>278</v>
      </c>
      <c r="F440" s="54" t="s">
        <v>282</v>
      </c>
      <c r="G440" s="150" t="s">
        <v>1317</v>
      </c>
      <c r="H440" s="54" t="s">
        <v>1077</v>
      </c>
      <c r="I440" s="125">
        <v>75</v>
      </c>
    </row>
    <row r="441" spans="1:9">
      <c r="A441" s="143" t="s">
        <v>1084</v>
      </c>
      <c r="B441" s="144" t="s">
        <v>1318</v>
      </c>
      <c r="C441" s="85">
        <v>45778</v>
      </c>
      <c r="D441" s="54" t="s">
        <v>1075</v>
      </c>
      <c r="E441" s="54" t="s">
        <v>537</v>
      </c>
      <c r="F441" s="54" t="s">
        <v>628</v>
      </c>
      <c r="G441" s="150" t="s">
        <v>1319</v>
      </c>
      <c r="H441" s="54" t="s">
        <v>1077</v>
      </c>
      <c r="I441" s="125">
        <v>77</v>
      </c>
    </row>
    <row r="442" spans="1:9">
      <c r="A442" s="143" t="s">
        <v>1085</v>
      </c>
      <c r="B442" s="144" t="s">
        <v>1320</v>
      </c>
      <c r="C442" s="85">
        <v>45778</v>
      </c>
      <c r="D442" s="54" t="s">
        <v>1075</v>
      </c>
      <c r="E442" s="54" t="s">
        <v>537</v>
      </c>
      <c r="F442" s="54" t="s">
        <v>598</v>
      </c>
      <c r="G442" s="150" t="s">
        <v>1321</v>
      </c>
      <c r="H442" s="54" t="s">
        <v>1077</v>
      </c>
      <c r="I442" s="125">
        <v>126</v>
      </c>
    </row>
    <row r="443" spans="1:9">
      <c r="A443" s="143" t="s">
        <v>1083</v>
      </c>
      <c r="B443" s="143" t="s">
        <v>1367</v>
      </c>
      <c r="C443" s="85">
        <v>45809</v>
      </c>
      <c r="D443" s="54" t="s">
        <v>1075</v>
      </c>
      <c r="E443" s="54" t="s">
        <v>537</v>
      </c>
      <c r="F443" s="54" t="s">
        <v>682</v>
      </c>
      <c r="G443" s="150" t="s">
        <v>1291</v>
      </c>
      <c r="H443" s="54" t="s">
        <v>1077</v>
      </c>
      <c r="I443" s="52">
        <v>186</v>
      </c>
    </row>
    <row r="444" spans="1:9">
      <c r="A444" s="143" t="s">
        <v>1082</v>
      </c>
      <c r="B444" s="143" t="s">
        <v>1327</v>
      </c>
      <c r="C444" s="85">
        <v>45870</v>
      </c>
      <c r="D444" s="54" t="s">
        <v>1073</v>
      </c>
      <c r="E444" s="54" t="s">
        <v>74</v>
      </c>
      <c r="F444" s="54" t="s">
        <v>1307</v>
      </c>
      <c r="G444" s="150" t="s">
        <v>1308</v>
      </c>
      <c r="H444" s="54" t="s">
        <v>1077</v>
      </c>
      <c r="I444" s="52">
        <v>1652</v>
      </c>
    </row>
    <row r="445" spans="1:9">
      <c r="A445" s="143" t="s">
        <v>1082</v>
      </c>
      <c r="B445" s="143" t="s">
        <v>1323</v>
      </c>
      <c r="C445" s="85">
        <v>45901</v>
      </c>
      <c r="D445" s="54" t="s">
        <v>1075</v>
      </c>
      <c r="E445" s="54" t="s">
        <v>537</v>
      </c>
      <c r="F445" s="54" t="s">
        <v>687</v>
      </c>
      <c r="G445" s="150" t="s">
        <v>1324</v>
      </c>
      <c r="H445" s="54" t="s">
        <v>1077</v>
      </c>
      <c r="I445" s="52">
        <v>1930</v>
      </c>
    </row>
    <row r="446" spans="1:9">
      <c r="A446" s="143" t="s">
        <v>1082</v>
      </c>
      <c r="B446" s="144" t="s">
        <v>1325</v>
      </c>
      <c r="C446" s="85">
        <v>45901</v>
      </c>
      <c r="D446" s="54" t="s">
        <v>1075</v>
      </c>
      <c r="E446" s="54" t="s">
        <v>374</v>
      </c>
      <c r="F446" s="54" t="s">
        <v>733</v>
      </c>
      <c r="G446" s="150" t="s">
        <v>1326</v>
      </c>
      <c r="H446" s="54" t="s">
        <v>1077</v>
      </c>
      <c r="I446" s="125">
        <v>1306</v>
      </c>
    </row>
    <row r="447" spans="1:9">
      <c r="A447" s="143" t="s">
        <v>1082</v>
      </c>
      <c r="B447" s="144" t="s">
        <v>1357</v>
      </c>
      <c r="C447" s="85">
        <v>45931</v>
      </c>
      <c r="D447" s="54" t="s">
        <v>1075</v>
      </c>
      <c r="E447" s="54" t="s">
        <v>537</v>
      </c>
      <c r="F447" s="54" t="s">
        <v>1358</v>
      </c>
      <c r="G447" s="150" t="s">
        <v>1359</v>
      </c>
      <c r="H447" s="54" t="s">
        <v>1077</v>
      </c>
      <c r="I447" s="125">
        <v>1522</v>
      </c>
    </row>
    <row r="448" spans="1:9">
      <c r="A448" s="143" t="s">
        <v>1082</v>
      </c>
      <c r="B448" s="144" t="s">
        <v>1360</v>
      </c>
      <c r="C448" s="85">
        <v>45962</v>
      </c>
      <c r="D448" s="54" t="s">
        <v>1075</v>
      </c>
      <c r="E448" s="54" t="s">
        <v>537</v>
      </c>
      <c r="F448" s="54" t="s">
        <v>628</v>
      </c>
      <c r="G448" s="150" t="s">
        <v>1361</v>
      </c>
      <c r="H448" s="54" t="s">
        <v>1077</v>
      </c>
      <c r="I448" s="125">
        <v>1775</v>
      </c>
    </row>
    <row r="449" spans="1:9">
      <c r="A449" s="143" t="s">
        <v>1083</v>
      </c>
      <c r="B449" s="144" t="s">
        <v>1368</v>
      </c>
      <c r="C449" s="85">
        <v>45962</v>
      </c>
      <c r="D449" s="54" t="s">
        <v>1075</v>
      </c>
      <c r="E449" s="54" t="s">
        <v>537</v>
      </c>
      <c r="F449" s="54" t="s">
        <v>684</v>
      </c>
      <c r="G449" s="150" t="s">
        <v>685</v>
      </c>
      <c r="H449" s="54" t="s">
        <v>1077</v>
      </c>
      <c r="I449" s="125">
        <v>232</v>
      </c>
    </row>
    <row r="450" spans="1:9">
      <c r="A450" s="143" t="s">
        <v>1083</v>
      </c>
      <c r="B450" s="144" t="s">
        <v>15</v>
      </c>
      <c r="C450" s="85">
        <v>45962</v>
      </c>
      <c r="D450" s="54" t="s">
        <v>1073</v>
      </c>
      <c r="E450" s="54" t="s">
        <v>8</v>
      </c>
      <c r="F450" s="54" t="s">
        <v>9</v>
      </c>
      <c r="G450" s="150" t="s">
        <v>16</v>
      </c>
      <c r="H450" s="54" t="s">
        <v>1077</v>
      </c>
      <c r="I450" s="125">
        <v>231</v>
      </c>
    </row>
    <row r="451" spans="1:9">
      <c r="A451" s="143" t="s">
        <v>1082</v>
      </c>
      <c r="B451" s="144" t="s">
        <v>1369</v>
      </c>
      <c r="C451" s="85">
        <v>45992</v>
      </c>
      <c r="D451" s="54" t="s">
        <v>1075</v>
      </c>
      <c r="E451" s="54" t="s">
        <v>537</v>
      </c>
      <c r="F451" s="54" t="s">
        <v>537</v>
      </c>
      <c r="G451" s="150" t="s">
        <v>1362</v>
      </c>
      <c r="H451" s="54" t="s">
        <v>1366</v>
      </c>
      <c r="I451" s="125">
        <v>232</v>
      </c>
    </row>
    <row r="452" spans="1:9">
      <c r="A452" s="143" t="s">
        <v>1082</v>
      </c>
      <c r="B452" s="144" t="s">
        <v>1363</v>
      </c>
      <c r="C452" s="85">
        <v>45992</v>
      </c>
      <c r="D452" s="54" t="s">
        <v>1076</v>
      </c>
      <c r="E452" s="54" t="s">
        <v>339</v>
      </c>
      <c r="F452" s="54" t="s">
        <v>1364</v>
      </c>
      <c r="G452" s="150" t="s">
        <v>1365</v>
      </c>
      <c r="H452" s="54" t="s">
        <v>1077</v>
      </c>
      <c r="I452" s="125">
        <v>1723</v>
      </c>
    </row>
  </sheetData>
  <autoFilter ref="A6:I452" xr:uid="{6CBCC746-6FA1-46C1-ADB3-26E0C5E2E657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9"/>
  <sheetViews>
    <sheetView showGridLines="0" zoomScale="80" zoomScaleNormal="8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 activeCell="F8" sqref="F8"/>
    </sheetView>
  </sheetViews>
  <sheetFormatPr defaultColWidth="9.08984375" defaultRowHeight="16"/>
  <cols>
    <col min="1" max="1" width="15.54296875" style="43" customWidth="1"/>
    <col min="2" max="2" width="25.90625" style="43" customWidth="1"/>
    <col min="3" max="3" width="37" style="43" bestFit="1" customWidth="1"/>
    <col min="4" max="4" width="37.54296875" style="43" bestFit="1" customWidth="1"/>
    <col min="5" max="5" width="26.6328125" style="43" bestFit="1" customWidth="1"/>
    <col min="6" max="6" width="19.6328125" style="43" bestFit="1" customWidth="1"/>
    <col min="7" max="7" width="21.6328125" style="43" customWidth="1"/>
    <col min="8" max="8" width="9.08984375" style="43"/>
    <col min="9" max="9" width="10.90625" style="43" bestFit="1" customWidth="1"/>
    <col min="10" max="10" width="9.08984375" style="43"/>
    <col min="11" max="11" width="18.453125" style="43" customWidth="1"/>
    <col min="12" max="16384" width="9.08984375" style="43"/>
  </cols>
  <sheetData>
    <row r="1" spans="1:13" s="2" customFormat="1" ht="17"/>
    <row r="2" spans="1:13" s="2" customFormat="1" ht="17"/>
    <row r="3" spans="1:13" s="2" customFormat="1" ht="17">
      <c r="G3" s="1" t="s">
        <v>869</v>
      </c>
    </row>
    <row r="4" spans="1:13" s="2" customFormat="1" ht="17"/>
    <row r="5" spans="1:13">
      <c r="C5" s="50"/>
      <c r="D5" s="50"/>
      <c r="E5" s="50"/>
      <c r="F5" s="50"/>
      <c r="G5" s="50"/>
    </row>
    <row r="6" spans="1:13" s="56" customFormat="1" ht="22.5" customHeight="1">
      <c r="A6" s="7" t="s">
        <v>1065</v>
      </c>
      <c r="B6" s="7" t="s">
        <v>1066</v>
      </c>
      <c r="C6" s="7" t="s">
        <v>1067</v>
      </c>
      <c r="D6" s="7" t="s">
        <v>1068</v>
      </c>
      <c r="E6" s="7" t="s">
        <v>1069</v>
      </c>
      <c r="F6" s="7" t="s">
        <v>1070</v>
      </c>
      <c r="G6" s="7" t="s">
        <v>1071</v>
      </c>
      <c r="H6" s="60"/>
      <c r="I6" s="55"/>
      <c r="L6" s="57"/>
      <c r="M6" s="57"/>
    </row>
    <row r="7" spans="1:13" s="56" customFormat="1" ht="16.5" customHeight="1">
      <c r="A7" s="63">
        <v>2025</v>
      </c>
      <c r="B7" s="64"/>
      <c r="C7" s="65">
        <f>SUM(C9:C13)</f>
        <v>2.2671000000000001</v>
      </c>
      <c r="D7" s="65"/>
      <c r="E7" s="66">
        <f>SUM(E9:E13)</f>
        <v>1133455.5386900001</v>
      </c>
      <c r="F7" s="66"/>
      <c r="G7" s="64"/>
      <c r="H7" s="60"/>
      <c r="I7" s="55"/>
      <c r="L7" s="57"/>
      <c r="M7" s="57"/>
    </row>
    <row r="8" spans="1:13" s="56" customFormat="1" ht="16.5" customHeight="1">
      <c r="A8" s="126" t="s">
        <v>1339</v>
      </c>
      <c r="B8" s="141" t="s">
        <v>1341</v>
      </c>
      <c r="C8" s="127">
        <v>0.8266</v>
      </c>
      <c r="D8" s="68"/>
      <c r="E8" s="142"/>
      <c r="F8" s="70">
        <v>413300</v>
      </c>
      <c r="G8" s="128">
        <v>46143</v>
      </c>
      <c r="H8" s="60"/>
      <c r="I8" s="55"/>
      <c r="L8" s="57"/>
      <c r="M8" s="57"/>
    </row>
    <row r="9" spans="1:13" s="56" customFormat="1" ht="16.5" customHeight="1">
      <c r="A9" s="126" t="s">
        <v>1339</v>
      </c>
      <c r="B9" s="141" t="s">
        <v>1341</v>
      </c>
      <c r="C9" s="127">
        <v>1.7494000000000001</v>
      </c>
      <c r="D9" s="68" t="s">
        <v>0</v>
      </c>
      <c r="E9" s="142">
        <v>874700</v>
      </c>
      <c r="F9" s="68" t="s">
        <v>0</v>
      </c>
      <c r="G9" s="128" t="s">
        <v>1342</v>
      </c>
      <c r="H9" s="60"/>
      <c r="I9" s="55"/>
      <c r="L9" s="57"/>
      <c r="M9" s="57"/>
    </row>
    <row r="10" spans="1:13" s="56" customFormat="1" ht="16.5" customHeight="1">
      <c r="A10" s="126" t="s">
        <v>1339</v>
      </c>
      <c r="B10" s="141" t="s">
        <v>1341</v>
      </c>
      <c r="C10" s="127">
        <v>0.4</v>
      </c>
      <c r="D10" s="68" t="s">
        <v>0</v>
      </c>
      <c r="E10" s="142">
        <v>200000</v>
      </c>
      <c r="F10" s="68" t="s">
        <v>0</v>
      </c>
      <c r="G10" s="128" t="s">
        <v>1342</v>
      </c>
      <c r="H10" s="60"/>
      <c r="I10" s="55"/>
      <c r="L10" s="57"/>
      <c r="M10" s="57"/>
    </row>
    <row r="11" spans="1:13" s="56" customFormat="1" ht="16.5" customHeight="1">
      <c r="A11" s="126" t="s">
        <v>1292</v>
      </c>
      <c r="B11" s="141" t="s">
        <v>1293</v>
      </c>
      <c r="C11" s="127">
        <v>0.1177</v>
      </c>
      <c r="D11" s="68" t="s">
        <v>0</v>
      </c>
      <c r="E11" s="142">
        <v>58755.538690000001</v>
      </c>
      <c r="F11" s="127"/>
      <c r="G11" s="128">
        <v>45755</v>
      </c>
      <c r="H11" s="60"/>
      <c r="I11" s="55"/>
      <c r="L11" s="57"/>
      <c r="M11" s="57"/>
    </row>
    <row r="12" spans="1:13" s="56" customFormat="1" ht="16.5" customHeight="1">
      <c r="A12" s="126" t="s">
        <v>1287</v>
      </c>
      <c r="B12" s="68" t="s">
        <v>0</v>
      </c>
      <c r="C12" s="68" t="s">
        <v>0</v>
      </c>
      <c r="D12" s="68" t="s">
        <v>0</v>
      </c>
      <c r="E12" s="68" t="s">
        <v>0</v>
      </c>
      <c r="F12" s="68" t="s">
        <v>0</v>
      </c>
      <c r="G12" s="68" t="s">
        <v>0</v>
      </c>
      <c r="H12" s="60"/>
      <c r="I12" s="55"/>
      <c r="L12" s="57"/>
      <c r="M12" s="57"/>
    </row>
    <row r="13" spans="1:13" s="56" customFormat="1" ht="16.5" customHeight="1">
      <c r="A13" s="126" t="s">
        <v>1271</v>
      </c>
      <c r="B13" s="68" t="s">
        <v>0</v>
      </c>
      <c r="C13" s="68" t="s">
        <v>0</v>
      </c>
      <c r="D13" s="68" t="s">
        <v>0</v>
      </c>
      <c r="E13" s="68" t="s">
        <v>0</v>
      </c>
      <c r="F13" s="68" t="s">
        <v>0</v>
      </c>
      <c r="G13" s="68" t="s">
        <v>0</v>
      </c>
      <c r="H13" s="60"/>
      <c r="I13" s="55"/>
      <c r="L13" s="57"/>
      <c r="M13" s="57"/>
    </row>
    <row r="14" spans="1:13" s="56" customFormat="1" ht="16" customHeight="1">
      <c r="A14" s="63">
        <v>2024</v>
      </c>
      <c r="B14" s="64"/>
      <c r="C14" s="65">
        <f>SUM(C16:C17)</f>
        <v>0.1202</v>
      </c>
      <c r="D14" s="65"/>
      <c r="E14" s="66">
        <f>SUM(E16:E17)</f>
        <v>60003.531999999999</v>
      </c>
      <c r="F14" s="66"/>
      <c r="G14" s="64"/>
      <c r="H14" s="60"/>
      <c r="I14" s="55"/>
      <c r="L14" s="57"/>
      <c r="M14" s="57"/>
    </row>
    <row r="15" spans="1:13" s="56" customFormat="1" ht="16" customHeight="1">
      <c r="A15" s="126" t="s">
        <v>1220</v>
      </c>
      <c r="B15" s="141" t="s">
        <v>0</v>
      </c>
      <c r="C15" s="127" t="s">
        <v>0</v>
      </c>
      <c r="D15" s="128" t="s">
        <v>0</v>
      </c>
      <c r="E15" s="142" t="s">
        <v>0</v>
      </c>
      <c r="F15" s="127" t="s">
        <v>0</v>
      </c>
      <c r="G15" s="128" t="s">
        <v>0</v>
      </c>
      <c r="H15" s="60"/>
      <c r="I15" s="55"/>
      <c r="L15" s="57"/>
      <c r="M15" s="57"/>
    </row>
    <row r="16" spans="1:13" s="56" customFormat="1" ht="16" customHeight="1">
      <c r="A16" s="126" t="s">
        <v>1208</v>
      </c>
      <c r="B16" s="88">
        <v>45432</v>
      </c>
      <c r="C16" s="69">
        <v>6.0100000000000001E-2</v>
      </c>
      <c r="D16" s="128" t="s">
        <v>0</v>
      </c>
      <c r="E16" s="70">
        <v>30001.766</v>
      </c>
      <c r="F16" s="127" t="s">
        <v>0</v>
      </c>
      <c r="G16" s="68">
        <v>45394</v>
      </c>
      <c r="H16" s="60"/>
      <c r="I16" s="55"/>
      <c r="L16" s="57"/>
      <c r="M16" s="57"/>
    </row>
    <row r="17" spans="1:13" s="56" customFormat="1" ht="16" customHeight="1">
      <c r="A17" s="126" t="s">
        <v>1208</v>
      </c>
      <c r="B17" s="88">
        <v>45432</v>
      </c>
      <c r="C17" s="69">
        <v>6.0100000000000001E-2</v>
      </c>
      <c r="D17" s="128" t="s">
        <v>0</v>
      </c>
      <c r="E17" s="70">
        <v>30001.766</v>
      </c>
      <c r="F17" s="127" t="s">
        <v>0</v>
      </c>
      <c r="G17" s="68">
        <v>45388</v>
      </c>
      <c r="H17" s="60"/>
      <c r="I17" s="55"/>
      <c r="L17" s="57"/>
      <c r="M17" s="57"/>
    </row>
    <row r="18" spans="1:13" s="56" customFormat="1" ht="16" customHeight="1">
      <c r="A18" s="129" t="s">
        <v>1203</v>
      </c>
      <c r="B18" s="88" t="s">
        <v>0</v>
      </c>
      <c r="C18" s="69" t="s">
        <v>0</v>
      </c>
      <c r="D18" s="68" t="s">
        <v>0</v>
      </c>
      <c r="E18" s="70" t="s">
        <v>0</v>
      </c>
      <c r="F18" s="68" t="s">
        <v>0</v>
      </c>
      <c r="G18" s="68" t="s">
        <v>0</v>
      </c>
      <c r="H18" s="60"/>
      <c r="I18" s="55"/>
      <c r="L18" s="57"/>
      <c r="M18" s="57"/>
    </row>
    <row r="19" spans="1:13" s="56" customFormat="1" ht="16" customHeight="1">
      <c r="A19" s="63">
        <v>2023</v>
      </c>
      <c r="B19" s="64"/>
      <c r="C19" s="65"/>
      <c r="D19" s="65"/>
      <c r="E19" s="63"/>
      <c r="F19" s="66"/>
      <c r="G19" s="64"/>
      <c r="H19" s="60"/>
      <c r="I19" s="55"/>
      <c r="L19" s="57"/>
      <c r="M19" s="57"/>
    </row>
    <row r="20" spans="1:13" s="56" customFormat="1" ht="16" customHeight="1">
      <c r="A20" s="67" t="s">
        <v>1198</v>
      </c>
      <c r="B20" s="88" t="s">
        <v>0</v>
      </c>
      <c r="C20" s="69" t="s">
        <v>0</v>
      </c>
      <c r="D20" s="68" t="s">
        <v>0</v>
      </c>
      <c r="E20" s="68" t="s">
        <v>0</v>
      </c>
      <c r="F20" s="68" t="s">
        <v>0</v>
      </c>
      <c r="G20" s="68" t="s">
        <v>0</v>
      </c>
      <c r="H20" s="60"/>
      <c r="I20" s="55"/>
      <c r="L20" s="57"/>
      <c r="M20" s="57"/>
    </row>
    <row r="21" spans="1:13" s="56" customFormat="1" ht="16" customHeight="1">
      <c r="A21" s="67" t="s">
        <v>1188</v>
      </c>
      <c r="B21" s="88" t="s">
        <v>0</v>
      </c>
      <c r="C21" s="69" t="s">
        <v>0</v>
      </c>
      <c r="D21" s="68" t="s">
        <v>0</v>
      </c>
      <c r="E21" s="68" t="s">
        <v>0</v>
      </c>
      <c r="F21" s="68" t="s">
        <v>0</v>
      </c>
      <c r="G21" s="68" t="s">
        <v>0</v>
      </c>
      <c r="H21" s="60"/>
      <c r="I21" s="55"/>
      <c r="L21" s="57"/>
      <c r="M21" s="57"/>
    </row>
    <row r="22" spans="1:13" s="56" customFormat="1" ht="16" customHeight="1">
      <c r="A22" s="67" t="s">
        <v>1176</v>
      </c>
      <c r="B22" s="88" t="s">
        <v>0</v>
      </c>
      <c r="C22" s="69" t="s">
        <v>0</v>
      </c>
      <c r="D22" s="68" t="s">
        <v>0</v>
      </c>
      <c r="E22" s="68" t="s">
        <v>0</v>
      </c>
      <c r="F22" s="68" t="s">
        <v>0</v>
      </c>
      <c r="G22" s="68" t="s">
        <v>0</v>
      </c>
      <c r="H22" s="60"/>
      <c r="I22" s="55"/>
      <c r="L22" s="57"/>
      <c r="M22" s="57"/>
    </row>
    <row r="23" spans="1:13" s="56" customFormat="1" ht="16" customHeight="1">
      <c r="A23" s="67" t="s">
        <v>1162</v>
      </c>
      <c r="B23" s="88" t="s">
        <v>0</v>
      </c>
      <c r="C23" s="69" t="s">
        <v>0</v>
      </c>
      <c r="D23" s="68" t="s">
        <v>0</v>
      </c>
      <c r="E23" s="68" t="s">
        <v>0</v>
      </c>
      <c r="F23" s="68" t="s">
        <v>0</v>
      </c>
      <c r="G23" s="68" t="s">
        <v>0</v>
      </c>
      <c r="H23" s="60"/>
      <c r="I23" s="55"/>
      <c r="L23" s="57"/>
      <c r="M23" s="57"/>
    </row>
    <row r="24" spans="1:13" s="56" customFormat="1">
      <c r="A24" s="63">
        <v>2022</v>
      </c>
      <c r="B24" s="87"/>
      <c r="C24" s="65">
        <f>F24/499197440*1000</f>
        <v>0.14049999735575566</v>
      </c>
      <c r="D24" s="65"/>
      <c r="E24" s="63"/>
      <c r="F24" s="66">
        <f>SUM(F26:F28)</f>
        <v>70137.239000000001</v>
      </c>
      <c r="G24" s="64"/>
      <c r="H24" s="60"/>
      <c r="I24" s="55"/>
      <c r="L24" s="57"/>
      <c r="M24" s="57"/>
    </row>
    <row r="25" spans="1:13" s="56" customFormat="1">
      <c r="A25" s="67" t="s">
        <v>1119</v>
      </c>
      <c r="B25" s="68" t="s">
        <v>0</v>
      </c>
      <c r="C25" s="68" t="s">
        <v>0</v>
      </c>
      <c r="D25" s="68" t="s">
        <v>0</v>
      </c>
      <c r="E25" s="68" t="s">
        <v>0</v>
      </c>
      <c r="F25" s="68" t="s">
        <v>0</v>
      </c>
      <c r="G25" s="68" t="s">
        <v>0</v>
      </c>
      <c r="H25" s="60"/>
      <c r="I25" s="55"/>
      <c r="L25" s="57"/>
      <c r="M25" s="57"/>
    </row>
    <row r="26" spans="1:13" s="56" customFormat="1">
      <c r="A26" s="67" t="s">
        <v>1090</v>
      </c>
      <c r="B26" s="88">
        <v>44826</v>
      </c>
      <c r="C26" s="69">
        <f t="shared" ref="C26:C32" si="0">F26/499197440*1000</f>
        <v>2.0099998910250823E-2</v>
      </c>
      <c r="D26" s="68" t="s">
        <v>0</v>
      </c>
      <c r="E26" s="68" t="s">
        <v>0</v>
      </c>
      <c r="F26" s="70">
        <v>10033.868</v>
      </c>
      <c r="G26" s="68" t="s">
        <v>1173</v>
      </c>
      <c r="H26" s="60"/>
      <c r="I26" s="55"/>
      <c r="L26" s="57"/>
      <c r="M26" s="57"/>
    </row>
    <row r="27" spans="1:13" s="56" customFormat="1">
      <c r="A27" s="67" t="s">
        <v>897</v>
      </c>
      <c r="B27" s="88">
        <v>44735</v>
      </c>
      <c r="C27" s="69">
        <f t="shared" si="0"/>
        <v>6.0299998733967866E-2</v>
      </c>
      <c r="D27" s="68" t="s">
        <v>0</v>
      </c>
      <c r="E27" s="68" t="s">
        <v>0</v>
      </c>
      <c r="F27" s="70">
        <v>30101.605</v>
      </c>
      <c r="G27" s="68" t="s">
        <v>1173</v>
      </c>
      <c r="H27" s="60"/>
      <c r="I27" s="55"/>
      <c r="L27" s="57"/>
      <c r="M27" s="57"/>
    </row>
    <row r="28" spans="1:13" s="56" customFormat="1">
      <c r="A28" s="67" t="s">
        <v>896</v>
      </c>
      <c r="B28" s="88">
        <v>44644</v>
      </c>
      <c r="C28" s="69">
        <f t="shared" si="0"/>
        <v>6.0099999711536983E-2</v>
      </c>
      <c r="D28" s="68" t="s">
        <v>0</v>
      </c>
      <c r="E28" s="68" t="s">
        <v>0</v>
      </c>
      <c r="F28" s="70">
        <v>30001.766</v>
      </c>
      <c r="G28" s="68" t="s">
        <v>1174</v>
      </c>
      <c r="H28" s="60"/>
      <c r="I28" s="55"/>
      <c r="L28" s="57"/>
      <c r="M28" s="57"/>
    </row>
    <row r="29" spans="1:13" s="56" customFormat="1">
      <c r="A29" s="63">
        <v>2021</v>
      </c>
      <c r="B29" s="87"/>
      <c r="C29" s="65">
        <f t="shared" si="0"/>
        <v>0.47000040705336954</v>
      </c>
      <c r="D29" s="65"/>
      <c r="E29" s="63"/>
      <c r="F29" s="66">
        <v>234623</v>
      </c>
      <c r="G29" s="64">
        <v>44625</v>
      </c>
      <c r="H29" s="60"/>
      <c r="I29" s="55"/>
      <c r="L29" s="57"/>
      <c r="M29" s="57"/>
    </row>
    <row r="30" spans="1:13" s="56" customFormat="1">
      <c r="A30" s="67" t="s">
        <v>895</v>
      </c>
      <c r="B30" s="88">
        <v>44546</v>
      </c>
      <c r="C30" s="69">
        <f t="shared" si="0"/>
        <v>0.40969961704931818</v>
      </c>
      <c r="D30" s="68" t="s">
        <v>0</v>
      </c>
      <c r="E30" s="68" t="s">
        <v>0</v>
      </c>
      <c r="F30" s="70">
        <v>204521</v>
      </c>
      <c r="G30" s="68" t="s">
        <v>0</v>
      </c>
      <c r="H30" s="60"/>
      <c r="I30" s="55"/>
      <c r="L30" s="57"/>
      <c r="M30" s="57"/>
    </row>
    <row r="31" spans="1:13" s="56" customFormat="1">
      <c r="A31" s="67" t="s">
        <v>894</v>
      </c>
      <c r="B31" s="88">
        <v>44463</v>
      </c>
      <c r="C31" s="69">
        <f t="shared" si="0"/>
        <v>3.0200475387053265E-2</v>
      </c>
      <c r="D31" s="68" t="s">
        <v>0</v>
      </c>
      <c r="E31" s="68" t="s">
        <v>0</v>
      </c>
      <c r="F31" s="70">
        <v>15076</v>
      </c>
      <c r="G31" s="68" t="s">
        <v>0</v>
      </c>
      <c r="H31" s="60"/>
      <c r="I31" s="55"/>
      <c r="L31" s="57"/>
      <c r="M31" s="57"/>
    </row>
    <row r="32" spans="1:13" s="56" customFormat="1">
      <c r="A32" s="67" t="s">
        <v>893</v>
      </c>
      <c r="B32" s="88">
        <v>44371</v>
      </c>
      <c r="C32" s="69">
        <f t="shared" si="0"/>
        <v>3.0100314616998036E-2</v>
      </c>
      <c r="D32" s="68" t="s">
        <v>0</v>
      </c>
      <c r="E32" s="68" t="s">
        <v>0</v>
      </c>
      <c r="F32" s="70">
        <v>15026</v>
      </c>
      <c r="G32" s="68" t="s">
        <v>0</v>
      </c>
      <c r="H32" s="60"/>
      <c r="I32" s="55"/>
      <c r="L32" s="57"/>
      <c r="M32" s="57"/>
    </row>
    <row r="33" spans="1:13" s="56" customFormat="1">
      <c r="A33" s="67" t="s">
        <v>892</v>
      </c>
      <c r="B33" s="88" t="s">
        <v>0</v>
      </c>
      <c r="C33" s="68" t="s">
        <v>0</v>
      </c>
      <c r="D33" s="68" t="s">
        <v>0</v>
      </c>
      <c r="E33" s="68" t="s">
        <v>0</v>
      </c>
      <c r="F33" s="68" t="s">
        <v>0</v>
      </c>
      <c r="G33" s="68" t="s">
        <v>0</v>
      </c>
      <c r="H33" s="60"/>
      <c r="I33" s="55"/>
      <c r="L33" s="57"/>
      <c r="M33" s="57"/>
    </row>
    <row r="34" spans="1:13" s="56" customFormat="1">
      <c r="A34" s="63">
        <v>2020</v>
      </c>
      <c r="B34" s="64" t="s">
        <v>816</v>
      </c>
      <c r="C34" s="65">
        <f>F34/499197440*1000</f>
        <v>0.40579999999599359</v>
      </c>
      <c r="D34" s="65" t="s">
        <v>0</v>
      </c>
      <c r="E34" s="63" t="s">
        <v>0</v>
      </c>
      <c r="F34" s="66">
        <v>202574.32115</v>
      </c>
      <c r="G34" s="64" t="s">
        <v>817</v>
      </c>
      <c r="H34" s="60"/>
      <c r="I34" s="55"/>
      <c r="L34" s="57"/>
      <c r="M34" s="57"/>
    </row>
    <row r="35" spans="1:13" s="56" customFormat="1">
      <c r="A35" s="67" t="s">
        <v>891</v>
      </c>
      <c r="B35" s="68" t="s">
        <v>0</v>
      </c>
      <c r="C35" s="68" t="s">
        <v>0</v>
      </c>
      <c r="D35" s="68" t="s">
        <v>0</v>
      </c>
      <c r="E35" s="68" t="s">
        <v>0</v>
      </c>
      <c r="F35" s="68" t="s">
        <v>0</v>
      </c>
      <c r="G35" s="68" t="s">
        <v>0</v>
      </c>
      <c r="H35" s="60"/>
      <c r="I35" s="55"/>
      <c r="L35" s="57"/>
      <c r="M35" s="57"/>
    </row>
    <row r="36" spans="1:13" s="56" customFormat="1">
      <c r="A36" s="67" t="s">
        <v>890</v>
      </c>
      <c r="B36" s="68" t="s">
        <v>0</v>
      </c>
      <c r="C36" s="68" t="s">
        <v>0</v>
      </c>
      <c r="D36" s="68" t="s">
        <v>0</v>
      </c>
      <c r="E36" s="68" t="s">
        <v>0</v>
      </c>
      <c r="F36" s="68" t="s">
        <v>0</v>
      </c>
      <c r="G36" s="68" t="s">
        <v>0</v>
      </c>
      <c r="H36" s="60"/>
      <c r="I36" s="55"/>
      <c r="L36" s="57"/>
      <c r="M36" s="57"/>
    </row>
    <row r="37" spans="1:13" s="56" customFormat="1">
      <c r="A37" s="67" t="s">
        <v>889</v>
      </c>
      <c r="B37" s="68" t="s">
        <v>0</v>
      </c>
      <c r="C37" s="68" t="s">
        <v>0</v>
      </c>
      <c r="D37" s="68" t="s">
        <v>0</v>
      </c>
      <c r="E37" s="68" t="s">
        <v>0</v>
      </c>
      <c r="F37" s="68" t="s">
        <v>0</v>
      </c>
      <c r="G37" s="68" t="s">
        <v>0</v>
      </c>
      <c r="H37" s="60"/>
      <c r="I37" s="55"/>
      <c r="L37" s="57"/>
      <c r="M37" s="57"/>
    </row>
    <row r="38" spans="1:13" s="56" customFormat="1">
      <c r="A38" s="67" t="s">
        <v>888</v>
      </c>
      <c r="B38" s="68" t="s">
        <v>0</v>
      </c>
      <c r="C38" s="68" t="s">
        <v>0</v>
      </c>
      <c r="D38" s="68" t="s">
        <v>0</v>
      </c>
      <c r="E38" s="68" t="s">
        <v>0</v>
      </c>
      <c r="F38" s="68" t="s">
        <v>0</v>
      </c>
      <c r="G38" s="68" t="s">
        <v>0</v>
      </c>
      <c r="H38" s="60"/>
      <c r="I38" s="55"/>
      <c r="L38" s="57"/>
      <c r="M38" s="57"/>
    </row>
    <row r="39" spans="1:13">
      <c r="A39" s="63">
        <v>2019</v>
      </c>
      <c r="B39" s="64" t="s">
        <v>818</v>
      </c>
      <c r="C39" s="65">
        <f>F39/499197440*1000</f>
        <v>0.59527548859224921</v>
      </c>
      <c r="D39" s="65" t="s">
        <v>0</v>
      </c>
      <c r="E39" s="63" t="s">
        <v>0</v>
      </c>
      <c r="F39" s="66">
        <v>297160</v>
      </c>
      <c r="G39" s="64" t="s">
        <v>819</v>
      </c>
      <c r="H39" s="61"/>
      <c r="I39" s="51"/>
      <c r="J39" s="58"/>
      <c r="K39" s="59"/>
    </row>
    <row r="40" spans="1:13">
      <c r="A40" s="67" t="s">
        <v>887</v>
      </c>
      <c r="B40" s="67" t="s">
        <v>818</v>
      </c>
      <c r="C40" s="69">
        <f>F40/499197440*1000</f>
        <v>0.47709980243488431</v>
      </c>
      <c r="D40" s="69"/>
      <c r="E40" s="67"/>
      <c r="F40" s="70">
        <v>238167</v>
      </c>
      <c r="G40" s="68"/>
      <c r="H40" s="61"/>
      <c r="I40" s="51"/>
      <c r="J40" s="58"/>
      <c r="K40" s="59"/>
    </row>
    <row r="41" spans="1:13">
      <c r="A41" s="67" t="s">
        <v>886</v>
      </c>
      <c r="B41" s="67" t="s">
        <v>820</v>
      </c>
      <c r="C41" s="69">
        <f>F41/499197440*1000</f>
        <v>3.0000153846942806E-2</v>
      </c>
      <c r="D41" s="69"/>
      <c r="E41" s="67"/>
      <c r="F41" s="70">
        <v>14976</v>
      </c>
      <c r="G41" s="68"/>
      <c r="H41" s="61"/>
      <c r="I41" s="51"/>
      <c r="J41" s="58"/>
      <c r="K41" s="59"/>
    </row>
    <row r="42" spans="1:13">
      <c r="A42" s="67" t="s">
        <v>885</v>
      </c>
      <c r="B42" s="67" t="s">
        <v>821</v>
      </c>
      <c r="C42" s="69">
        <f>F42/499197440*1000</f>
        <v>3.2600327437576605E-2</v>
      </c>
      <c r="D42" s="69"/>
      <c r="E42" s="67"/>
      <c r="F42" s="70">
        <v>16274</v>
      </c>
      <c r="G42" s="68"/>
      <c r="H42" s="61"/>
      <c r="I42" s="51"/>
      <c r="J42" s="58"/>
      <c r="K42" s="59"/>
    </row>
    <row r="43" spans="1:13">
      <c r="A43" s="67" t="s">
        <v>884</v>
      </c>
      <c r="B43" s="67" t="s">
        <v>822</v>
      </c>
      <c r="C43" s="69">
        <v>0.4446</v>
      </c>
      <c r="D43" s="69"/>
      <c r="E43" s="67"/>
      <c r="F43" s="70">
        <v>27743</v>
      </c>
      <c r="G43" s="68"/>
      <c r="H43" s="61"/>
      <c r="I43" s="51"/>
      <c r="J43" s="58"/>
      <c r="K43" s="59"/>
    </row>
    <row r="44" spans="1:13">
      <c r="A44" s="63">
        <v>2018</v>
      </c>
      <c r="B44" s="64" t="s">
        <v>823</v>
      </c>
      <c r="C44" s="65">
        <v>0.33119999999999999</v>
      </c>
      <c r="D44" s="71" t="s">
        <v>0</v>
      </c>
      <c r="E44" s="66">
        <v>20663.759999999998</v>
      </c>
      <c r="F44" s="63" t="s">
        <v>0</v>
      </c>
      <c r="G44" s="64" t="s">
        <v>824</v>
      </c>
      <c r="H44" s="61"/>
      <c r="I44" s="51"/>
      <c r="J44" s="58"/>
      <c r="K44" s="59"/>
    </row>
    <row r="45" spans="1:13">
      <c r="A45" s="63">
        <v>2018</v>
      </c>
      <c r="B45" s="64" t="s">
        <v>823</v>
      </c>
      <c r="C45" s="65">
        <v>3.9218000000000002</v>
      </c>
      <c r="D45" s="65">
        <v>4.3140000000000001</v>
      </c>
      <c r="E45" s="63" t="s">
        <v>0</v>
      </c>
      <c r="F45" s="66">
        <v>256956.79999999999</v>
      </c>
      <c r="G45" s="64" t="s">
        <v>824</v>
      </c>
      <c r="H45" s="61"/>
      <c r="I45" s="51"/>
      <c r="J45" s="58"/>
      <c r="K45" s="59"/>
    </row>
    <row r="46" spans="1:13">
      <c r="A46" s="67" t="s">
        <v>883</v>
      </c>
      <c r="B46" s="67" t="s">
        <v>828</v>
      </c>
      <c r="C46" s="69">
        <v>2.6412</v>
      </c>
      <c r="D46" s="69">
        <v>2.9053</v>
      </c>
      <c r="E46" s="67"/>
      <c r="F46" s="70">
        <v>27518</v>
      </c>
      <c r="G46" s="67"/>
      <c r="H46" s="61"/>
      <c r="I46" s="51"/>
      <c r="J46" s="58"/>
      <c r="K46" s="59"/>
    </row>
    <row r="47" spans="1:13" ht="15" customHeight="1">
      <c r="A47" s="67" t="s">
        <v>879</v>
      </c>
      <c r="B47" s="67" t="s">
        <v>827</v>
      </c>
      <c r="C47" s="69">
        <v>0.46949999999999997</v>
      </c>
      <c r="D47" s="69">
        <v>0.51649999999999996</v>
      </c>
      <c r="E47" s="67"/>
      <c r="F47" s="70">
        <v>25625</v>
      </c>
      <c r="G47" s="67"/>
      <c r="H47" s="61"/>
      <c r="I47" s="51"/>
      <c r="J47" s="58"/>
      <c r="K47" s="59"/>
    </row>
    <row r="48" spans="1:13">
      <c r="A48" s="67" t="s">
        <v>880</v>
      </c>
      <c r="B48" s="67" t="s">
        <v>826</v>
      </c>
      <c r="C48" s="69">
        <v>0.3911</v>
      </c>
      <c r="D48" s="69">
        <v>0.43020000000000003</v>
      </c>
      <c r="E48" s="67"/>
      <c r="F48" s="70">
        <v>30763</v>
      </c>
      <c r="G48" s="67"/>
      <c r="H48" s="61"/>
      <c r="I48" s="51"/>
      <c r="J48" s="58"/>
      <c r="K48" s="59"/>
    </row>
    <row r="49" spans="1:11">
      <c r="A49" s="67" t="s">
        <v>882</v>
      </c>
      <c r="B49" s="67" t="s">
        <v>825</v>
      </c>
      <c r="C49" s="69">
        <v>0.42</v>
      </c>
      <c r="D49" s="69">
        <v>0.46200000000000002</v>
      </c>
      <c r="E49" s="67"/>
      <c r="F49" s="70">
        <v>173050.8</v>
      </c>
      <c r="G49" s="67"/>
      <c r="H49" s="61"/>
      <c r="I49" s="51"/>
      <c r="J49" s="58"/>
      <c r="K49" s="59"/>
    </row>
    <row r="50" spans="1:11">
      <c r="A50" s="63">
        <v>2017</v>
      </c>
      <c r="B50" s="64" t="s">
        <v>829</v>
      </c>
      <c r="C50" s="71">
        <v>0.09</v>
      </c>
      <c r="D50" s="71">
        <v>0.1</v>
      </c>
      <c r="E50" s="66">
        <v>6259</v>
      </c>
      <c r="F50" s="63" t="s">
        <v>0</v>
      </c>
      <c r="G50" s="64" t="s">
        <v>830</v>
      </c>
      <c r="H50" s="61"/>
      <c r="I50" s="51"/>
      <c r="J50" s="58"/>
      <c r="K50" s="59"/>
    </row>
    <row r="51" spans="1:11">
      <c r="A51" s="63">
        <v>2017</v>
      </c>
      <c r="B51" s="64" t="s">
        <v>829</v>
      </c>
      <c r="C51" s="65">
        <v>1.7425999999999999</v>
      </c>
      <c r="D51" s="65">
        <v>1.9168000000000001</v>
      </c>
      <c r="E51" s="63" t="s">
        <v>0</v>
      </c>
      <c r="F51" s="66">
        <v>114173.28</v>
      </c>
      <c r="G51" s="64" t="s">
        <v>831</v>
      </c>
      <c r="H51" s="61"/>
      <c r="I51" s="51"/>
      <c r="J51" s="58"/>
      <c r="K51" s="59"/>
    </row>
    <row r="52" spans="1:11">
      <c r="A52" s="67" t="s">
        <v>881</v>
      </c>
      <c r="B52" s="68" t="s">
        <v>833</v>
      </c>
      <c r="C52" s="69">
        <v>0.38919999999999999</v>
      </c>
      <c r="D52" s="69">
        <v>0.42809999999999998</v>
      </c>
      <c r="E52" s="67"/>
      <c r="F52" s="70">
        <v>25499.759999999998</v>
      </c>
      <c r="G52" s="68"/>
      <c r="H52" s="61"/>
      <c r="I52" s="51"/>
      <c r="J52" s="58"/>
      <c r="K52" s="59"/>
    </row>
    <row r="53" spans="1:11">
      <c r="A53" s="67" t="s">
        <v>878</v>
      </c>
      <c r="B53" s="68" t="s">
        <v>834</v>
      </c>
      <c r="C53" s="69">
        <v>0.38919999999999999</v>
      </c>
      <c r="D53" s="69">
        <v>0.42809999999999998</v>
      </c>
      <c r="E53" s="67"/>
      <c r="F53" s="70">
        <v>25499.759999999998</v>
      </c>
      <c r="G53" s="68"/>
      <c r="H53" s="61"/>
      <c r="I53" s="51"/>
      <c r="J53" s="58"/>
      <c r="K53" s="59"/>
    </row>
    <row r="54" spans="1:11">
      <c r="A54" s="67" t="s">
        <v>877</v>
      </c>
      <c r="B54" s="68" t="s">
        <v>835</v>
      </c>
      <c r="C54" s="69">
        <v>0.57699999999999996</v>
      </c>
      <c r="D54" s="69">
        <v>0.63470000000000004</v>
      </c>
      <c r="E54" s="67"/>
      <c r="F54" s="70">
        <v>37805.040000000001</v>
      </c>
      <c r="G54" s="68"/>
      <c r="H54" s="62"/>
      <c r="I54" s="51"/>
      <c r="J54" s="58"/>
      <c r="K54" s="59"/>
    </row>
    <row r="55" spans="1:11">
      <c r="A55" s="67" t="s">
        <v>876</v>
      </c>
      <c r="B55" s="68" t="s">
        <v>832</v>
      </c>
      <c r="C55" s="69">
        <v>0.38719999999999999</v>
      </c>
      <c r="D55" s="69">
        <v>0.4259</v>
      </c>
      <c r="E55" s="67"/>
      <c r="F55" s="70">
        <v>25368.720000000001</v>
      </c>
      <c r="G55" s="68"/>
      <c r="H55" s="61"/>
      <c r="I55" s="51"/>
      <c r="J55" s="58"/>
      <c r="K55" s="59"/>
    </row>
    <row r="56" spans="1:11">
      <c r="A56" s="63">
        <v>2016</v>
      </c>
      <c r="B56" s="64" t="s">
        <v>836</v>
      </c>
      <c r="C56" s="65">
        <v>1.3901999999999999</v>
      </c>
      <c r="D56" s="65">
        <v>1.5292000000000001</v>
      </c>
      <c r="E56" s="66" t="s">
        <v>0</v>
      </c>
      <c r="F56" s="66">
        <v>91085.28</v>
      </c>
      <c r="G56" s="64" t="s">
        <v>837</v>
      </c>
      <c r="H56" s="62"/>
      <c r="I56" s="51"/>
      <c r="J56" s="58"/>
      <c r="K56" s="59"/>
    </row>
    <row r="57" spans="1:11">
      <c r="A57" s="67" t="s">
        <v>1056</v>
      </c>
      <c r="B57" s="68" t="s">
        <v>838</v>
      </c>
      <c r="C57" s="69">
        <v>0.92679999999999996</v>
      </c>
      <c r="D57" s="69">
        <v>1.0195000000000001</v>
      </c>
      <c r="E57" s="67"/>
      <c r="F57" s="70">
        <v>60724.56</v>
      </c>
      <c r="G57" s="68"/>
      <c r="H57" s="62"/>
      <c r="I57" s="51"/>
      <c r="J57" s="58"/>
      <c r="K57" s="59"/>
    </row>
    <row r="58" spans="1:11">
      <c r="A58" s="67" t="s">
        <v>1055</v>
      </c>
      <c r="B58" s="68" t="s">
        <v>839</v>
      </c>
      <c r="C58" s="69">
        <v>0.46339999999999998</v>
      </c>
      <c r="D58" s="69">
        <v>0.50970000000000004</v>
      </c>
      <c r="E58" s="67"/>
      <c r="F58" s="70">
        <v>30360.720000000001</v>
      </c>
      <c r="G58" s="68"/>
      <c r="H58" s="62"/>
      <c r="I58" s="51"/>
      <c r="J58" s="58"/>
      <c r="K58" s="59"/>
    </row>
    <row r="59" spans="1:11">
      <c r="A59" s="67" t="s">
        <v>1054</v>
      </c>
      <c r="B59" s="72"/>
      <c r="C59" s="73"/>
      <c r="D59" s="73"/>
      <c r="E59" s="67"/>
      <c r="F59" s="70"/>
      <c r="G59" s="68"/>
      <c r="H59" s="61"/>
      <c r="I59" s="51"/>
      <c r="J59" s="58"/>
      <c r="K59" s="59"/>
    </row>
    <row r="60" spans="1:11">
      <c r="A60" s="67" t="s">
        <v>1053</v>
      </c>
      <c r="B60" s="72"/>
      <c r="C60" s="73"/>
      <c r="D60" s="73"/>
      <c r="E60" s="67"/>
      <c r="F60" s="70"/>
      <c r="G60" s="68"/>
      <c r="H60" s="61"/>
      <c r="I60" s="51"/>
      <c r="J60" s="58"/>
      <c r="K60" s="59"/>
    </row>
    <row r="61" spans="1:11">
      <c r="A61" s="63">
        <v>2015</v>
      </c>
      <c r="B61" s="64" t="s">
        <v>840</v>
      </c>
      <c r="C61" s="65">
        <v>2.0741000000000001</v>
      </c>
      <c r="D61" s="65">
        <v>2.2814999999999999</v>
      </c>
      <c r="E61" s="66" t="s">
        <v>0</v>
      </c>
      <c r="F61" s="66">
        <v>135896.454</v>
      </c>
      <c r="G61" s="64" t="s">
        <v>841</v>
      </c>
      <c r="H61" s="61"/>
      <c r="I61" s="51"/>
      <c r="J61" s="58"/>
      <c r="K61" s="59"/>
    </row>
    <row r="62" spans="1:11">
      <c r="A62" s="67" t="s">
        <v>1060</v>
      </c>
      <c r="B62" s="68" t="s">
        <v>842</v>
      </c>
      <c r="C62" s="69">
        <v>0.63370000000000004</v>
      </c>
      <c r="D62" s="69">
        <v>0.69710000000000005</v>
      </c>
      <c r="E62" s="67"/>
      <c r="F62" s="70">
        <v>41522.694000000003</v>
      </c>
      <c r="G62" s="68"/>
      <c r="H62" s="61"/>
      <c r="I62" s="51"/>
      <c r="J62" s="58"/>
      <c r="K62" s="59"/>
    </row>
    <row r="63" spans="1:11">
      <c r="A63" s="67" t="s">
        <v>1059</v>
      </c>
      <c r="B63" s="68" t="s">
        <v>843</v>
      </c>
      <c r="C63" s="69">
        <v>0.69140000000000001</v>
      </c>
      <c r="D63" s="69">
        <v>0.76049999999999995</v>
      </c>
      <c r="E63" s="67"/>
      <c r="F63" s="70">
        <v>45299.28</v>
      </c>
      <c r="G63" s="68"/>
      <c r="H63" s="61"/>
      <c r="I63" s="51"/>
      <c r="J63" s="58"/>
      <c r="K63" s="59"/>
    </row>
    <row r="64" spans="1:11">
      <c r="A64" s="67" t="s">
        <v>1058</v>
      </c>
      <c r="B64" s="68" t="s">
        <v>844</v>
      </c>
      <c r="C64" s="69">
        <v>0.749</v>
      </c>
      <c r="D64" s="69">
        <v>0.82389999999999997</v>
      </c>
      <c r="E64" s="67"/>
      <c r="F64" s="70">
        <v>49074.48</v>
      </c>
      <c r="G64" s="68"/>
      <c r="H64" s="61"/>
      <c r="I64" s="51"/>
      <c r="J64" s="58"/>
      <c r="K64" s="59"/>
    </row>
    <row r="65" spans="1:11">
      <c r="A65" s="67" t="s">
        <v>1057</v>
      </c>
      <c r="B65" s="72"/>
      <c r="C65" s="69"/>
      <c r="D65" s="69"/>
      <c r="E65" s="67"/>
      <c r="F65" s="70"/>
      <c r="G65" s="68"/>
      <c r="H65" s="61"/>
      <c r="I65" s="51"/>
      <c r="J65" s="58"/>
      <c r="K65" s="59"/>
    </row>
    <row r="66" spans="1:11">
      <c r="A66" s="63">
        <v>2014</v>
      </c>
      <c r="B66" s="64" t="s">
        <v>845</v>
      </c>
      <c r="C66" s="65">
        <v>2.0364</v>
      </c>
      <c r="D66" s="65">
        <v>2.2400000000000002</v>
      </c>
      <c r="E66" s="66" t="s">
        <v>0</v>
      </c>
      <c r="F66" s="66">
        <v>133423.67999999999</v>
      </c>
      <c r="G66" s="64" t="s">
        <v>846</v>
      </c>
      <c r="H66" s="61"/>
      <c r="I66" s="51"/>
      <c r="J66" s="58"/>
      <c r="K66" s="59"/>
    </row>
    <row r="67" spans="1:11">
      <c r="A67" s="67" t="s">
        <v>1064</v>
      </c>
      <c r="B67" s="68" t="s">
        <v>847</v>
      </c>
      <c r="C67" s="69">
        <v>0.5091</v>
      </c>
      <c r="D67" s="69">
        <v>0.56000000000000005</v>
      </c>
      <c r="E67" s="67"/>
      <c r="F67" s="70">
        <v>33355.919999999998</v>
      </c>
      <c r="G67" s="68"/>
      <c r="H67" s="61"/>
      <c r="I67" s="51"/>
      <c r="J67" s="58"/>
      <c r="K67" s="59"/>
    </row>
    <row r="68" spans="1:11">
      <c r="A68" s="67" t="s">
        <v>1063</v>
      </c>
      <c r="B68" s="68" t="s">
        <v>848</v>
      </c>
      <c r="C68" s="69">
        <v>0.5091</v>
      </c>
      <c r="D68" s="69">
        <v>0.56000000000000005</v>
      </c>
      <c r="E68" s="67"/>
      <c r="F68" s="70">
        <v>33355.919999999998</v>
      </c>
      <c r="G68" s="68"/>
      <c r="H68" s="61"/>
      <c r="I68" s="51"/>
      <c r="J68" s="58"/>
      <c r="K68" s="59"/>
    </row>
    <row r="69" spans="1:11">
      <c r="A69" s="67" t="s">
        <v>1062</v>
      </c>
      <c r="B69" s="68" t="s">
        <v>849</v>
      </c>
      <c r="C69" s="69">
        <v>0.5091</v>
      </c>
      <c r="D69" s="69">
        <v>0.56000000000000005</v>
      </c>
      <c r="E69" s="67"/>
      <c r="F69" s="70">
        <v>33355.919999999998</v>
      </c>
      <c r="G69" s="68"/>
      <c r="H69" s="61"/>
      <c r="I69" s="51"/>
      <c r="J69" s="58"/>
      <c r="K69" s="59"/>
    </row>
    <row r="70" spans="1:11">
      <c r="A70" s="67" t="s">
        <v>1061</v>
      </c>
      <c r="B70" s="68" t="s">
        <v>850</v>
      </c>
      <c r="C70" s="69">
        <v>0.5091</v>
      </c>
      <c r="D70" s="69">
        <v>0.56000000000000005</v>
      </c>
      <c r="E70" s="67"/>
      <c r="F70" s="70">
        <v>33355.919999999998</v>
      </c>
      <c r="G70" s="68"/>
      <c r="H70" s="61"/>
      <c r="I70" s="51"/>
      <c r="J70" s="58"/>
      <c r="K70" s="59"/>
    </row>
    <row r="71" spans="1:11">
      <c r="A71" s="63">
        <v>2013</v>
      </c>
      <c r="B71" s="64" t="s">
        <v>851</v>
      </c>
      <c r="C71" s="65">
        <v>1.8</v>
      </c>
      <c r="D71" s="65">
        <v>1.98</v>
      </c>
      <c r="E71" s="66"/>
      <c r="F71" s="66">
        <v>118086</v>
      </c>
      <c r="G71" s="64" t="s">
        <v>852</v>
      </c>
      <c r="H71" s="61"/>
      <c r="I71" s="51"/>
      <c r="J71" s="58"/>
      <c r="K71" s="59"/>
    </row>
    <row r="72" spans="1:11">
      <c r="A72" s="63">
        <v>2012</v>
      </c>
      <c r="B72" s="64" t="s">
        <v>853</v>
      </c>
      <c r="C72" s="65">
        <v>1.1599999999999999</v>
      </c>
      <c r="D72" s="65">
        <v>1.28</v>
      </c>
      <c r="E72" s="66">
        <v>76128</v>
      </c>
      <c r="F72" s="66" t="s">
        <v>0</v>
      </c>
      <c r="G72" s="64" t="s">
        <v>854</v>
      </c>
      <c r="H72" s="61"/>
      <c r="I72" s="51"/>
      <c r="J72" s="58"/>
      <c r="K72" s="59"/>
    </row>
    <row r="73" spans="1:11">
      <c r="A73" s="63">
        <v>2011</v>
      </c>
      <c r="B73" s="64" t="s">
        <v>855</v>
      </c>
      <c r="C73" s="65">
        <v>1.1599999999999999</v>
      </c>
      <c r="D73" s="65">
        <v>1.28</v>
      </c>
      <c r="E73" s="66">
        <v>76128</v>
      </c>
      <c r="F73" s="66" t="s">
        <v>0</v>
      </c>
      <c r="G73" s="64" t="s">
        <v>856</v>
      </c>
      <c r="H73" s="61"/>
      <c r="I73" s="51"/>
      <c r="J73" s="58"/>
      <c r="K73" s="59"/>
    </row>
    <row r="74" spans="1:11">
      <c r="A74" s="63">
        <v>2010</v>
      </c>
      <c r="B74" s="64" t="s">
        <v>857</v>
      </c>
      <c r="C74" s="65">
        <v>1.0900000000000001</v>
      </c>
      <c r="D74" s="65">
        <v>1.2</v>
      </c>
      <c r="E74" s="66">
        <v>71448</v>
      </c>
      <c r="F74" s="66" t="s">
        <v>0</v>
      </c>
      <c r="G74" s="64" t="s">
        <v>858</v>
      </c>
      <c r="H74" s="61"/>
      <c r="I74" s="51"/>
      <c r="J74" s="58"/>
      <c r="K74" s="59"/>
    </row>
    <row r="75" spans="1:11">
      <c r="A75" s="63">
        <v>2009</v>
      </c>
      <c r="B75" s="64" t="s">
        <v>859</v>
      </c>
      <c r="C75" s="65">
        <v>0.63</v>
      </c>
      <c r="D75" s="65">
        <v>0.7</v>
      </c>
      <c r="E75" s="66">
        <v>41496</v>
      </c>
      <c r="F75" s="66" t="s">
        <v>0</v>
      </c>
      <c r="G75" s="64" t="s">
        <v>860</v>
      </c>
      <c r="H75" s="61"/>
      <c r="I75" s="51"/>
      <c r="J75" s="58"/>
      <c r="K75" s="59"/>
    </row>
    <row r="76" spans="1:11">
      <c r="A76" s="63">
        <v>2008</v>
      </c>
      <c r="B76" s="64" t="s">
        <v>861</v>
      </c>
      <c r="C76" s="65">
        <v>0.44</v>
      </c>
      <c r="D76" s="65">
        <v>0.49</v>
      </c>
      <c r="E76" s="66">
        <v>29016</v>
      </c>
      <c r="F76" s="66" t="s">
        <v>0</v>
      </c>
      <c r="G76" s="64" t="s">
        <v>862</v>
      </c>
      <c r="H76" s="61"/>
      <c r="I76" s="51"/>
      <c r="J76" s="58"/>
      <c r="K76" s="59"/>
    </row>
    <row r="77" spans="1:11">
      <c r="A77" s="63">
        <v>2007</v>
      </c>
      <c r="B77" s="64" t="s">
        <v>863</v>
      </c>
      <c r="C77" s="65">
        <v>0.68</v>
      </c>
      <c r="D77" s="65">
        <v>0.75</v>
      </c>
      <c r="E77" s="66">
        <v>44616</v>
      </c>
      <c r="F77" s="66" t="s">
        <v>0</v>
      </c>
      <c r="G77" s="64" t="s">
        <v>864</v>
      </c>
      <c r="H77" s="61"/>
      <c r="I77" s="51"/>
      <c r="J77" s="58"/>
      <c r="K77" s="59"/>
    </row>
    <row r="78" spans="1:11">
      <c r="A78" s="63">
        <v>2006</v>
      </c>
      <c r="B78" s="64" t="s">
        <v>865</v>
      </c>
      <c r="C78" s="65">
        <v>0.73</v>
      </c>
      <c r="D78" s="65">
        <v>0.81</v>
      </c>
      <c r="E78" s="66">
        <v>48048</v>
      </c>
      <c r="F78" s="66" t="s">
        <v>0</v>
      </c>
      <c r="G78" s="64" t="s">
        <v>866</v>
      </c>
      <c r="H78" s="61"/>
      <c r="I78" s="51"/>
      <c r="J78" s="58"/>
      <c r="K78" s="59"/>
    </row>
    <row r="79" spans="1:11">
      <c r="A79" s="63">
        <v>2005</v>
      </c>
      <c r="B79" s="64" t="s">
        <v>867</v>
      </c>
      <c r="C79" s="65">
        <v>0.3</v>
      </c>
      <c r="D79" s="65">
        <v>0.33</v>
      </c>
      <c r="E79" s="66">
        <v>19656</v>
      </c>
      <c r="F79" s="66" t="s">
        <v>0</v>
      </c>
      <c r="G79" s="64" t="s">
        <v>868</v>
      </c>
      <c r="H79" s="61"/>
      <c r="I79" s="51"/>
      <c r="J79" s="58"/>
      <c r="K79" s="5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W51"/>
  <sheetViews>
    <sheetView showGridLines="0" zoomScale="80" zoomScaleNormal="80" workbookViewId="0">
      <pane xSplit="1" ySplit="5" topLeftCell="AD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7"/>
  <cols>
    <col min="1" max="1" width="61.08984375" style="2" bestFit="1" customWidth="1"/>
    <col min="2" max="4" width="12" style="2" customWidth="1"/>
    <col min="5" max="5" width="12.6328125" style="2" bestFit="1" customWidth="1"/>
    <col min="6" max="12" width="12" style="2" customWidth="1"/>
    <col min="13" max="13" width="12.54296875" style="2" bestFit="1" customWidth="1"/>
    <col min="14" max="20" width="12" style="2" customWidth="1"/>
    <col min="21" max="21" width="12.6328125" style="2" bestFit="1" customWidth="1"/>
    <col min="22" max="22" width="12" style="2" customWidth="1"/>
    <col min="23" max="36" width="12.54296875" style="2" customWidth="1"/>
    <col min="37" max="37" width="13" style="2" customWidth="1"/>
    <col min="38" max="38" width="6.6328125" style="111" customWidth="1"/>
    <col min="39" max="39" width="12.08984375" style="2" bestFit="1" customWidth="1" collapsed="1"/>
    <col min="40" max="40" width="12.54296875" style="2" bestFit="1" customWidth="1" collapsed="1"/>
    <col min="41" max="41" width="11.6328125" style="2" bestFit="1" customWidth="1" collapsed="1"/>
    <col min="42" max="42" width="12.54296875" style="2" bestFit="1" customWidth="1"/>
    <col min="43" max="43" width="12.36328125" style="2" bestFit="1" customWidth="1"/>
    <col min="44" max="47" width="12.36328125" style="2" customWidth="1"/>
    <col min="48" max="48" width="12.36328125" style="98" customWidth="1"/>
    <col min="49" max="16384" width="9.08984375" style="2"/>
  </cols>
  <sheetData>
    <row r="1" spans="1:49">
      <c r="AL1" s="4"/>
    </row>
    <row r="2" spans="1:49">
      <c r="AL2" s="4"/>
      <c r="AN2" s="81"/>
    </row>
    <row r="3" spans="1:49">
      <c r="AL3" s="4"/>
      <c r="AM3" s="82" t="s">
        <v>869</v>
      </c>
      <c r="AN3" s="81"/>
    </row>
    <row r="4" spans="1:49">
      <c r="AL4" s="4"/>
      <c r="AM4" s="81"/>
      <c r="AN4" s="81"/>
    </row>
    <row r="5" spans="1:49">
      <c r="A5" s="6" t="s">
        <v>1332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 t="s">
        <v>1350</v>
      </c>
      <c r="AV5" s="99"/>
    </row>
    <row r="6" spans="1:49">
      <c r="A6" s="138" t="s">
        <v>1330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152"/>
      <c r="AG6" s="152"/>
      <c r="AH6" s="152"/>
      <c r="AI6" s="152"/>
      <c r="AJ6" s="152"/>
      <c r="AK6" s="152"/>
      <c r="AL6" s="8"/>
      <c r="AM6" s="41"/>
      <c r="AN6" s="41"/>
      <c r="AO6" s="41"/>
      <c r="AP6" s="41"/>
      <c r="AQ6" s="41"/>
      <c r="AR6" s="41"/>
      <c r="AS6" s="41"/>
      <c r="AT6" s="41"/>
      <c r="AU6" s="41"/>
      <c r="AV6" s="100"/>
    </row>
    <row r="7" spans="1:49">
      <c r="A7" s="165" t="s">
        <v>1334</v>
      </c>
      <c r="B7" s="183">
        <v>872239.98314999999</v>
      </c>
      <c r="C7" s="183">
        <v>1195987.68879</v>
      </c>
      <c r="D7" s="183">
        <v>1119804.8848400004</v>
      </c>
      <c r="E7" s="183">
        <v>1573495.1795400009</v>
      </c>
      <c r="F7" s="183">
        <v>1018622.7184099997</v>
      </c>
      <c r="G7" s="183">
        <v>1262025.7629600007</v>
      </c>
      <c r="H7" s="183">
        <v>1185702.8701599988</v>
      </c>
      <c r="I7" s="183">
        <v>1627024.2586400013</v>
      </c>
      <c r="J7" s="183">
        <v>1046846.631299</v>
      </c>
      <c r="K7" s="183">
        <v>1256934.38005</v>
      </c>
      <c r="L7" s="183">
        <v>1265567.0532999989</v>
      </c>
      <c r="M7" s="183">
        <v>1809758.6656053476</v>
      </c>
      <c r="N7" s="183">
        <v>1009351.9455627998</v>
      </c>
      <c r="O7" s="183">
        <v>371587.88240945083</v>
      </c>
      <c r="P7" s="183">
        <v>1129044.643989824</v>
      </c>
      <c r="Q7" s="183">
        <v>1821820.7345409978</v>
      </c>
      <c r="R7" s="183">
        <v>841116.67842010001</v>
      </c>
      <c r="S7" s="183">
        <v>1287349.9040767506</v>
      </c>
      <c r="T7" s="183">
        <v>1377970</v>
      </c>
      <c r="U7" s="183">
        <v>1999820.9462972931</v>
      </c>
      <c r="V7" s="183">
        <v>1217523.0692400001</v>
      </c>
      <c r="W7" s="183">
        <v>1597920.9885899997</v>
      </c>
      <c r="X7" s="183">
        <v>1373447.8820600002</v>
      </c>
      <c r="Y7" s="183">
        <v>1991530.3243167503</v>
      </c>
      <c r="Z7" s="183">
        <v>1253262.3994652999</v>
      </c>
      <c r="AA7" s="183">
        <v>1555851.6005347001</v>
      </c>
      <c r="AB7" s="183">
        <v>1530451</v>
      </c>
      <c r="AC7" s="183">
        <v>2101780</v>
      </c>
      <c r="AD7" s="183">
        <v>1395598</v>
      </c>
      <c r="AE7" s="183">
        <v>1719096</v>
      </c>
      <c r="AF7" s="183">
        <v>1706830</v>
      </c>
      <c r="AG7" s="183">
        <v>2397486</v>
      </c>
      <c r="AH7" s="183">
        <v>1559106</v>
      </c>
      <c r="AI7" s="183">
        <v>1962476</v>
      </c>
      <c r="AJ7" s="183">
        <v>1803762</v>
      </c>
      <c r="AK7" s="183">
        <v>2534526</v>
      </c>
      <c r="AL7" s="184"/>
      <c r="AM7" s="183">
        <v>4761527.7363200011</v>
      </c>
      <c r="AN7" s="183">
        <v>5093375.6101700002</v>
      </c>
      <c r="AO7" s="183">
        <v>5379106.7302543465</v>
      </c>
      <c r="AP7" s="183">
        <v>4331805.2065030728</v>
      </c>
      <c r="AQ7" s="183">
        <v>5506257.5287941433</v>
      </c>
      <c r="AR7" s="183">
        <v>6180422.2642067503</v>
      </c>
      <c r="AS7" s="183">
        <f>SUM(Z7:AC7)</f>
        <v>6441345</v>
      </c>
      <c r="AT7" s="183">
        <v>7219010</v>
      </c>
      <c r="AU7" s="183">
        <v>7859870</v>
      </c>
      <c r="AV7" s="105"/>
      <c r="AW7" s="41"/>
    </row>
    <row r="8" spans="1:49">
      <c r="A8" s="161" t="s">
        <v>1294</v>
      </c>
      <c r="B8" s="185">
        <v>0</v>
      </c>
      <c r="C8" s="185">
        <v>0</v>
      </c>
      <c r="D8" s="185">
        <v>0</v>
      </c>
      <c r="E8" s="185">
        <v>0</v>
      </c>
      <c r="F8" s="185">
        <v>0</v>
      </c>
      <c r="G8" s="185">
        <v>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f t="shared" ref="P8:AH8" si="0">P7-P9-P10</f>
        <v>1126692.383829549</v>
      </c>
      <c r="Q8" s="185">
        <f t="shared" si="0"/>
        <v>1812311.7417940977</v>
      </c>
      <c r="R8" s="185">
        <f t="shared" si="0"/>
        <v>833156.75760125008</v>
      </c>
      <c r="S8" s="185">
        <f t="shared" si="0"/>
        <v>1274878.5751825527</v>
      </c>
      <c r="T8" s="185">
        <f t="shared" si="0"/>
        <v>1354533.5</v>
      </c>
      <c r="U8" s="185">
        <f t="shared" si="0"/>
        <v>1954907.3047872928</v>
      </c>
      <c r="V8" s="185">
        <f t="shared" si="0"/>
        <v>1179521.5692400001</v>
      </c>
      <c r="W8" s="185">
        <f t="shared" si="0"/>
        <v>1550655.1885899997</v>
      </c>
      <c r="X8" s="185">
        <f t="shared" si="0"/>
        <v>1321477.5655200002</v>
      </c>
      <c r="Y8" s="185">
        <f t="shared" si="0"/>
        <v>1919587.0332067502</v>
      </c>
      <c r="Z8" s="185">
        <f t="shared" si="0"/>
        <v>1194581.5093952999</v>
      </c>
      <c r="AA8" s="185">
        <f t="shared" si="0"/>
        <v>1488485.6068347001</v>
      </c>
      <c r="AB8" s="185">
        <f t="shared" si="0"/>
        <v>1459550.3476200001</v>
      </c>
      <c r="AC8" s="185">
        <f t="shared" si="0"/>
        <v>2008516.3129100001</v>
      </c>
      <c r="AD8" s="185">
        <f t="shared" si="0"/>
        <v>1315061.4412199999</v>
      </c>
      <c r="AE8" s="185">
        <f t="shared" si="0"/>
        <v>1634335.8662500002</v>
      </c>
      <c r="AF8" s="185">
        <f t="shared" si="0"/>
        <v>1619105.0340800001</v>
      </c>
      <c r="AG8" s="185">
        <f t="shared" si="0"/>
        <v>2293229.2331099999</v>
      </c>
      <c r="AH8" s="185">
        <f t="shared" si="0"/>
        <v>1471808.0955699999</v>
      </c>
      <c r="AI8" s="185">
        <f>AI7-AI9-AI10</f>
        <v>1857414.1930800001</v>
      </c>
      <c r="AJ8" s="185">
        <f>AJ7-AJ9-AJ10</f>
        <v>1702623.0485199997</v>
      </c>
      <c r="AK8" s="185">
        <v>2410764.71771</v>
      </c>
      <c r="AL8" s="169"/>
      <c r="AM8" s="185">
        <v>0</v>
      </c>
      <c r="AN8" s="185">
        <v>0</v>
      </c>
      <c r="AO8" s="185">
        <v>0</v>
      </c>
      <c r="AP8" s="185">
        <f>AP7-AP9-AP10</f>
        <v>4318580.4411913725</v>
      </c>
      <c r="AQ8" s="185">
        <f t="shared" ref="AQ8:AT8" si="1">AQ7-AQ9-AQ10</f>
        <v>5417476.1375710946</v>
      </c>
      <c r="AR8" s="185">
        <f t="shared" si="1"/>
        <v>5971241.3565567499</v>
      </c>
      <c r="AS8" s="185">
        <f t="shared" si="1"/>
        <v>6151133.7767599998</v>
      </c>
      <c r="AT8" s="185">
        <f t="shared" si="1"/>
        <v>6861731.5746599995</v>
      </c>
      <c r="AU8" s="185">
        <v>7442610.0548800007</v>
      </c>
      <c r="AV8" s="154"/>
      <c r="AW8" s="41"/>
    </row>
    <row r="9" spans="1:49">
      <c r="A9" s="153" t="s">
        <v>1295</v>
      </c>
      <c r="B9" s="185">
        <v>0</v>
      </c>
      <c r="C9" s="185">
        <v>0</v>
      </c>
      <c r="D9" s="185">
        <v>0</v>
      </c>
      <c r="E9" s="185">
        <v>0</v>
      </c>
      <c r="F9" s="185">
        <v>0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  <c r="P9" s="97">
        <v>1487.4116442249999</v>
      </c>
      <c r="Q9" s="97">
        <v>5748.0408730250001</v>
      </c>
      <c r="R9" s="97">
        <v>4339.2876774249999</v>
      </c>
      <c r="S9" s="97">
        <v>5654.251555543</v>
      </c>
      <c r="T9" s="97">
        <v>12960.4</v>
      </c>
      <c r="U9" s="97">
        <v>21114.15076</v>
      </c>
      <c r="V9" s="97">
        <v>18355.400000000001</v>
      </c>
      <c r="W9" s="97">
        <v>19481.8</v>
      </c>
      <c r="X9" s="97">
        <v>21629.724440000002</v>
      </c>
      <c r="Y9" s="97">
        <v>26708.846879999994</v>
      </c>
      <c r="Z9" s="97">
        <v>20818.003170000004</v>
      </c>
      <c r="AA9" s="97">
        <v>22980.017170000003</v>
      </c>
      <c r="AB9" s="97">
        <v>24391.535920000002</v>
      </c>
      <c r="AC9" s="97">
        <v>31825.003670000002</v>
      </c>
      <c r="AD9" s="97">
        <v>27740.544249999999</v>
      </c>
      <c r="AE9" s="97">
        <v>26994.152110000003</v>
      </c>
      <c r="AF9" s="97">
        <v>28081.372820000008</v>
      </c>
      <c r="AG9" s="97">
        <v>34914.032930000008</v>
      </c>
      <c r="AH9" s="97">
        <v>28422.844369999981</v>
      </c>
      <c r="AI9" s="97">
        <v>29687.699679999991</v>
      </c>
      <c r="AJ9" s="97">
        <v>28791.406170000013</v>
      </c>
      <c r="AK9" s="97">
        <v>40035.928370000001</v>
      </c>
      <c r="AL9" s="169"/>
      <c r="AM9" s="185">
        <v>0</v>
      </c>
      <c r="AN9" s="185">
        <v>0</v>
      </c>
      <c r="AO9" s="185">
        <v>0</v>
      </c>
      <c r="AP9" s="97">
        <v>8598.9649217749993</v>
      </c>
      <c r="AQ9" s="97">
        <v>44068.089992968002</v>
      </c>
      <c r="AR9" s="97">
        <v>86175.77132</v>
      </c>
      <c r="AS9" s="97">
        <f>SUM(Z9:AC9)</f>
        <v>100014.55993000002</v>
      </c>
      <c r="AT9" s="97">
        <v>117730.10211000001</v>
      </c>
      <c r="AU9" s="97">
        <v>126937.87858999998</v>
      </c>
      <c r="AV9" s="104"/>
      <c r="AW9" s="41"/>
    </row>
    <row r="10" spans="1:49">
      <c r="A10" s="163" t="s">
        <v>1296</v>
      </c>
      <c r="B10" s="185">
        <v>0</v>
      </c>
      <c r="C10" s="185">
        <v>0</v>
      </c>
      <c r="D10" s="185">
        <v>0</v>
      </c>
      <c r="E10" s="185">
        <v>0</v>
      </c>
      <c r="F10" s="185">
        <v>0</v>
      </c>
      <c r="G10" s="185">
        <v>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  <c r="P10" s="97">
        <v>864.84851604999994</v>
      </c>
      <c r="Q10" s="97">
        <v>3760.9518738749994</v>
      </c>
      <c r="R10" s="97">
        <v>3620.6331414249998</v>
      </c>
      <c r="S10" s="97">
        <v>6817.077338654999</v>
      </c>
      <c r="T10" s="97">
        <v>10476.1</v>
      </c>
      <c r="U10" s="97">
        <v>23799.490750000001</v>
      </c>
      <c r="V10" s="97">
        <v>19646.099999999999</v>
      </c>
      <c r="W10" s="97">
        <v>27784</v>
      </c>
      <c r="X10" s="97">
        <v>30340.592100000002</v>
      </c>
      <c r="Y10" s="97">
        <v>45234.444230000001</v>
      </c>
      <c r="Z10" s="97">
        <v>37862.886899999998</v>
      </c>
      <c r="AA10" s="97">
        <v>44385.976530000007</v>
      </c>
      <c r="AB10" s="97">
        <v>46509.116459999997</v>
      </c>
      <c r="AC10" s="97">
        <v>61438.683420000001</v>
      </c>
      <c r="AD10" s="97">
        <v>52796.01453</v>
      </c>
      <c r="AE10" s="97">
        <v>57765.981640000005</v>
      </c>
      <c r="AF10" s="97">
        <v>59643.593100000006</v>
      </c>
      <c r="AG10" s="97">
        <v>69342.733959999954</v>
      </c>
      <c r="AH10" s="97">
        <v>58875.060059999967</v>
      </c>
      <c r="AI10" s="97">
        <v>75374.107239999896</v>
      </c>
      <c r="AJ10" s="97">
        <v>72347.545310000089</v>
      </c>
      <c r="AK10" s="97">
        <v>83725.353920000038</v>
      </c>
      <c r="AL10" s="169"/>
      <c r="AM10" s="185">
        <v>0</v>
      </c>
      <c r="AN10" s="185">
        <v>0</v>
      </c>
      <c r="AO10" s="185">
        <v>0</v>
      </c>
      <c r="AP10" s="97">
        <v>4625.8003899249998</v>
      </c>
      <c r="AQ10" s="97">
        <v>44713.301230080004</v>
      </c>
      <c r="AR10" s="97">
        <v>123005.13633000001</v>
      </c>
      <c r="AS10" s="97">
        <f>SUM(Z10:AC10)</f>
        <v>190196.66330999997</v>
      </c>
      <c r="AT10" s="97">
        <v>239548.32322999995</v>
      </c>
      <c r="AU10" s="97">
        <v>290322.06652999995</v>
      </c>
      <c r="AV10" s="104"/>
      <c r="AW10" s="41"/>
    </row>
    <row r="11" spans="1:49">
      <c r="A11" s="166" t="s">
        <v>1288</v>
      </c>
      <c r="B11" s="167">
        <v>0.04</v>
      </c>
      <c r="C11" s="167">
        <v>0.12</v>
      </c>
      <c r="D11" s="167">
        <v>0.13908551036794381</v>
      </c>
      <c r="E11" s="167">
        <v>7.6999999999999999E-2</v>
      </c>
      <c r="F11" s="167">
        <v>0.12241906589572715</v>
      </c>
      <c r="G11" s="167">
        <v>1.8743048425424513E-2</v>
      </c>
      <c r="H11" s="167">
        <v>2.7965933714505065E-2</v>
      </c>
      <c r="I11" s="167">
        <v>9.030378009422968E-3</v>
      </c>
      <c r="J11" s="167">
        <v>1.6477115961847533E-2</v>
      </c>
      <c r="K11" s="167">
        <v>-1.6E-2</v>
      </c>
      <c r="L11" s="167">
        <v>5.3999999999999999E-2</v>
      </c>
      <c r="M11" s="167">
        <v>9.8000000000000004E-2</v>
      </c>
      <c r="N11" s="167">
        <v>-5.1999999999999998E-2</v>
      </c>
      <c r="O11" s="167">
        <v>-0.69699999999999995</v>
      </c>
      <c r="P11" s="167">
        <v>-0.10990055059962012</v>
      </c>
      <c r="Q11" s="167">
        <v>3.0000000000000001E-3</v>
      </c>
      <c r="R11" s="167">
        <v>-0.16566556584239334</v>
      </c>
      <c r="S11" s="167">
        <v>2.3105780461056957</v>
      </c>
      <c r="T11" s="167">
        <v>0.19022430861179196</v>
      </c>
      <c r="U11" s="167">
        <v>6.4997631248716714E-2</v>
      </c>
      <c r="V11" s="167">
        <v>0.37799999999999989</v>
      </c>
      <c r="W11" s="167">
        <v>0.19533333333333336</v>
      </c>
      <c r="X11" s="167">
        <v>-3.8800000000000001E-2</v>
      </c>
      <c r="Y11" s="167">
        <v>-3.0733333333333342E-2</v>
      </c>
      <c r="Z11" s="167">
        <v>7.0000000000000001E-3</v>
      </c>
      <c r="AA11" s="167">
        <v>-3.8443662883487037E-2</v>
      </c>
      <c r="AB11" s="167">
        <v>9.6996666666666662E-2</v>
      </c>
      <c r="AC11" s="167">
        <v>4.705235927292279E-2</v>
      </c>
      <c r="AD11" s="167">
        <v>9.598122849177064E-2</v>
      </c>
      <c r="AE11" s="167">
        <v>8.9766666666666675E-2</v>
      </c>
      <c r="AF11" s="168">
        <v>9.9645961836524188E-2</v>
      </c>
      <c r="AG11" s="168">
        <v>0.13851614875670615</v>
      </c>
      <c r="AH11" s="168">
        <v>0.10659661725909464</v>
      </c>
      <c r="AI11" s="168">
        <v>0.12895487545960793</v>
      </c>
      <c r="AJ11" s="168">
        <v>4.7189820327477205E-2</v>
      </c>
      <c r="AK11" s="168">
        <v>3.8544250163339067E-2</v>
      </c>
      <c r="AL11" s="169"/>
      <c r="AM11" s="167">
        <v>9.6000000000000002E-2</v>
      </c>
      <c r="AN11" s="167">
        <v>3.6679461831235383E-2</v>
      </c>
      <c r="AO11" s="167">
        <v>4.2999999999999997E-2</v>
      </c>
      <c r="AP11" s="167">
        <v>-0.19790894889375354</v>
      </c>
      <c r="AQ11" s="167">
        <v>0.24100551441853413</v>
      </c>
      <c r="AR11" s="167">
        <v>8.2799999999999971E-2</v>
      </c>
      <c r="AS11" s="167">
        <v>2.8076340764025605E-2</v>
      </c>
      <c r="AT11" s="167">
        <v>0.113</v>
      </c>
      <c r="AU11" s="167">
        <v>7.5422725266707458E-2</v>
      </c>
      <c r="AV11" s="101"/>
    </row>
    <row r="12" spans="1:49" ht="4.5" customHeight="1">
      <c r="A12" s="170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7"/>
      <c r="AG12" s="187"/>
      <c r="AH12" s="187"/>
      <c r="AI12" s="187"/>
      <c r="AJ12" s="187"/>
      <c r="AK12" s="187">
        <v>0</v>
      </c>
      <c r="AL12" s="169"/>
      <c r="AM12" s="186"/>
      <c r="AN12" s="186"/>
      <c r="AO12" s="186"/>
      <c r="AP12" s="186"/>
      <c r="AQ12" s="186"/>
      <c r="AR12" s="186"/>
      <c r="AS12" s="186"/>
      <c r="AT12" s="186"/>
      <c r="AU12" s="186">
        <v>0</v>
      </c>
      <c r="AV12" s="101"/>
    </row>
    <row r="13" spans="1:49">
      <c r="A13" s="165" t="s">
        <v>1328</v>
      </c>
      <c r="B13" s="171">
        <v>793980.38955942506</v>
      </c>
      <c r="C13" s="171">
        <v>982191.4425172765</v>
      </c>
      <c r="D13" s="171">
        <v>997338.77720828436</v>
      </c>
      <c r="E13" s="171">
        <v>1413859.9699187307</v>
      </c>
      <c r="F13" s="171">
        <v>882799.61531532975</v>
      </c>
      <c r="G13" s="171">
        <v>998001.4377691251</v>
      </c>
      <c r="H13" s="171">
        <v>1024175.0406287895</v>
      </c>
      <c r="I13" s="171">
        <v>1424043.4429722521</v>
      </c>
      <c r="J13" s="171">
        <v>775870.2855730491</v>
      </c>
      <c r="K13" s="171">
        <v>950163.81044142193</v>
      </c>
      <c r="L13" s="171">
        <v>941759.5072854996</v>
      </c>
      <c r="M13" s="171">
        <v>1417792.1887069952</v>
      </c>
      <c r="N13" s="171">
        <v>720817.13281573378</v>
      </c>
      <c r="O13" s="171">
        <v>239977.89023327795</v>
      </c>
      <c r="P13" s="171">
        <v>787036.7097937325</v>
      </c>
      <c r="Q13" s="171">
        <v>1366186.8039676086</v>
      </c>
      <c r="R13" s="171">
        <v>570885.22043507511</v>
      </c>
      <c r="S13" s="171">
        <v>972530.0964065413</v>
      </c>
      <c r="T13" s="171">
        <v>1063162.7827399687</v>
      </c>
      <c r="U13" s="171">
        <v>1602390.2661133776</v>
      </c>
      <c r="V13" s="171">
        <v>928128.50365999981</v>
      </c>
      <c r="W13" s="171">
        <v>1277340.6520994424</v>
      </c>
      <c r="X13" s="171">
        <v>1090108.135735943</v>
      </c>
      <c r="Y13" s="171">
        <v>1622768.8113429861</v>
      </c>
      <c r="Z13" s="171">
        <v>985432.71674709464</v>
      </c>
      <c r="AA13" s="171">
        <v>1272858.8573241688</v>
      </c>
      <c r="AB13" s="171">
        <v>1244364.2953919147</v>
      </c>
      <c r="AC13" s="171">
        <v>1723890.098466346</v>
      </c>
      <c r="AD13" s="171">
        <v>1105180.8700173132</v>
      </c>
      <c r="AE13" s="171">
        <v>1392249.008244754</v>
      </c>
      <c r="AF13" s="171">
        <v>1389050.0410599997</v>
      </c>
      <c r="AG13" s="171">
        <v>1993210.3914650453</v>
      </c>
      <c r="AH13" s="171">
        <v>1265895.8048800002</v>
      </c>
      <c r="AI13" s="171">
        <v>1605870.5359099994</v>
      </c>
      <c r="AJ13" s="171">
        <v>1494770.3663400908</v>
      </c>
      <c r="AK13" s="171">
        <v>2148876.6694969335</v>
      </c>
      <c r="AL13" s="169"/>
      <c r="AM13" s="183">
        <v>4187370.5792037165</v>
      </c>
      <c r="AN13" s="183">
        <v>4329019.5366854966</v>
      </c>
      <c r="AO13" s="183">
        <v>4085585.7920069657</v>
      </c>
      <c r="AP13" s="183">
        <v>3114018.5368103529</v>
      </c>
      <c r="AQ13" s="183">
        <v>4208968.3656949624</v>
      </c>
      <c r="AR13" s="183">
        <v>4918346.1028383709</v>
      </c>
      <c r="AS13" s="183">
        <v>5226545.9679295244</v>
      </c>
      <c r="AT13" s="183">
        <v>5879690.3107871125</v>
      </c>
      <c r="AU13" s="183">
        <v>6515413.3766270243</v>
      </c>
      <c r="AV13" s="104"/>
      <c r="AW13" s="41"/>
    </row>
    <row r="14" spans="1:49">
      <c r="A14" s="172" t="s">
        <v>1289</v>
      </c>
      <c r="B14" s="173" t="s">
        <v>0</v>
      </c>
      <c r="C14" s="173" t="s">
        <v>0</v>
      </c>
      <c r="D14" s="173" t="s">
        <v>0</v>
      </c>
      <c r="E14" s="173" t="s">
        <v>0</v>
      </c>
      <c r="F14" s="173">
        <v>6.0604100607928313E-2</v>
      </c>
      <c r="G14" s="173">
        <v>-1.7957661776821343E-2</v>
      </c>
      <c r="H14" s="173">
        <v>3.312166010270623E-3</v>
      </c>
      <c r="I14" s="173">
        <v>-7.2432719231385612E-3</v>
      </c>
      <c r="J14" s="173">
        <v>-9.9456161141945332E-3</v>
      </c>
      <c r="K14" s="173">
        <v>-5.8155059600341841E-2</v>
      </c>
      <c r="L14" s="173">
        <v>2.1499953664055438E-2</v>
      </c>
      <c r="M14" s="173">
        <v>6.5616419701807649E-2</v>
      </c>
      <c r="N14" s="173">
        <v>-7.2766175055361981E-2</v>
      </c>
      <c r="O14" s="173">
        <v>-0.72965713075885197</v>
      </c>
      <c r="P14" s="173">
        <v>-0.15481456843826402</v>
      </c>
      <c r="Q14" s="173">
        <v>-2.4479750381003251E-2</v>
      </c>
      <c r="R14" s="173">
        <v>-0.2001633753024914</v>
      </c>
      <c r="S14" s="173">
        <v>2.8275791593302895</v>
      </c>
      <c r="T14" s="173">
        <v>0.33193998239292077</v>
      </c>
      <c r="U14" s="173">
        <v>0.14747074208356303</v>
      </c>
      <c r="V14" s="173">
        <v>0.55552881004344545</v>
      </c>
      <c r="W14" s="173">
        <v>0.2611051892304721</v>
      </c>
      <c r="X14" s="173">
        <v>-3.2008938714535029E-3</v>
      </c>
      <c r="Y14" s="173">
        <v>-4.1575969382569022E-3</v>
      </c>
      <c r="Z14" s="173">
        <v>5.3149219231706457E-2</v>
      </c>
      <c r="AA14" s="173">
        <v>-5.5996894977574652E-3</v>
      </c>
      <c r="AB14" s="173">
        <v>0.13202181202097973</v>
      </c>
      <c r="AC14" s="173">
        <v>5.3139298589025996E-2</v>
      </c>
      <c r="AD14" s="173">
        <v>0.10500282883562817</v>
      </c>
      <c r="AE14" s="173">
        <v>8.3153507624160516E-2</v>
      </c>
      <c r="AF14" s="173">
        <v>0.1008863530924915</v>
      </c>
      <c r="AG14" s="173">
        <v>0.14602277308626621</v>
      </c>
      <c r="AH14" s="173">
        <v>0.12753833879115151</v>
      </c>
      <c r="AI14" s="173">
        <v>0.15812614981100337</v>
      </c>
      <c r="AJ14" s="173">
        <v>7.3446594082268168E-2</v>
      </c>
      <c r="AK14" s="173">
        <v>7.177817666411257E-2</v>
      </c>
      <c r="AL14" s="169"/>
      <c r="AM14" s="174">
        <v>0</v>
      </c>
      <c r="AN14" s="175">
        <v>4.8405691252244587E-3</v>
      </c>
      <c r="AO14" s="175">
        <v>1.0120217248471786E-2</v>
      </c>
      <c r="AP14" s="175">
        <v>-0.22657275922638631</v>
      </c>
      <c r="AQ14" s="175">
        <v>0.33052570466372666</v>
      </c>
      <c r="AR14" s="175">
        <v>0.13357901120932136</v>
      </c>
      <c r="AS14" s="175">
        <v>5.5481550778753164E-2</v>
      </c>
      <c r="AT14" s="175">
        <v>0.11099072762474438</v>
      </c>
      <c r="AU14" s="175">
        <v>0.10311427404576845</v>
      </c>
      <c r="AV14" s="101"/>
    </row>
    <row r="15" spans="1:49" ht="7" customHeight="1">
      <c r="A15" s="170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  <c r="AG15" s="187"/>
      <c r="AH15" s="187"/>
      <c r="AI15" s="187"/>
      <c r="AJ15" s="187"/>
      <c r="AK15" s="187"/>
      <c r="AL15" s="169"/>
      <c r="AM15" s="186"/>
      <c r="AN15" s="186"/>
      <c r="AO15" s="186"/>
      <c r="AP15" s="186"/>
      <c r="AQ15" s="186"/>
      <c r="AR15" s="186"/>
      <c r="AS15" s="186"/>
      <c r="AT15" s="186"/>
      <c r="AU15" s="186"/>
      <c r="AV15" s="101"/>
    </row>
    <row r="16" spans="1:49">
      <c r="A16" s="176" t="s">
        <v>1338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69"/>
      <c r="AM16" s="188"/>
      <c r="AN16" s="188"/>
      <c r="AO16" s="188"/>
      <c r="AP16" s="188"/>
      <c r="AQ16" s="188"/>
      <c r="AR16" s="188"/>
      <c r="AS16" s="188"/>
      <c r="AT16" s="188"/>
      <c r="AU16" s="188"/>
      <c r="AV16" s="99"/>
      <c r="AW16" s="41"/>
    </row>
    <row r="17" spans="1:49" s="81" customFormat="1">
      <c r="A17" s="177" t="s">
        <v>898</v>
      </c>
      <c r="B17" s="190">
        <v>291</v>
      </c>
      <c r="C17" s="190">
        <v>292</v>
      </c>
      <c r="D17" s="190">
        <v>295</v>
      </c>
      <c r="E17" s="190">
        <v>302</v>
      </c>
      <c r="F17" s="190">
        <v>302</v>
      </c>
      <c r="G17" s="190">
        <v>303</v>
      </c>
      <c r="H17" s="190">
        <v>304</v>
      </c>
      <c r="I17" s="190">
        <v>312</v>
      </c>
      <c r="J17" s="190">
        <v>312</v>
      </c>
      <c r="K17" s="190">
        <v>315</v>
      </c>
      <c r="L17" s="190">
        <v>318</v>
      </c>
      <c r="M17" s="190">
        <v>321</v>
      </c>
      <c r="N17" s="190">
        <v>323</v>
      </c>
      <c r="O17" s="190">
        <v>323</v>
      </c>
      <c r="P17" s="190">
        <v>325</v>
      </c>
      <c r="Q17" s="190">
        <v>332</v>
      </c>
      <c r="R17" s="190">
        <v>330</v>
      </c>
      <c r="S17" s="190">
        <v>338</v>
      </c>
      <c r="T17" s="190">
        <v>344</v>
      </c>
      <c r="U17" s="190">
        <v>364</v>
      </c>
      <c r="V17" s="190">
        <v>366</v>
      </c>
      <c r="W17" s="190">
        <v>375</v>
      </c>
      <c r="X17" s="190">
        <v>387</v>
      </c>
      <c r="Y17" s="190">
        <v>396</v>
      </c>
      <c r="Z17" s="190">
        <v>397</v>
      </c>
      <c r="AA17" s="190">
        <v>404</v>
      </c>
      <c r="AB17" s="190">
        <v>410</v>
      </c>
      <c r="AC17" s="190">
        <v>411</v>
      </c>
      <c r="AD17" s="190">
        <v>411</v>
      </c>
      <c r="AE17" s="190">
        <v>417</v>
      </c>
      <c r="AF17" s="190">
        <v>420</v>
      </c>
      <c r="AG17" s="190">
        <v>425</v>
      </c>
      <c r="AH17" s="191">
        <v>430</v>
      </c>
      <c r="AI17" s="191">
        <v>436</v>
      </c>
      <c r="AJ17" s="191">
        <v>439</v>
      </c>
      <c r="AK17" s="191">
        <v>445</v>
      </c>
      <c r="AL17" s="192"/>
      <c r="AM17" s="190">
        <v>302</v>
      </c>
      <c r="AN17" s="190">
        <v>312</v>
      </c>
      <c r="AO17" s="190">
        <v>321</v>
      </c>
      <c r="AP17" s="190">
        <v>332</v>
      </c>
      <c r="AQ17" s="190">
        <v>364</v>
      </c>
      <c r="AR17" s="190">
        <v>396</v>
      </c>
      <c r="AS17" s="190">
        <f>AC17</f>
        <v>411</v>
      </c>
      <c r="AT17" s="190">
        <v>425</v>
      </c>
      <c r="AU17" s="190">
        <v>445</v>
      </c>
      <c r="AV17" s="164"/>
    </row>
    <row r="18" spans="1:49">
      <c r="A18" s="161" t="s">
        <v>1082</v>
      </c>
      <c r="B18" s="185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93">
        <v>325</v>
      </c>
      <c r="Q18" s="193">
        <v>332</v>
      </c>
      <c r="R18" s="193">
        <v>330</v>
      </c>
      <c r="S18" s="193">
        <v>338</v>
      </c>
      <c r="T18" s="193">
        <v>344</v>
      </c>
      <c r="U18" s="193">
        <v>364</v>
      </c>
      <c r="V18" s="193">
        <v>366</v>
      </c>
      <c r="W18" s="193">
        <v>332</v>
      </c>
      <c r="X18" s="193">
        <v>334</v>
      </c>
      <c r="Y18" s="193">
        <v>334</v>
      </c>
      <c r="Z18" s="193">
        <v>334</v>
      </c>
      <c r="AA18" s="193">
        <v>334</v>
      </c>
      <c r="AB18" s="193">
        <v>333</v>
      </c>
      <c r="AC18" s="193">
        <v>333</v>
      </c>
      <c r="AD18" s="193">
        <v>332</v>
      </c>
      <c r="AE18" s="193">
        <v>332</v>
      </c>
      <c r="AF18" s="193">
        <v>332</v>
      </c>
      <c r="AG18" s="193">
        <v>333</v>
      </c>
      <c r="AH18" s="193">
        <v>333</v>
      </c>
      <c r="AI18" s="193">
        <v>335</v>
      </c>
      <c r="AJ18" s="193">
        <v>338</v>
      </c>
      <c r="AK18" s="193">
        <v>342</v>
      </c>
      <c r="AL18" s="169"/>
      <c r="AM18" s="185">
        <v>0</v>
      </c>
      <c r="AN18" s="185">
        <v>0</v>
      </c>
      <c r="AO18" s="185">
        <v>0</v>
      </c>
      <c r="AP18" s="193">
        <v>332</v>
      </c>
      <c r="AQ18" s="193">
        <v>364</v>
      </c>
      <c r="AR18" s="193">
        <v>334</v>
      </c>
      <c r="AS18" s="193">
        <v>333</v>
      </c>
      <c r="AT18" s="193">
        <v>333</v>
      </c>
      <c r="AU18" s="193">
        <v>342</v>
      </c>
      <c r="AV18" s="102"/>
    </row>
    <row r="19" spans="1:49">
      <c r="A19" s="153" t="s">
        <v>1083</v>
      </c>
      <c r="B19" s="185">
        <v>0</v>
      </c>
      <c r="C19" s="185">
        <v>0</v>
      </c>
      <c r="D19" s="185">
        <v>0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5">
        <v>0</v>
      </c>
      <c r="K19" s="185">
        <v>0</v>
      </c>
      <c r="L19" s="185">
        <v>0</v>
      </c>
      <c r="M19" s="185">
        <v>0</v>
      </c>
      <c r="N19" s="185">
        <v>0</v>
      </c>
      <c r="O19" s="185">
        <v>0</v>
      </c>
      <c r="P19" s="193">
        <v>2</v>
      </c>
      <c r="Q19" s="193">
        <v>3</v>
      </c>
      <c r="R19" s="193">
        <v>3</v>
      </c>
      <c r="S19" s="193">
        <v>4</v>
      </c>
      <c r="T19" s="193">
        <v>5</v>
      </c>
      <c r="U19" s="193">
        <v>10</v>
      </c>
      <c r="V19" s="193">
        <v>10</v>
      </c>
      <c r="W19" s="193">
        <v>10</v>
      </c>
      <c r="X19" s="193">
        <v>12</v>
      </c>
      <c r="Y19" s="193">
        <v>12</v>
      </c>
      <c r="Z19" s="193">
        <v>12</v>
      </c>
      <c r="AA19" s="193">
        <v>12</v>
      </c>
      <c r="AB19" s="193">
        <v>12</v>
      </c>
      <c r="AC19" s="193">
        <v>12</v>
      </c>
      <c r="AD19" s="193">
        <v>12</v>
      </c>
      <c r="AE19" s="193">
        <v>12</v>
      </c>
      <c r="AF19" s="193">
        <v>12</v>
      </c>
      <c r="AG19" s="193">
        <v>12</v>
      </c>
      <c r="AH19" s="193">
        <v>11</v>
      </c>
      <c r="AI19" s="193">
        <v>11</v>
      </c>
      <c r="AJ19" s="193">
        <v>11</v>
      </c>
      <c r="AK19" s="193">
        <v>13</v>
      </c>
      <c r="AL19" s="169"/>
      <c r="AM19" s="185">
        <v>0</v>
      </c>
      <c r="AN19" s="185">
        <v>0</v>
      </c>
      <c r="AO19" s="185">
        <v>0</v>
      </c>
      <c r="AP19" s="193">
        <v>3</v>
      </c>
      <c r="AQ19" s="193">
        <v>10</v>
      </c>
      <c r="AR19" s="193">
        <v>12</v>
      </c>
      <c r="AS19" s="193">
        <v>12</v>
      </c>
      <c r="AT19" s="193">
        <v>12</v>
      </c>
      <c r="AU19" s="193">
        <v>13</v>
      </c>
      <c r="AV19" s="102"/>
    </row>
    <row r="20" spans="1:49">
      <c r="A20" s="163" t="s">
        <v>1331</v>
      </c>
      <c r="B20" s="185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5">
        <v>0</v>
      </c>
      <c r="K20" s="185">
        <v>0</v>
      </c>
      <c r="L20" s="185">
        <v>0</v>
      </c>
      <c r="M20" s="185">
        <v>0</v>
      </c>
      <c r="N20" s="185">
        <v>0</v>
      </c>
      <c r="O20" s="185">
        <v>0</v>
      </c>
      <c r="P20" s="193">
        <v>2</v>
      </c>
      <c r="Q20" s="193">
        <v>5</v>
      </c>
      <c r="R20" s="193">
        <v>5</v>
      </c>
      <c r="S20" s="193">
        <v>7</v>
      </c>
      <c r="T20" s="193">
        <v>13</v>
      </c>
      <c r="U20" s="193">
        <v>26</v>
      </c>
      <c r="V20" s="193">
        <v>28</v>
      </c>
      <c r="W20" s="193">
        <v>32</v>
      </c>
      <c r="X20" s="193">
        <v>40</v>
      </c>
      <c r="Y20" s="193">
        <v>48</v>
      </c>
      <c r="Z20" s="193">
        <v>49</v>
      </c>
      <c r="AA20" s="193">
        <v>56</v>
      </c>
      <c r="AB20" s="193">
        <v>61</v>
      </c>
      <c r="AC20" s="193">
        <v>62</v>
      </c>
      <c r="AD20" s="193">
        <v>63</v>
      </c>
      <c r="AE20" s="193">
        <v>69</v>
      </c>
      <c r="AF20" s="193">
        <v>72</v>
      </c>
      <c r="AG20" s="193">
        <v>73</v>
      </c>
      <c r="AH20" s="193">
        <v>78</v>
      </c>
      <c r="AI20" s="193">
        <v>81</v>
      </c>
      <c r="AJ20" s="193">
        <v>81</v>
      </c>
      <c r="AK20" s="193">
        <v>81</v>
      </c>
      <c r="AL20" s="169"/>
      <c r="AM20" s="185">
        <v>0</v>
      </c>
      <c r="AN20" s="185">
        <v>0</v>
      </c>
      <c r="AO20" s="185">
        <v>0</v>
      </c>
      <c r="AP20" s="193">
        <v>5</v>
      </c>
      <c r="AQ20" s="193">
        <v>26</v>
      </c>
      <c r="AR20" s="193">
        <v>48</v>
      </c>
      <c r="AS20" s="193">
        <v>62</v>
      </c>
      <c r="AT20" s="193">
        <v>73</v>
      </c>
      <c r="AU20" s="193">
        <v>81</v>
      </c>
      <c r="AV20" s="102"/>
    </row>
    <row r="21" spans="1:49">
      <c r="A21" s="35" t="s">
        <v>1079</v>
      </c>
      <c r="B21" s="181">
        <v>614.43934000000013</v>
      </c>
      <c r="C21" s="181">
        <v>615.03534000000013</v>
      </c>
      <c r="D21" s="181">
        <v>621.08912000000009</v>
      </c>
      <c r="E21" s="181">
        <v>636.65332000000012</v>
      </c>
      <c r="F21" s="181">
        <v>636.65332000000012</v>
      </c>
      <c r="G21" s="181">
        <v>636.94932000000017</v>
      </c>
      <c r="H21" s="181">
        <v>638.4964500000001</v>
      </c>
      <c r="I21" s="181">
        <v>649.43799000000013</v>
      </c>
      <c r="J21" s="181">
        <v>649.43799000000013</v>
      </c>
      <c r="K21" s="181">
        <v>651.89999000000012</v>
      </c>
      <c r="L21" s="181">
        <v>657.35499000000004</v>
      </c>
      <c r="M21" s="181">
        <v>663.33729000000005</v>
      </c>
      <c r="N21" s="181">
        <v>667.4</v>
      </c>
      <c r="O21" s="181">
        <v>667.4</v>
      </c>
      <c r="P21" s="181">
        <v>667.91870999999992</v>
      </c>
      <c r="Q21" s="181">
        <v>671.50727000000006</v>
      </c>
      <c r="R21" s="181">
        <v>669.08226999999999</v>
      </c>
      <c r="S21" s="181">
        <v>676.98732999999993</v>
      </c>
      <c r="T21" s="181">
        <v>678.2</v>
      </c>
      <c r="U21" s="181">
        <v>684.89468000000011</v>
      </c>
      <c r="V21" s="181">
        <v>685.11716999999999</v>
      </c>
      <c r="W21" s="181">
        <v>691.65582000000006</v>
      </c>
      <c r="X21" s="181">
        <v>696.50192000000004</v>
      </c>
      <c r="Y21" s="181">
        <v>697.36931999999979</v>
      </c>
      <c r="Z21" s="181">
        <v>698.84807999999975</v>
      </c>
      <c r="AA21" s="181">
        <v>700.95120999999983</v>
      </c>
      <c r="AB21" s="181">
        <v>700.85771000000011</v>
      </c>
      <c r="AC21" s="181">
        <v>702.13691999999992</v>
      </c>
      <c r="AD21" s="181">
        <v>702.13499000000002</v>
      </c>
      <c r="AE21" s="181">
        <v>702.3808600000001</v>
      </c>
      <c r="AF21" s="181">
        <v>702.58492999999999</v>
      </c>
      <c r="AG21" s="181">
        <v>704.76467999999988</v>
      </c>
      <c r="AH21" s="182">
        <v>705.05908000000011</v>
      </c>
      <c r="AI21" s="182">
        <v>706.26778000000024</v>
      </c>
      <c r="AJ21" s="182">
        <v>711.37078000000031</v>
      </c>
      <c r="AK21" s="182">
        <v>717.09301000000028</v>
      </c>
      <c r="AL21" s="169"/>
      <c r="AM21" s="181">
        <v>636.65332000000012</v>
      </c>
      <c r="AN21" s="181">
        <v>649.43799000000013</v>
      </c>
      <c r="AO21" s="181">
        <v>663.33729000000005</v>
      </c>
      <c r="AP21" s="181">
        <v>671.50727000000006</v>
      </c>
      <c r="AQ21" s="181">
        <v>684.89468000000011</v>
      </c>
      <c r="AR21" s="181">
        <v>697.36931999999979</v>
      </c>
      <c r="AS21" s="181">
        <f>AC21</f>
        <v>702.13691999999992</v>
      </c>
      <c r="AT21" s="181">
        <v>704.76467999999988</v>
      </c>
      <c r="AU21" s="181">
        <v>717.09301000000028</v>
      </c>
      <c r="AV21" s="102"/>
    </row>
    <row r="22" spans="1:49">
      <c r="A22" s="178" t="s">
        <v>899</v>
      </c>
      <c r="B22" s="181">
        <v>1418.1044210363245</v>
      </c>
      <c r="C22" s="181">
        <v>1945.5891533425424</v>
      </c>
      <c r="D22" s="181">
        <v>1811.7995737095926</v>
      </c>
      <c r="E22" s="181">
        <v>2502.0944344376271</v>
      </c>
      <c r="F22" s="181">
        <v>1599.9645119419147</v>
      </c>
      <c r="G22" s="181">
        <v>1981.8202684630121</v>
      </c>
      <c r="H22" s="181">
        <v>1859.2760241934843</v>
      </c>
      <c r="I22" s="181">
        <v>2526.5637878897019</v>
      </c>
      <c r="J22" s="181">
        <v>1612</v>
      </c>
      <c r="K22" s="181">
        <v>1931.7570060469607</v>
      </c>
      <c r="L22" s="181">
        <v>1929.8726518512178</v>
      </c>
      <c r="M22" s="181">
        <v>2740.6212529770332</v>
      </c>
      <c r="N22" s="181">
        <v>1517</v>
      </c>
      <c r="O22" s="181">
        <v>556.79999999999995</v>
      </c>
      <c r="P22" s="181">
        <v>1691.0489391552433</v>
      </c>
      <c r="Q22" s="181">
        <v>2720.300728437413</v>
      </c>
      <c r="R22" s="181">
        <v>1254.8459514611759</v>
      </c>
      <c r="S22" s="181">
        <v>1912.753848800613</v>
      </c>
      <c r="T22" s="181">
        <v>2033.7</v>
      </c>
      <c r="U22" s="181">
        <v>2934.3097726616666</v>
      </c>
      <c r="V22" s="181">
        <v>1777.3905667166309</v>
      </c>
      <c r="W22" s="181">
        <v>2321.2555740071566</v>
      </c>
      <c r="X22" s="181">
        <v>1978.8066478093479</v>
      </c>
      <c r="Y22" s="181">
        <v>2857.5527884724133</v>
      </c>
      <c r="Z22" s="181">
        <v>1795.225298675264</v>
      </c>
      <c r="AA22" s="181">
        <v>2222.9638372436962</v>
      </c>
      <c r="AB22" s="181">
        <v>2183.5372541358915</v>
      </c>
      <c r="AC22" s="181">
        <v>2996.1340621809791</v>
      </c>
      <c r="AD22" s="181">
        <v>1987.6463953480347</v>
      </c>
      <c r="AE22" s="181">
        <v>2447.9552865138544</v>
      </c>
      <c r="AF22" s="181">
        <v>2429.7104059736571</v>
      </c>
      <c r="AG22" s="181">
        <v>3407.0937071563903</v>
      </c>
      <c r="AH22" s="182">
        <v>2211.7743284451385</v>
      </c>
      <c r="AI22" s="182">
        <v>2781.0368464184116</v>
      </c>
      <c r="AJ22" s="182">
        <v>2544.7417288085044</v>
      </c>
      <c r="AK22" s="182">
        <v>3548.603776648757</v>
      </c>
      <c r="AL22" s="169"/>
      <c r="AM22" s="181">
        <v>7604.0717092603199</v>
      </c>
      <c r="AN22" s="181">
        <v>7920.7060502881395</v>
      </c>
      <c r="AO22" s="181">
        <v>8195.0152660619024</v>
      </c>
      <c r="AP22" s="181">
        <v>6490.5328340069218</v>
      </c>
      <c r="AQ22" s="181">
        <v>8118.9174356109161</v>
      </c>
      <c r="AR22" s="181">
        <v>8942.4628930605886</v>
      </c>
      <c r="AS22" s="181">
        <v>9205.1679598084556</v>
      </c>
      <c r="AT22" s="181">
        <v>10262.281313774896</v>
      </c>
      <c r="AU22" s="181">
        <v>11055.775912426227</v>
      </c>
      <c r="AV22" s="100"/>
      <c r="AW22" s="41"/>
    </row>
    <row r="23" spans="1:49" ht="4.5" customHeight="1">
      <c r="A23" s="179"/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0</v>
      </c>
      <c r="Q23" s="175">
        <v>0</v>
      </c>
      <c r="R23" s="175">
        <v>0</v>
      </c>
      <c r="S23" s="175">
        <v>0</v>
      </c>
      <c r="T23" s="175">
        <v>0</v>
      </c>
      <c r="U23" s="175">
        <v>0</v>
      </c>
      <c r="V23" s="175">
        <v>0</v>
      </c>
      <c r="W23" s="175">
        <v>0</v>
      </c>
      <c r="X23" s="175">
        <v>0</v>
      </c>
      <c r="Y23" s="175">
        <v>0</v>
      </c>
      <c r="Z23" s="175">
        <v>0</v>
      </c>
      <c r="AA23" s="175"/>
      <c r="AB23" s="175"/>
      <c r="AC23" s="175"/>
      <c r="AD23" s="175"/>
      <c r="AE23" s="175"/>
      <c r="AF23" s="173"/>
      <c r="AG23" s="173">
        <v>0</v>
      </c>
      <c r="AH23" s="173">
        <v>0</v>
      </c>
      <c r="AI23" s="173"/>
      <c r="AJ23" s="173"/>
      <c r="AK23" s="173">
        <v>0</v>
      </c>
      <c r="AL23" s="169"/>
      <c r="AM23" s="175"/>
      <c r="AN23" s="175"/>
      <c r="AO23" s="175"/>
      <c r="AP23" s="175"/>
      <c r="AQ23" s="175"/>
      <c r="AR23" s="175">
        <v>0</v>
      </c>
      <c r="AS23" s="175"/>
      <c r="AT23" s="175">
        <v>0</v>
      </c>
      <c r="AU23" s="175">
        <v>0</v>
      </c>
      <c r="AV23" s="103"/>
      <c r="AW23" s="41"/>
    </row>
    <row r="24" spans="1:49">
      <c r="A24" s="42" t="s">
        <v>900</v>
      </c>
      <c r="B24" s="181">
        <v>116.33882600311672</v>
      </c>
      <c r="C24" s="181">
        <v>129.28291625778442</v>
      </c>
      <c r="D24" s="181">
        <v>117.88830009591048</v>
      </c>
      <c r="E24" s="181">
        <v>124.4644292037072</v>
      </c>
      <c r="F24" s="181">
        <v>118.04043070743883</v>
      </c>
      <c r="G24" s="181">
        <v>131.75450123795713</v>
      </c>
      <c r="H24" s="181">
        <v>126.35988839901347</v>
      </c>
      <c r="I24" s="181">
        <v>135.07028324584434</v>
      </c>
      <c r="J24" s="181">
        <v>123.79117761056251</v>
      </c>
      <c r="K24" s="181">
        <v>134.52951149018412</v>
      </c>
      <c r="L24" s="181">
        <v>129.99965712588579</v>
      </c>
      <c r="M24" s="181">
        <v>137.29811000880147</v>
      </c>
      <c r="N24" s="181">
        <v>131.05564017072038</v>
      </c>
      <c r="O24" s="181">
        <v>167.2</v>
      </c>
      <c r="P24" s="181">
        <v>142.60405424123502</v>
      </c>
      <c r="Q24" s="181">
        <v>155.12766974376513</v>
      </c>
      <c r="R24" s="181">
        <v>144.08979746806392</v>
      </c>
      <c r="S24" s="181">
        <v>156.43159409701656</v>
      </c>
      <c r="T24" s="181">
        <v>146.30000000000001</v>
      </c>
      <c r="U24" s="181">
        <v>159.02908166097222</v>
      </c>
      <c r="V24" s="181">
        <v>158.77954531694772</v>
      </c>
      <c r="W24" s="181">
        <v>186.56539638720301</v>
      </c>
      <c r="X24" s="181">
        <v>177.7103838308511</v>
      </c>
      <c r="Y24" s="181">
        <v>195.69824936114802</v>
      </c>
      <c r="Z24" s="181">
        <v>184.00189723060379</v>
      </c>
      <c r="AA24" s="181">
        <v>206.50496328035058</v>
      </c>
      <c r="AB24" s="181">
        <v>205</v>
      </c>
      <c r="AC24" s="181">
        <v>198.50468534193922</v>
      </c>
      <c r="AD24" s="181">
        <v>189.0130916070801</v>
      </c>
      <c r="AE24" s="181">
        <v>209.04408264572913</v>
      </c>
      <c r="AF24" s="181">
        <v>199.13633904321355</v>
      </c>
      <c r="AG24" s="181">
        <v>209.76242843691426</v>
      </c>
      <c r="AH24" s="181">
        <v>188.00866670269238</v>
      </c>
      <c r="AI24" s="181">
        <v>207.6</v>
      </c>
      <c r="AJ24" s="181">
        <v>196.68433311586801</v>
      </c>
      <c r="AK24" s="181">
        <v>199.10392006151898</v>
      </c>
      <c r="AL24" s="169"/>
      <c r="AM24" s="181">
        <v>122.41421178553072</v>
      </c>
      <c r="AN24" s="181">
        <v>128.49227379245224</v>
      </c>
      <c r="AO24" s="181">
        <v>132.1312297384745</v>
      </c>
      <c r="AP24" s="181">
        <v>146.49099361063827</v>
      </c>
      <c r="AQ24" s="181">
        <v>152.60032745644804</v>
      </c>
      <c r="AR24" s="181">
        <v>181.07661105380257</v>
      </c>
      <c r="AS24" s="181">
        <v>198.89495912311426</v>
      </c>
      <c r="AT24" s="181">
        <v>202.74579488557811</v>
      </c>
      <c r="AU24" s="181">
        <v>197.6887010530051</v>
      </c>
      <c r="AV24" s="100"/>
      <c r="AW24" s="41"/>
    </row>
    <row r="25" spans="1:49">
      <c r="A25" s="178" t="s">
        <v>901</v>
      </c>
      <c r="B25" s="181">
        <v>174.84005901190321</v>
      </c>
      <c r="C25" s="181">
        <v>193.24925973037014</v>
      </c>
      <c r="D25" s="181">
        <v>178.03500350389643</v>
      </c>
      <c r="E25" s="181">
        <v>195.95989687050877</v>
      </c>
      <c r="F25" s="181">
        <v>178.99581582599419</v>
      </c>
      <c r="G25" s="181">
        <v>195.06313936454515</v>
      </c>
      <c r="H25" s="181">
        <v>185.08732662590589</v>
      </c>
      <c r="I25" s="181">
        <v>199.5351207224011</v>
      </c>
      <c r="J25" s="181">
        <v>177.11435223702105</v>
      </c>
      <c r="K25" s="181">
        <v>189.21250552006643</v>
      </c>
      <c r="L25" s="181">
        <v>184.67783287335547</v>
      </c>
      <c r="M25" s="181">
        <v>201.98053377608915</v>
      </c>
      <c r="N25" s="181">
        <v>173.93702511766034</v>
      </c>
      <c r="O25" s="181">
        <v>204.7</v>
      </c>
      <c r="P25" s="181">
        <v>193.92360062818361</v>
      </c>
      <c r="Q25" s="181">
        <v>211.67666613426718</v>
      </c>
      <c r="R25" s="181">
        <v>191.64274360094439</v>
      </c>
      <c r="S25" s="181">
        <v>212.57111207244344</v>
      </c>
      <c r="T25" s="181">
        <v>196.9</v>
      </c>
      <c r="U25" s="181">
        <v>234.20033136728892</v>
      </c>
      <c r="V25" s="181">
        <v>214.51863862520889</v>
      </c>
      <c r="W25" s="181">
        <v>244.76994950426595</v>
      </c>
      <c r="X25" s="181">
        <v>226.15145049130635</v>
      </c>
      <c r="Y25" s="181">
        <v>252.03238385470391</v>
      </c>
      <c r="Z25" s="181">
        <v>233.97945816484551</v>
      </c>
      <c r="AA25" s="181">
        <v>254.09309874046789</v>
      </c>
      <c r="AB25" s="181">
        <v>255</v>
      </c>
      <c r="AC25" s="181">
        <v>252.71020329415722</v>
      </c>
      <c r="AD25" s="181">
        <v>236.7767134387727</v>
      </c>
      <c r="AE25" s="181">
        <v>254.58315377760175</v>
      </c>
      <c r="AF25" s="181">
        <v>245.42800304493738</v>
      </c>
      <c r="AG25" s="181">
        <v>259.80269764870621</v>
      </c>
      <c r="AH25" s="181">
        <v>236.72909771602772</v>
      </c>
      <c r="AI25" s="181">
        <v>257.2</v>
      </c>
      <c r="AJ25" s="181">
        <v>235.09459502506388</v>
      </c>
      <c r="AK25" s="181">
        <v>252.48156944481681</v>
      </c>
      <c r="AL25" s="169"/>
      <c r="AM25" s="181">
        <v>186.61122296725188</v>
      </c>
      <c r="AN25" s="181">
        <v>190.57624114722526</v>
      </c>
      <c r="AO25" s="181">
        <v>189.35609820742781</v>
      </c>
      <c r="AP25" s="181">
        <v>196.07537234269986</v>
      </c>
      <c r="AQ25" s="181">
        <v>211.56269159606248</v>
      </c>
      <c r="AR25" s="181">
        <v>236.13036163975966</v>
      </c>
      <c r="AS25" s="181">
        <v>249.77355289333414</v>
      </c>
      <c r="AT25" s="181">
        <v>250.16394853412297</v>
      </c>
      <c r="AU25" s="181">
        <v>246.33289618444948</v>
      </c>
      <c r="AV25" s="100"/>
      <c r="AW25" s="41"/>
    </row>
    <row r="26" spans="1:49" ht="4.5" customHeight="1">
      <c r="A26" s="179"/>
      <c r="B26" s="175">
        <v>0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175">
        <v>0</v>
      </c>
      <c r="T26" s="175">
        <v>0</v>
      </c>
      <c r="U26" s="175">
        <v>0</v>
      </c>
      <c r="V26" s="175">
        <v>0</v>
      </c>
      <c r="W26" s="175">
        <v>0</v>
      </c>
      <c r="X26" s="175">
        <v>0</v>
      </c>
      <c r="Y26" s="175">
        <v>0</v>
      </c>
      <c r="Z26" s="175">
        <v>0</v>
      </c>
      <c r="AA26" s="175"/>
      <c r="AB26" s="175"/>
      <c r="AC26" s="175"/>
      <c r="AD26" s="175"/>
      <c r="AE26" s="175"/>
      <c r="AF26" s="173"/>
      <c r="AG26" s="173">
        <v>0</v>
      </c>
      <c r="AH26" s="173">
        <v>0</v>
      </c>
      <c r="AI26" s="173"/>
      <c r="AJ26" s="173"/>
      <c r="AK26" s="173">
        <v>0</v>
      </c>
      <c r="AL26" s="169"/>
      <c r="AM26" s="175"/>
      <c r="AN26" s="175"/>
      <c r="AO26" s="175"/>
      <c r="AP26" s="175"/>
      <c r="AQ26" s="175"/>
      <c r="AR26" s="175">
        <v>0</v>
      </c>
      <c r="AS26" s="175"/>
      <c r="AT26" s="175">
        <v>0</v>
      </c>
      <c r="AU26" s="175">
        <v>0</v>
      </c>
      <c r="AV26" s="103"/>
      <c r="AW26" s="41"/>
    </row>
    <row r="27" spans="1:49">
      <c r="A27" s="42" t="s">
        <v>902</v>
      </c>
      <c r="B27" s="193">
        <v>36203</v>
      </c>
      <c r="C27" s="193">
        <v>37465</v>
      </c>
      <c r="D27" s="193">
        <v>38132</v>
      </c>
      <c r="E27" s="193">
        <v>43899</v>
      </c>
      <c r="F27" s="193">
        <v>39495</v>
      </c>
      <c r="G27" s="193">
        <v>39314</v>
      </c>
      <c r="H27" s="193">
        <v>36421</v>
      </c>
      <c r="I27" s="193">
        <v>38650</v>
      </c>
      <c r="J27" s="193">
        <v>36943</v>
      </c>
      <c r="K27" s="193">
        <v>36485</v>
      </c>
      <c r="L27" s="193">
        <v>36814</v>
      </c>
      <c r="M27" s="193">
        <v>38302.370000000003</v>
      </c>
      <c r="N27" s="193">
        <v>36464</v>
      </c>
      <c r="O27" s="193">
        <v>35951</v>
      </c>
      <c r="P27" s="193">
        <v>34142</v>
      </c>
      <c r="Q27" s="193">
        <v>35508</v>
      </c>
      <c r="R27" s="193">
        <v>33086.766335777116</v>
      </c>
      <c r="S27" s="193">
        <v>32409.744327272725</v>
      </c>
      <c r="T27" s="193">
        <v>34283</v>
      </c>
      <c r="U27" s="193">
        <v>35325</v>
      </c>
      <c r="V27" s="193">
        <v>32939</v>
      </c>
      <c r="W27" s="193">
        <v>30488</v>
      </c>
      <c r="X27" s="193">
        <v>29565.544469696968</v>
      </c>
      <c r="Y27" s="193">
        <v>31154.942841642242</v>
      </c>
      <c r="Z27" s="193">
        <v>26217.696712141791</v>
      </c>
      <c r="AA27" s="193">
        <v>25887.906213567858</v>
      </c>
      <c r="AB27" s="193">
        <v>25627</v>
      </c>
      <c r="AC27" s="193">
        <v>28246.829666997506</v>
      </c>
      <c r="AD27" s="185" t="s">
        <v>0</v>
      </c>
      <c r="AE27" s="185" t="s">
        <v>0</v>
      </c>
      <c r="AF27" s="185" t="s">
        <v>0</v>
      </c>
      <c r="AG27" s="193">
        <v>31919</v>
      </c>
      <c r="AH27" s="185" t="s">
        <v>0</v>
      </c>
      <c r="AI27" s="185" t="s">
        <v>0</v>
      </c>
      <c r="AJ27" s="185" t="s">
        <v>0</v>
      </c>
      <c r="AK27" s="185">
        <v>0</v>
      </c>
      <c r="AL27" s="169"/>
      <c r="AM27" s="193">
        <v>43899</v>
      </c>
      <c r="AN27" s="193">
        <v>38650</v>
      </c>
      <c r="AO27" s="193">
        <v>38302.370000000003</v>
      </c>
      <c r="AP27" s="193">
        <v>35508</v>
      </c>
      <c r="AQ27" s="193">
        <v>35325</v>
      </c>
      <c r="AR27" s="193">
        <v>31154.942841642242</v>
      </c>
      <c r="AS27" s="193">
        <f>AC27</f>
        <v>28246.829666997506</v>
      </c>
      <c r="AT27" s="193">
        <f>AG27</f>
        <v>31919</v>
      </c>
      <c r="AU27" s="193">
        <v>0</v>
      </c>
      <c r="AV27" s="157"/>
      <c r="AW27" s="41"/>
    </row>
    <row r="28" spans="1:49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117"/>
      <c r="AM28" s="8"/>
      <c r="AN28" s="8"/>
      <c r="AO28" s="8"/>
      <c r="AP28" s="8"/>
      <c r="AQ28" s="8"/>
      <c r="AR28" s="8"/>
      <c r="AS28" s="8"/>
      <c r="AT28" s="8"/>
      <c r="AU28" s="8">
        <v>0</v>
      </c>
      <c r="AV28" s="103"/>
      <c r="AW28" s="41"/>
    </row>
    <row r="29" spans="1:49" s="8" customFormat="1" ht="13.5">
      <c r="A29" s="6" t="s">
        <v>1333</v>
      </c>
      <c r="B29" s="7" t="s">
        <v>1097</v>
      </c>
      <c r="C29" s="7" t="s">
        <v>1098</v>
      </c>
      <c r="D29" s="7" t="s">
        <v>1099</v>
      </c>
      <c r="E29" s="7" t="s">
        <v>1100</v>
      </c>
      <c r="F29" s="7" t="s">
        <v>1101</v>
      </c>
      <c r="G29" s="7" t="s">
        <v>1102</v>
      </c>
      <c r="H29" s="7" t="s">
        <v>1103</v>
      </c>
      <c r="I29" s="7" t="s">
        <v>1104</v>
      </c>
      <c r="J29" s="7" t="s">
        <v>884</v>
      </c>
      <c r="K29" s="7" t="s">
        <v>885</v>
      </c>
      <c r="L29" s="7" t="s">
        <v>886</v>
      </c>
      <c r="M29" s="7" t="s">
        <v>887</v>
      </c>
      <c r="N29" s="7" t="s">
        <v>888</v>
      </c>
      <c r="O29" s="7" t="s">
        <v>889</v>
      </c>
      <c r="P29" s="7" t="s">
        <v>890</v>
      </c>
      <c r="Q29" s="7" t="s">
        <v>891</v>
      </c>
      <c r="R29" s="7" t="s">
        <v>892</v>
      </c>
      <c r="S29" s="7" t="s">
        <v>893</v>
      </c>
      <c r="T29" s="7" t="s">
        <v>894</v>
      </c>
      <c r="U29" s="7" t="s">
        <v>895</v>
      </c>
      <c r="V29" s="7" t="s">
        <v>896</v>
      </c>
      <c r="W29" s="7" t="s">
        <v>897</v>
      </c>
      <c r="X29" s="7" t="s">
        <v>1090</v>
      </c>
      <c r="Y29" s="7" t="s">
        <v>1119</v>
      </c>
      <c r="Z29" s="7" t="s">
        <v>1162</v>
      </c>
      <c r="AA29" s="7" t="s">
        <v>1176</v>
      </c>
      <c r="AB29" s="7" t="s">
        <v>1188</v>
      </c>
      <c r="AC29" s="7" t="s">
        <v>1198</v>
      </c>
      <c r="AD29" s="7" t="s">
        <v>1203</v>
      </c>
      <c r="AE29" s="7" t="s">
        <v>1208</v>
      </c>
      <c r="AF29" s="7" t="s">
        <v>1220</v>
      </c>
      <c r="AG29" s="7" t="s">
        <v>1270</v>
      </c>
      <c r="AH29" s="7" t="s">
        <v>1271</v>
      </c>
      <c r="AI29" s="7" t="s">
        <v>1287</v>
      </c>
      <c r="AJ29" s="7" t="s">
        <v>1292</v>
      </c>
      <c r="AK29" s="7" t="s">
        <v>1339</v>
      </c>
      <c r="AL29" s="117"/>
      <c r="AM29" s="7" t="s">
        <v>1106</v>
      </c>
      <c r="AN29" s="7" t="s">
        <v>1107</v>
      </c>
      <c r="AO29" s="7">
        <v>2019</v>
      </c>
      <c r="AP29" s="7">
        <v>2020</v>
      </c>
      <c r="AQ29" s="7">
        <v>2021</v>
      </c>
      <c r="AR29" s="7">
        <v>2022</v>
      </c>
      <c r="AS29" s="7">
        <v>2023</v>
      </c>
      <c r="AT29" s="7">
        <v>2024</v>
      </c>
      <c r="AU29" s="7">
        <v>2025</v>
      </c>
    </row>
    <row r="30" spans="1:49">
      <c r="A30" s="165" t="s">
        <v>1334</v>
      </c>
      <c r="B30" s="183">
        <f>B7</f>
        <v>872239.98314999999</v>
      </c>
      <c r="C30" s="183">
        <f t="shared" ref="C30:AT30" si="2">C7</f>
        <v>1195987.68879</v>
      </c>
      <c r="D30" s="183">
        <f t="shared" si="2"/>
        <v>1119804.8848400004</v>
      </c>
      <c r="E30" s="183">
        <f t="shared" si="2"/>
        <v>1573495.1795400009</v>
      </c>
      <c r="F30" s="183">
        <f t="shared" si="2"/>
        <v>1018622.7184099997</v>
      </c>
      <c r="G30" s="183">
        <f t="shared" si="2"/>
        <v>1262025.7629600007</v>
      </c>
      <c r="H30" s="183">
        <f t="shared" si="2"/>
        <v>1185702.8701599988</v>
      </c>
      <c r="I30" s="183">
        <f t="shared" si="2"/>
        <v>1627024.2586400013</v>
      </c>
      <c r="J30" s="183">
        <f t="shared" si="2"/>
        <v>1046846.631299</v>
      </c>
      <c r="K30" s="183">
        <f t="shared" si="2"/>
        <v>1256934.38005</v>
      </c>
      <c r="L30" s="183">
        <f t="shared" si="2"/>
        <v>1265567.0532999989</v>
      </c>
      <c r="M30" s="183">
        <f t="shared" si="2"/>
        <v>1809758.6656053476</v>
      </c>
      <c r="N30" s="183">
        <f t="shared" si="2"/>
        <v>1009351.9455627998</v>
      </c>
      <c r="O30" s="183">
        <f t="shared" si="2"/>
        <v>371587.88240945083</v>
      </c>
      <c r="P30" s="183">
        <f t="shared" si="2"/>
        <v>1129044.643989824</v>
      </c>
      <c r="Q30" s="183">
        <f t="shared" si="2"/>
        <v>1821820.7345409978</v>
      </c>
      <c r="R30" s="183">
        <f t="shared" si="2"/>
        <v>841116.67842010001</v>
      </c>
      <c r="S30" s="183">
        <f t="shared" si="2"/>
        <v>1287349.9040767506</v>
      </c>
      <c r="T30" s="183">
        <f t="shared" si="2"/>
        <v>1377970</v>
      </c>
      <c r="U30" s="183">
        <f t="shared" si="2"/>
        <v>1999820.9462972931</v>
      </c>
      <c r="V30" s="183">
        <f t="shared" si="2"/>
        <v>1217523.0692400001</v>
      </c>
      <c r="W30" s="183">
        <f t="shared" si="2"/>
        <v>1597920.9885899997</v>
      </c>
      <c r="X30" s="183">
        <f t="shared" si="2"/>
        <v>1373447.8820600002</v>
      </c>
      <c r="Y30" s="183">
        <f t="shared" si="2"/>
        <v>1991530.3243167503</v>
      </c>
      <c r="Z30" s="183">
        <f t="shared" si="2"/>
        <v>1253262.3994652999</v>
      </c>
      <c r="AA30" s="183">
        <f t="shared" si="2"/>
        <v>1555851.6005347001</v>
      </c>
      <c r="AB30" s="183">
        <f t="shared" si="2"/>
        <v>1530451</v>
      </c>
      <c r="AC30" s="183">
        <f t="shared" si="2"/>
        <v>2101780</v>
      </c>
      <c r="AD30" s="183">
        <f t="shared" si="2"/>
        <v>1395598</v>
      </c>
      <c r="AE30" s="183">
        <f t="shared" si="2"/>
        <v>1719096</v>
      </c>
      <c r="AF30" s="183">
        <f t="shared" si="2"/>
        <v>1706830</v>
      </c>
      <c r="AG30" s="183">
        <f t="shared" si="2"/>
        <v>2397486</v>
      </c>
      <c r="AH30" s="183">
        <f t="shared" si="2"/>
        <v>1559106</v>
      </c>
      <c r="AI30" s="183">
        <f t="shared" si="2"/>
        <v>1962476</v>
      </c>
      <c r="AJ30" s="183">
        <f t="shared" si="2"/>
        <v>1803762</v>
      </c>
      <c r="AK30" s="183">
        <v>2534526</v>
      </c>
      <c r="AL30" s="184"/>
      <c r="AM30" s="183">
        <f t="shared" si="2"/>
        <v>4761527.7363200011</v>
      </c>
      <c r="AN30" s="183">
        <f t="shared" si="2"/>
        <v>5093375.6101700002</v>
      </c>
      <c r="AO30" s="183">
        <f t="shared" si="2"/>
        <v>5379106.7302543465</v>
      </c>
      <c r="AP30" s="183">
        <f t="shared" si="2"/>
        <v>4331805.2065030728</v>
      </c>
      <c r="AQ30" s="183">
        <f t="shared" si="2"/>
        <v>5506257.5287941433</v>
      </c>
      <c r="AR30" s="183">
        <f t="shared" si="2"/>
        <v>6180422.2642067503</v>
      </c>
      <c r="AS30" s="183">
        <f t="shared" si="2"/>
        <v>6441345</v>
      </c>
      <c r="AT30" s="183">
        <f t="shared" si="2"/>
        <v>7219010</v>
      </c>
      <c r="AU30" s="183">
        <v>7859870</v>
      </c>
    </row>
    <row r="31" spans="1:49">
      <c r="A31" s="8" t="s">
        <v>1336</v>
      </c>
      <c r="B31" s="185">
        <v>-408138.16115000006</v>
      </c>
      <c r="C31" s="185">
        <v>-555139.87729999982</v>
      </c>
      <c r="D31" s="185">
        <v>-545673.80824000004</v>
      </c>
      <c r="E31" s="185">
        <v>-712619.19517999981</v>
      </c>
      <c r="F31" s="185">
        <v>-500803.55426</v>
      </c>
      <c r="G31" s="185">
        <v>-587448.65775000001</v>
      </c>
      <c r="H31" s="185">
        <v>-573227.38787999982</v>
      </c>
      <c r="I31" s="185">
        <v>-735246.05171000026</v>
      </c>
      <c r="J31" s="185">
        <v>-552988.09126899997</v>
      </c>
      <c r="K31" s="185">
        <v>-624406.80050999974</v>
      </c>
      <c r="L31" s="185">
        <v>-635056.12011000025</v>
      </c>
      <c r="M31" s="185">
        <v>-850877.44918</v>
      </c>
      <c r="N31" s="185">
        <v>-521280.72722</v>
      </c>
      <c r="O31" s="185">
        <v>-269633.43755999999</v>
      </c>
      <c r="P31" s="185">
        <v>-620735.8198800002</v>
      </c>
      <c r="Q31" s="185">
        <v>-851193.01634000009</v>
      </c>
      <c r="R31" s="185">
        <v>-422225.96265999984</v>
      </c>
      <c r="S31" s="185">
        <v>-661350.79898000008</v>
      </c>
      <c r="T31" s="185">
        <v>-676322</v>
      </c>
      <c r="U31" s="185">
        <v>-982802.29746999987</v>
      </c>
      <c r="V31" s="185">
        <v>-625452</v>
      </c>
      <c r="W31" s="185">
        <v>-748166</v>
      </c>
      <c r="X31" s="185">
        <v>-671497</v>
      </c>
      <c r="Y31" s="185">
        <v>-1002273</v>
      </c>
      <c r="Z31" s="185">
        <v>-673364</v>
      </c>
      <c r="AA31" s="185">
        <v>-778296</v>
      </c>
      <c r="AB31" s="185">
        <v>-802510</v>
      </c>
      <c r="AC31" s="185">
        <v>-1038745</v>
      </c>
      <c r="AD31" s="185">
        <v>-726196</v>
      </c>
      <c r="AE31" s="185">
        <v>-837880</v>
      </c>
      <c r="AF31" s="185">
        <v>-831041</v>
      </c>
      <c r="AG31" s="185">
        <v>-1152932</v>
      </c>
      <c r="AH31" s="185">
        <v>-771356</v>
      </c>
      <c r="AI31" s="185">
        <v>-913824</v>
      </c>
      <c r="AJ31" s="185">
        <v>-834994</v>
      </c>
      <c r="AK31" s="185">
        <v>-1154459</v>
      </c>
      <c r="AL31" s="184"/>
      <c r="AM31" s="185">
        <v>-2221571.0418699998</v>
      </c>
      <c r="AN31" s="185">
        <v>-2396725.6516</v>
      </c>
      <c r="AO31" s="185">
        <v>-2663328.461069</v>
      </c>
      <c r="AP31" s="185">
        <v>-2262843.0010000002</v>
      </c>
      <c r="AQ31" s="185">
        <v>-2742701.0591099998</v>
      </c>
      <c r="AR31" s="185">
        <v>-3047388</v>
      </c>
      <c r="AS31" s="185">
        <f>SUM(Z31:AC31)</f>
        <v>-3292915</v>
      </c>
      <c r="AT31" s="185">
        <v>-3548049</v>
      </c>
      <c r="AU31" s="185">
        <v>-3674633</v>
      </c>
      <c r="AV31" s="106"/>
      <c r="AW31" s="41"/>
    </row>
    <row r="32" spans="1:49">
      <c r="A32" s="162" t="s">
        <v>1335</v>
      </c>
      <c r="B32" s="194">
        <v>464101.82199999993</v>
      </c>
      <c r="C32" s="194">
        <v>640847.81149000023</v>
      </c>
      <c r="D32" s="194">
        <v>574131.07660000038</v>
      </c>
      <c r="E32" s="194">
        <v>860875.98436000105</v>
      </c>
      <c r="F32" s="194">
        <v>517819.16414999973</v>
      </c>
      <c r="G32" s="194">
        <v>674577.10521000065</v>
      </c>
      <c r="H32" s="194">
        <v>612475.48227999895</v>
      </c>
      <c r="I32" s="194">
        <v>891778.20693000103</v>
      </c>
      <c r="J32" s="194">
        <v>493858.54003000003</v>
      </c>
      <c r="K32" s="194">
        <v>632527.5795400003</v>
      </c>
      <c r="L32" s="194">
        <v>630510.93318999861</v>
      </c>
      <c r="M32" s="194">
        <v>958881.21642534761</v>
      </c>
      <c r="N32" s="194">
        <v>488071.21834279981</v>
      </c>
      <c r="O32" s="194">
        <v>101954.44484945084</v>
      </c>
      <c r="P32" s="194">
        <v>508308.82410982379</v>
      </c>
      <c r="Q32" s="194">
        <v>970627.71820099768</v>
      </c>
      <c r="R32" s="194">
        <v>418890.71576010017</v>
      </c>
      <c r="S32" s="194">
        <v>625999.10509675054</v>
      </c>
      <c r="T32" s="194">
        <v>701648</v>
      </c>
      <c r="U32" s="194">
        <v>1017018.6488272932</v>
      </c>
      <c r="V32" s="194">
        <v>592071.0692400001</v>
      </c>
      <c r="W32" s="194">
        <v>849754.98858999973</v>
      </c>
      <c r="X32" s="194">
        <v>701950.88206000021</v>
      </c>
      <c r="Y32" s="194">
        <v>989257.32431675028</v>
      </c>
      <c r="Z32" s="194">
        <v>579898.39946529991</v>
      </c>
      <c r="AA32" s="194">
        <v>777555.60053470009</v>
      </c>
      <c r="AB32" s="194">
        <f>AB7+AB31</f>
        <v>727941</v>
      </c>
      <c r="AC32" s="194">
        <f>AC7+AC31</f>
        <v>1063035</v>
      </c>
      <c r="AD32" s="194">
        <f>AD7+AD31</f>
        <v>669402</v>
      </c>
      <c r="AE32" s="194">
        <f>AE7+AE31</f>
        <v>881216</v>
      </c>
      <c r="AF32" s="194">
        <f>AF7+AF31</f>
        <v>875789</v>
      </c>
      <c r="AG32" s="194">
        <v>1244554</v>
      </c>
      <c r="AH32" s="194">
        <v>787750</v>
      </c>
      <c r="AI32" s="194">
        <v>1048652</v>
      </c>
      <c r="AJ32" s="194">
        <v>968768</v>
      </c>
      <c r="AK32" s="194">
        <v>1380067</v>
      </c>
      <c r="AL32" s="184"/>
      <c r="AM32" s="194">
        <v>2539956.6944500012</v>
      </c>
      <c r="AN32" s="194">
        <v>2696649.9585700002</v>
      </c>
      <c r="AO32" s="194">
        <v>2715778.2691853466</v>
      </c>
      <c r="AP32" s="194">
        <v>2068962.2055030726</v>
      </c>
      <c r="AQ32" s="194">
        <v>2763556.4696841436</v>
      </c>
      <c r="AR32" s="194">
        <v>3133034.2642067503</v>
      </c>
      <c r="AS32" s="194">
        <f>AS7+AS31</f>
        <v>3148430</v>
      </c>
      <c r="AT32" s="194">
        <v>3670961</v>
      </c>
      <c r="AU32" s="194">
        <v>4185237</v>
      </c>
      <c r="AV32" s="105"/>
      <c r="AW32" s="41"/>
    </row>
    <row r="33" spans="1:49">
      <c r="A33" s="159" t="s">
        <v>1337</v>
      </c>
      <c r="B33" s="195">
        <v>0.53208042621933771</v>
      </c>
      <c r="C33" s="195">
        <v>0.53583144500287982</v>
      </c>
      <c r="D33" s="195">
        <v>0.51270635123370911</v>
      </c>
      <c r="E33" s="195">
        <v>0.54711065884019516</v>
      </c>
      <c r="F33" s="195">
        <v>0.50835226310118031</v>
      </c>
      <c r="G33" s="195">
        <v>0.53451928241767677</v>
      </c>
      <c r="H33" s="195">
        <v>0.5165505605947901</v>
      </c>
      <c r="I33" s="195">
        <v>0.5481038172568008</v>
      </c>
      <c r="J33" s="195">
        <v>0.47175825499594537</v>
      </c>
      <c r="K33" s="195">
        <v>0.50323039100485001</v>
      </c>
      <c r="L33" s="195">
        <v>0.49820428838276487</v>
      </c>
      <c r="M33" s="195">
        <v>0.52983927340644099</v>
      </c>
      <c r="N33" s="195">
        <v>0.4835490935430441</v>
      </c>
      <c r="O33" s="195">
        <v>0.27437505278255481</v>
      </c>
      <c r="P33" s="195">
        <v>0.45021144807308888</v>
      </c>
      <c r="Q33" s="195">
        <v>0.53277893911200014</v>
      </c>
      <c r="R33" s="195">
        <v>0.49801736965544163</v>
      </c>
      <c r="S33" s="195">
        <v>0.48626958615862764</v>
      </c>
      <c r="T33" s="195">
        <v>0.5091896049986574</v>
      </c>
      <c r="U33" s="195">
        <v>0.50855485372844145</v>
      </c>
      <c r="V33" s="195">
        <v>0.48629145861653494</v>
      </c>
      <c r="W33" s="195">
        <v>0.53178786351621854</v>
      </c>
      <c r="X33" s="195">
        <v>0.51108665369024531</v>
      </c>
      <c r="Y33" s="195">
        <v>0.49673224265673305</v>
      </c>
      <c r="Z33" s="195">
        <v>0.46271108086599549</v>
      </c>
      <c r="AA33" s="195">
        <v>0.49976205974109439</v>
      </c>
      <c r="AB33" s="195">
        <f>AB32/AB7</f>
        <v>0.47563822690174334</v>
      </c>
      <c r="AC33" s="195">
        <f>AC32/AC7</f>
        <v>0.50577843542140466</v>
      </c>
      <c r="AD33" s="195">
        <f>AD32/AD7</f>
        <v>0.47965245006083412</v>
      </c>
      <c r="AE33" s="195">
        <f>AE32/AE7</f>
        <v>0.51260429900366244</v>
      </c>
      <c r="AF33" s="195">
        <f>AF32/AF7</f>
        <v>0.51310851109952371</v>
      </c>
      <c r="AG33" s="195">
        <v>0.51910793222567309</v>
      </c>
      <c r="AH33" s="195">
        <v>0.50525750013148563</v>
      </c>
      <c r="AI33" s="195">
        <v>0.53435150289736022</v>
      </c>
      <c r="AJ33" s="195">
        <v>0.53708194318319158</v>
      </c>
      <c r="AK33" s="195">
        <v>0.54450694133735456</v>
      </c>
      <c r="AL33" s="184"/>
      <c r="AM33" s="195">
        <v>0.53343314060227121</v>
      </c>
      <c r="AN33" s="195">
        <v>0.52944258679559564</v>
      </c>
      <c r="AO33" s="195">
        <v>0.50487532695915349</v>
      </c>
      <c r="AP33" s="195">
        <v>0.47762124723361682</v>
      </c>
      <c r="AQ33" s="195">
        <v>0.50189379178735138</v>
      </c>
      <c r="AR33" s="195">
        <v>0.50692883597151295</v>
      </c>
      <c r="AS33" s="195">
        <f>AS32/AS7</f>
        <v>0.48878456285139205</v>
      </c>
      <c r="AT33" s="195">
        <v>0.50851307866314077</v>
      </c>
      <c r="AU33" s="195">
        <v>0.53248170771272296</v>
      </c>
      <c r="AV33" s="101"/>
      <c r="AW33" s="41"/>
    </row>
    <row r="34" spans="1:49">
      <c r="A34" s="161" t="s">
        <v>1294</v>
      </c>
      <c r="B34" s="185">
        <v>0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185">
        <v>0</v>
      </c>
      <c r="I34" s="185">
        <v>0</v>
      </c>
      <c r="J34" s="185">
        <v>0</v>
      </c>
      <c r="K34" s="185">
        <v>0</v>
      </c>
      <c r="L34" s="185">
        <v>0</v>
      </c>
      <c r="M34" s="185">
        <v>0</v>
      </c>
      <c r="N34" s="185">
        <v>0</v>
      </c>
      <c r="O34" s="185">
        <v>0</v>
      </c>
      <c r="P34" s="195">
        <v>0.45003156494010454</v>
      </c>
      <c r="Q34" s="195">
        <v>0.53290205805909496</v>
      </c>
      <c r="R34" s="195">
        <v>0.49793531040076711</v>
      </c>
      <c r="S34" s="195">
        <v>0.48620572989026617</v>
      </c>
      <c r="T34" s="195">
        <v>0.50976908286136891</v>
      </c>
      <c r="U34" s="195">
        <v>0.50932304442211385</v>
      </c>
      <c r="V34" s="195">
        <v>0.48623864471553618</v>
      </c>
      <c r="W34" s="195">
        <v>0.53233432852379725</v>
      </c>
      <c r="X34" s="195">
        <v>0.51190549408518282</v>
      </c>
      <c r="Y34" s="195">
        <v>0.49654834103793866</v>
      </c>
      <c r="Z34" s="195">
        <v>0.46197744484146397</v>
      </c>
      <c r="AA34" s="195">
        <v>0.49984073898896875</v>
      </c>
      <c r="AB34" s="195">
        <v>0.47511412583387175</v>
      </c>
      <c r="AC34" s="195">
        <v>0.50551223621328689</v>
      </c>
      <c r="AD34" s="195">
        <v>0.47970406936634158</v>
      </c>
      <c r="AE34" s="195">
        <v>0.51290790622089488</v>
      </c>
      <c r="AF34" s="195">
        <v>0.51492427713544253</v>
      </c>
      <c r="AG34" s="195">
        <v>0.52046015665924905</v>
      </c>
      <c r="AH34" s="195">
        <v>0.50575672565867213</v>
      </c>
      <c r="AI34" s="195">
        <v>0.53429589565326707</v>
      </c>
      <c r="AJ34" s="195">
        <v>0.5389307320872202</v>
      </c>
      <c r="AK34" s="195">
        <v>0.54627290885432034</v>
      </c>
      <c r="AL34" s="169"/>
      <c r="AM34" s="185">
        <v>0</v>
      </c>
      <c r="AN34" s="185">
        <v>0</v>
      </c>
      <c r="AO34" s="185">
        <v>0</v>
      </c>
      <c r="AP34" s="195">
        <v>0.50954413025304701</v>
      </c>
      <c r="AQ34" s="195">
        <v>0.50954413025304701</v>
      </c>
      <c r="AR34" s="195">
        <v>0.50954413025304701</v>
      </c>
      <c r="AS34" s="195">
        <v>0.50954413025304701</v>
      </c>
      <c r="AT34" s="195">
        <v>0.50954413025304701</v>
      </c>
      <c r="AU34" s="195">
        <v>0.53359197038873674</v>
      </c>
      <c r="AV34" s="160"/>
      <c r="AW34" s="41"/>
    </row>
    <row r="35" spans="1:49">
      <c r="A35" s="153" t="s">
        <v>1295</v>
      </c>
      <c r="B35" s="185">
        <v>0</v>
      </c>
      <c r="C35" s="185">
        <v>0</v>
      </c>
      <c r="D35" s="185">
        <v>0</v>
      </c>
      <c r="E35" s="185">
        <v>0</v>
      </c>
      <c r="F35" s="185">
        <v>0</v>
      </c>
      <c r="G35" s="185">
        <v>0</v>
      </c>
      <c r="H35" s="185">
        <v>0</v>
      </c>
      <c r="I35" s="185">
        <v>0</v>
      </c>
      <c r="J35" s="185">
        <v>0</v>
      </c>
      <c r="K35" s="185">
        <v>0</v>
      </c>
      <c r="L35" s="185">
        <v>0</v>
      </c>
      <c r="M35" s="185">
        <v>0</v>
      </c>
      <c r="N35" s="185">
        <v>0</v>
      </c>
      <c r="O35" s="185">
        <v>0</v>
      </c>
      <c r="P35" s="180">
        <v>0.53352497672457166</v>
      </c>
      <c r="Q35" s="180">
        <v>0.49372583164870204</v>
      </c>
      <c r="R35" s="180">
        <v>0.50443763186932267</v>
      </c>
      <c r="S35" s="180">
        <v>0.4841843298104001</v>
      </c>
      <c r="T35" s="180">
        <v>0.44764050492268759</v>
      </c>
      <c r="U35" s="180">
        <v>0.45595487639683785</v>
      </c>
      <c r="V35" s="180">
        <v>0.47898711006025468</v>
      </c>
      <c r="W35" s="180">
        <v>0.49625291297518709</v>
      </c>
      <c r="X35" s="180">
        <v>0.48042693326147617</v>
      </c>
      <c r="Y35" s="180">
        <v>0.48374582991356774</v>
      </c>
      <c r="Z35" s="180">
        <v>0.44977331608312937</v>
      </c>
      <c r="AA35" s="180">
        <v>0.45594514540565062</v>
      </c>
      <c r="AB35" s="180">
        <v>0.44114303360360102</v>
      </c>
      <c r="AC35" s="180">
        <v>0.4666036269462589</v>
      </c>
      <c r="AD35" s="180">
        <v>0.45490945477755002</v>
      </c>
      <c r="AE35" s="180">
        <v>0.47980098938547472</v>
      </c>
      <c r="AF35" s="180">
        <v>0.47178534485907647</v>
      </c>
      <c r="AG35" s="180">
        <v>0.48969730435549524</v>
      </c>
      <c r="AH35" s="180">
        <v>0.52321905616331132</v>
      </c>
      <c r="AI35" s="180">
        <v>0.53444000208233733</v>
      </c>
      <c r="AJ35" s="180">
        <v>0.52947951208828581</v>
      </c>
      <c r="AK35" s="180">
        <v>0.53347776631484833</v>
      </c>
      <c r="AL35" s="180"/>
      <c r="AM35" s="185">
        <v>0</v>
      </c>
      <c r="AN35" s="185">
        <v>0</v>
      </c>
      <c r="AO35" s="185">
        <v>0</v>
      </c>
      <c r="AP35" s="180">
        <v>0.49557114488441961</v>
      </c>
      <c r="AQ35" s="180">
        <v>0.46190565561720787</v>
      </c>
      <c r="AR35" s="180">
        <v>0.48472667943855674</v>
      </c>
      <c r="AS35" s="180">
        <v>0.4544421123465518</v>
      </c>
      <c r="AT35" s="180">
        <v>0.47495877195243175</v>
      </c>
      <c r="AU35" s="180">
        <v>0.53049890357351703</v>
      </c>
      <c r="AV35" s="160"/>
      <c r="AW35" s="41"/>
    </row>
    <row r="36" spans="1:49">
      <c r="A36" s="163" t="s">
        <v>1296</v>
      </c>
      <c r="B36" s="185">
        <v>0</v>
      </c>
      <c r="C36" s="185">
        <v>0</v>
      </c>
      <c r="D36" s="185">
        <v>0</v>
      </c>
      <c r="E36" s="185">
        <v>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0">
        <v>0.5412695256598401</v>
      </c>
      <c r="Q36" s="180">
        <v>0.5331376101362052</v>
      </c>
      <c r="R36" s="180">
        <v>0.50920570502743112</v>
      </c>
      <c r="S36" s="180">
        <v>0.49994106848836484</v>
      </c>
      <c r="T36" s="180">
        <v>0.51040940808125168</v>
      </c>
      <c r="U36" s="180">
        <v>0.49212014294885692</v>
      </c>
      <c r="V36" s="180">
        <v>0.49628679483459825</v>
      </c>
      <c r="W36" s="180">
        <v>0.52620572991649872</v>
      </c>
      <c r="X36" s="180">
        <v>0.49727947728482197</v>
      </c>
      <c r="Y36" s="180">
        <v>0.51220424157734812</v>
      </c>
      <c r="Z36" s="180">
        <v>0.49297096202138802</v>
      </c>
      <c r="AA36" s="180">
        <v>0.51980894358392071</v>
      </c>
      <c r="AB36" s="180">
        <v>0.51017645863917993</v>
      </c>
      <c r="AC36" s="180">
        <v>0.53477326044562568</v>
      </c>
      <c r="AD36" s="180">
        <v>0.49136737973391881</v>
      </c>
      <c r="AE36" s="180">
        <v>0.51934358316567164</v>
      </c>
      <c r="AF36" s="180">
        <v>0.48327287243866562</v>
      </c>
      <c r="AG36" s="180">
        <v>0.48919683913195444</v>
      </c>
      <c r="AH36" s="180">
        <v>0.48410622346366261</v>
      </c>
      <c r="AI36" s="180">
        <v>0.53568695284001444</v>
      </c>
      <c r="AJ36" s="180">
        <v>0.49659811051458869</v>
      </c>
      <c r="AK36" s="180">
        <v>0.49893210954879452</v>
      </c>
      <c r="AL36" s="180"/>
      <c r="AM36" s="185">
        <v>0</v>
      </c>
      <c r="AN36" s="185">
        <v>0</v>
      </c>
      <c r="AO36" s="185">
        <v>0</v>
      </c>
      <c r="AP36" s="180">
        <v>0.53465796866455351</v>
      </c>
      <c r="AQ36" s="180">
        <v>0.49898111202468409</v>
      </c>
      <c r="AR36" s="180">
        <v>0.50914319392307927</v>
      </c>
      <c r="AS36" s="180">
        <v>0.51694467725623117</v>
      </c>
      <c r="AT36" s="180">
        <v>0.49547000137438618</v>
      </c>
      <c r="AU36" s="180">
        <v>0.50488628825073489</v>
      </c>
      <c r="AV36" s="160"/>
      <c r="AW36" s="41"/>
    </row>
    <row r="37" spans="1:49">
      <c r="A37" s="162" t="s">
        <v>1329</v>
      </c>
      <c r="B37" s="194">
        <v>445818.12335281982</v>
      </c>
      <c r="C37" s="194">
        <v>571062.97990331228</v>
      </c>
      <c r="D37" s="194">
        <v>539911.48077263311</v>
      </c>
      <c r="E37" s="194">
        <v>818353.6527984807</v>
      </c>
      <c r="F37" s="194">
        <v>480222.26812442974</v>
      </c>
      <c r="G37" s="194">
        <v>587294.90908711543</v>
      </c>
      <c r="H37" s="194">
        <v>569276.8963645281</v>
      </c>
      <c r="I37" s="194">
        <v>836147.06951457704</v>
      </c>
      <c r="J37" s="194">
        <v>405042.73542981752</v>
      </c>
      <c r="K37" s="194">
        <v>532209.73386335047</v>
      </c>
      <c r="L37" s="194">
        <v>522254.99185788882</v>
      </c>
      <c r="M37" s="194">
        <v>825654.42275587935</v>
      </c>
      <c r="N37" s="194">
        <v>390879.47255633632</v>
      </c>
      <c r="O37" s="194">
        <v>55193.434489786421</v>
      </c>
      <c r="P37" s="194">
        <v>389109.39797702793</v>
      </c>
      <c r="Q37" s="194">
        <v>810909.82286257925</v>
      </c>
      <c r="R37" s="194">
        <v>319483.88900858804</v>
      </c>
      <c r="S37" s="194">
        <v>515537.46673462947</v>
      </c>
      <c r="T37" s="194">
        <v>594383.73358527222</v>
      </c>
      <c r="U37" s="194">
        <v>885863.11025168933</v>
      </c>
      <c r="V37" s="194">
        <v>491748.87652618403</v>
      </c>
      <c r="W37" s="194">
        <v>735713.5011654601</v>
      </c>
      <c r="X37" s="194">
        <v>602156.39254440379</v>
      </c>
      <c r="Y37" s="194">
        <v>863059.0062028782</v>
      </c>
      <c r="Z37" s="194">
        <v>489177.03907356306</v>
      </c>
      <c r="AA37" s="194">
        <v>681236.39006758167</v>
      </c>
      <c r="AB37" s="194">
        <v>632391.44757064001</v>
      </c>
      <c r="AC37" s="194">
        <v>938658.41199875984</v>
      </c>
      <c r="AD37" s="194">
        <v>569462.88878842467</v>
      </c>
      <c r="AE37" s="194">
        <v>771430.60852632206</v>
      </c>
      <c r="AF37" s="194">
        <v>760970.76502393407</v>
      </c>
      <c r="AG37" s="194">
        <v>1093480.4059193018</v>
      </c>
      <c r="AH37" s="194">
        <v>679419.92266002775</v>
      </c>
      <c r="AI37" s="194">
        <v>920163.77124524012</v>
      </c>
      <c r="AJ37" s="194">
        <v>856078.90468863153</v>
      </c>
      <c r="AK37" s="194">
        <v>1241668.673933577</v>
      </c>
      <c r="AL37" s="169"/>
      <c r="AM37" s="194">
        <v>-2221571.0418699998</v>
      </c>
      <c r="AN37" s="194">
        <v>-2396725.6516</v>
      </c>
      <c r="AO37" s="194">
        <v>-2663328.461069</v>
      </c>
      <c r="AP37" s="194">
        <v>-2262843.0010000002</v>
      </c>
      <c r="AQ37" s="194">
        <v>-2742701.0591099998</v>
      </c>
      <c r="AR37" s="194">
        <v>-3047388</v>
      </c>
      <c r="AS37" s="194">
        <v>-3292915</v>
      </c>
      <c r="AT37" s="194">
        <v>-3548049</v>
      </c>
      <c r="AU37" s="194">
        <v>3697331.2725274768</v>
      </c>
      <c r="AV37" s="105"/>
      <c r="AW37" s="41"/>
    </row>
    <row r="38" spans="1:49" s="8" customFormat="1" ht="13.5">
      <c r="A38" s="159" t="s">
        <v>1297</v>
      </c>
      <c r="B38" s="195">
        <v>0.56149765059084344</v>
      </c>
      <c r="C38" s="195">
        <v>0.58141718119608587</v>
      </c>
      <c r="D38" s="195">
        <v>0.5413521394244134</v>
      </c>
      <c r="E38" s="195">
        <v>0.57880813532440556</v>
      </c>
      <c r="F38" s="195">
        <v>0.54397652626173576</v>
      </c>
      <c r="G38" s="195">
        <v>0.5884710050116968</v>
      </c>
      <c r="H38" s="195">
        <v>0.55583945495783815</v>
      </c>
      <c r="I38" s="195">
        <v>0.58716401781210936</v>
      </c>
      <c r="J38" s="195">
        <v>0.5220495525623301</v>
      </c>
      <c r="K38" s="195">
        <v>0.56012418912913486</v>
      </c>
      <c r="L38" s="195">
        <v>0.55455239667632505</v>
      </c>
      <c r="M38" s="195">
        <v>0.58235221588353059</v>
      </c>
      <c r="N38" s="195">
        <v>0.54227272738293653</v>
      </c>
      <c r="O38" s="195">
        <v>0.22999383166563359</v>
      </c>
      <c r="P38" s="195">
        <v>0.49439802887848289</v>
      </c>
      <c r="Q38" s="195">
        <v>0.59355706006497588</v>
      </c>
      <c r="R38" s="195">
        <v>0.55962893690803106</v>
      </c>
      <c r="S38" s="195">
        <v>0.53009924180189305</v>
      </c>
      <c r="T38" s="195">
        <v>0.55907123841697548</v>
      </c>
      <c r="U38" s="195">
        <v>0.55283854937559251</v>
      </c>
      <c r="V38" s="195">
        <v>0.52982843925923195</v>
      </c>
      <c r="W38" s="195">
        <v>0.57597282287715368</v>
      </c>
      <c r="X38" s="195">
        <v>0.55238225713991385</v>
      </c>
      <c r="Y38" s="195">
        <v>0.53184347651383557</v>
      </c>
      <c r="Z38" s="195">
        <v>0.49640836026667806</v>
      </c>
      <c r="AA38" s="195">
        <v>0.53520183023252976</v>
      </c>
      <c r="AB38" s="195">
        <v>0.50820443009534222</v>
      </c>
      <c r="AC38" s="195">
        <v>0.54450014698375182</v>
      </c>
      <c r="AD38" s="195">
        <v>0.51526669003916414</v>
      </c>
      <c r="AE38" s="195">
        <v>0.55408953711440279</v>
      </c>
      <c r="AF38" s="195">
        <v>0.54783538571672241</v>
      </c>
      <c r="AG38" s="195">
        <v>0.54860260141207373</v>
      </c>
      <c r="AH38" s="195">
        <v>0.53671077828118163</v>
      </c>
      <c r="AI38" s="195">
        <v>0.57299997146022141</v>
      </c>
      <c r="AJ38" s="195">
        <v>0.57271599970550668</v>
      </c>
      <c r="AK38" s="195">
        <v>0.57782221360533459</v>
      </c>
      <c r="AL38" s="184"/>
      <c r="AM38" s="195">
        <v>0.56721663198935479</v>
      </c>
      <c r="AN38" s="195">
        <v>0.57124739727648632</v>
      </c>
      <c r="AO38" s="195">
        <v>0.55932294663292192</v>
      </c>
      <c r="AP38" s="195">
        <v>0.52860704213141896</v>
      </c>
      <c r="AQ38" s="195">
        <v>0.55007973413406597</v>
      </c>
      <c r="AR38" s="195">
        <v>0.54747626948924666</v>
      </c>
      <c r="AS38" s="195">
        <v>0.52452677265872483</v>
      </c>
      <c r="AT38" s="195">
        <v>0.54345458678251768</v>
      </c>
      <c r="AU38" s="195">
        <v>0.56747454977930423</v>
      </c>
    </row>
    <row r="39" spans="1:49">
      <c r="A39" s="162" t="s">
        <v>1093</v>
      </c>
      <c r="B39" s="194">
        <v>-379.64066999981878</v>
      </c>
      <c r="C39" s="194">
        <v>141528.23607000004</v>
      </c>
      <c r="D39" s="194">
        <v>74855.592289999884</v>
      </c>
      <c r="E39" s="194">
        <v>249721.52219000016</v>
      </c>
      <c r="F39" s="194">
        <v>38184.963639999747</v>
      </c>
      <c r="G39" s="194">
        <v>124648.06544000068</v>
      </c>
      <c r="H39" s="194">
        <v>102303.33453999888</v>
      </c>
      <c r="I39" s="194">
        <v>300225.13373</v>
      </c>
      <c r="J39" s="194">
        <v>48773.98054999992</v>
      </c>
      <c r="K39" s="194">
        <v>129375.98772000104</v>
      </c>
      <c r="L39" s="194">
        <v>159072.51584699724</v>
      </c>
      <c r="M39" s="194">
        <v>371045.97118407278</v>
      </c>
      <c r="N39" s="194">
        <v>18723.481003973582</v>
      </c>
      <c r="O39" s="194">
        <v>-169690.94849112164</v>
      </c>
      <c r="P39" s="194">
        <v>66425.059453215305</v>
      </c>
      <c r="Q39" s="194">
        <v>415100.05058092973</v>
      </c>
      <c r="R39" s="194">
        <v>-90710.743657823026</v>
      </c>
      <c r="S39" s="194">
        <v>103140.98108912027</v>
      </c>
      <c r="T39" s="194">
        <v>116448.6934416786</v>
      </c>
      <c r="U39" s="194">
        <v>278058.52497946337</v>
      </c>
      <c r="V39" s="194">
        <v>6386.1880437286054</v>
      </c>
      <c r="W39" s="194">
        <v>221888.72894873493</v>
      </c>
      <c r="X39" s="194">
        <v>167028.97438264132</v>
      </c>
      <c r="Y39" s="194">
        <v>347268.96124669677</v>
      </c>
      <c r="Z39" s="194">
        <v>38550.206231907796</v>
      </c>
      <c r="AA39" s="194">
        <v>195198.17726199969</v>
      </c>
      <c r="AB39" s="194">
        <v>142419.96676049998</v>
      </c>
      <c r="AC39" s="194">
        <v>366004.33219000016</v>
      </c>
      <c r="AD39" s="194">
        <v>85388.159050000017</v>
      </c>
      <c r="AE39" s="194">
        <v>248010.89363999999</v>
      </c>
      <c r="AF39" s="194">
        <v>214940.13362999994</v>
      </c>
      <c r="AG39" s="194">
        <v>438283.38886000006</v>
      </c>
      <c r="AH39" s="194">
        <v>108851.30075999998</v>
      </c>
      <c r="AI39" s="194">
        <v>298225.84958999988</v>
      </c>
      <c r="AJ39" s="194">
        <v>256305.99395000006</v>
      </c>
      <c r="AK39" s="194">
        <v>507358.67549963086</v>
      </c>
      <c r="AL39" s="184"/>
      <c r="AM39" s="194">
        <v>465725.70988000027</v>
      </c>
      <c r="AN39" s="194">
        <v>565361.49734999926</v>
      </c>
      <c r="AO39" s="194">
        <v>708268.45530107094</v>
      </c>
      <c r="AP39" s="194">
        <v>330557.64254699694</v>
      </c>
      <c r="AQ39" s="194">
        <v>406937.45585243922</v>
      </c>
      <c r="AR39" s="194">
        <v>742572.85262180166</v>
      </c>
      <c r="AS39" s="194">
        <f>SUM(Z39:AC39)</f>
        <v>742172.6824444076</v>
      </c>
      <c r="AT39" s="194">
        <v>986622.57518000004</v>
      </c>
      <c r="AU39" s="194">
        <v>1170741.8197996309</v>
      </c>
      <c r="AV39" s="101"/>
      <c r="AW39" s="41"/>
    </row>
    <row r="40" spans="1:49">
      <c r="A40" s="158" t="s">
        <v>1096</v>
      </c>
      <c r="B40" s="195">
        <v>-4.352479562204747E-4</v>
      </c>
      <c r="C40" s="195">
        <v>0.11833586365189631</v>
      </c>
      <c r="D40" s="195">
        <v>6.6846995671657014E-2</v>
      </c>
      <c r="E40" s="195">
        <v>0.15870498075691869</v>
      </c>
      <c r="F40" s="195">
        <v>3.7486856467921569E-2</v>
      </c>
      <c r="G40" s="195">
        <v>9.8768241582997962E-2</v>
      </c>
      <c r="H40" s="195">
        <v>8.6280751370867534E-2</v>
      </c>
      <c r="I40" s="195">
        <v>0.18452406725696424</v>
      </c>
      <c r="J40" s="195">
        <v>4.6591333526552765E-2</v>
      </c>
      <c r="K40" s="195">
        <v>0.10292978676806863</v>
      </c>
      <c r="L40" s="195">
        <v>0.12569268094662508</v>
      </c>
      <c r="M40" s="195">
        <v>0.20502511093652442</v>
      </c>
      <c r="N40" s="195">
        <v>1.8550002391419223E-2</v>
      </c>
      <c r="O40" s="195">
        <v>-0.45666437611154403</v>
      </c>
      <c r="P40" s="195">
        <v>5.883297866635466E-2</v>
      </c>
      <c r="Q40" s="195">
        <v>0.22784900990025944</v>
      </c>
      <c r="R40" s="195">
        <v>-0.1078456128443539</v>
      </c>
      <c r="S40" s="195">
        <v>8.011884007797393E-2</v>
      </c>
      <c r="T40" s="195">
        <v>8.45074228333553E-2</v>
      </c>
      <c r="U40" s="195">
        <v>0.13904171045627564</v>
      </c>
      <c r="V40" s="195">
        <v>5.2452296018628865E-3</v>
      </c>
      <c r="W40" s="195">
        <v>0.13886088895079152</v>
      </c>
      <c r="X40" s="195">
        <v>0.12161289595650235</v>
      </c>
      <c r="Y40" s="195">
        <v>0.17437292167059371</v>
      </c>
      <c r="Z40" s="195">
        <v>3.0759884161812488E-2</v>
      </c>
      <c r="AA40" s="195">
        <v>0.1254606655255012</v>
      </c>
      <c r="AB40" s="195">
        <f>AB39/AB7</f>
        <v>9.3057514915864656E-2</v>
      </c>
      <c r="AC40" s="195">
        <f>AC39/AC7</f>
        <v>0.17414017270599214</v>
      </c>
      <c r="AD40" s="195">
        <f>AD39/AD7</f>
        <v>6.1183921910177581E-2</v>
      </c>
      <c r="AE40" s="195">
        <f>AE39/AE7</f>
        <v>0.1442682047075905</v>
      </c>
      <c r="AF40" s="195">
        <f>AF39/AF7</f>
        <v>0.12592943270858839</v>
      </c>
      <c r="AG40" s="195">
        <v>0.18280957171804135</v>
      </c>
      <c r="AH40" s="195">
        <v>6.9816485062593553E-2</v>
      </c>
      <c r="AI40" s="195">
        <v>0.15196407476575505</v>
      </c>
      <c r="AJ40" s="195">
        <v>0.14209523980990843</v>
      </c>
      <c r="AK40" s="195">
        <v>0.20017891925339526</v>
      </c>
      <c r="AL40" s="184"/>
      <c r="AM40" s="195">
        <v>9.7810143229353844E-2</v>
      </c>
      <c r="AN40" s="195">
        <v>0.11099937264024581</v>
      </c>
      <c r="AO40" s="195">
        <v>0.13167027367526896</v>
      </c>
      <c r="AP40" s="195">
        <v>7.630944301252307E-2</v>
      </c>
      <c r="AQ40" s="195">
        <v>7.3904544733772656E-2</v>
      </c>
      <c r="AR40" s="195">
        <v>0.12014921001795174</v>
      </c>
      <c r="AS40" s="195">
        <f>AS39/AS7</f>
        <v>0.11522014151460722</v>
      </c>
      <c r="AT40" s="195">
        <v>0.13667006628055647</v>
      </c>
      <c r="AU40" s="195">
        <v>0.14895180452089296</v>
      </c>
      <c r="AW40" s="41"/>
    </row>
    <row r="41" spans="1:49">
      <c r="AL41" s="113"/>
      <c r="AW41" s="41"/>
    </row>
    <row r="42" spans="1:49">
      <c r="A42" s="155" t="s">
        <v>1105</v>
      </c>
      <c r="AL42" s="113"/>
      <c r="AW42" s="41"/>
    </row>
    <row r="43" spans="1:49">
      <c r="A43" s="155" t="s">
        <v>1302</v>
      </c>
      <c r="AL43" s="113"/>
      <c r="AW43" s="41"/>
    </row>
    <row r="44" spans="1:49">
      <c r="A44" s="155" t="s">
        <v>1303</v>
      </c>
      <c r="AL44" s="113"/>
    </row>
    <row r="45" spans="1:49">
      <c r="A45" s="155" t="s">
        <v>1304</v>
      </c>
      <c r="AL45" s="113"/>
    </row>
    <row r="46" spans="1:49">
      <c r="A46" s="155" t="s">
        <v>1348</v>
      </c>
      <c r="AL46" s="113"/>
    </row>
    <row r="47" spans="1:49">
      <c r="AL47" s="113"/>
    </row>
    <row r="48" spans="1:49">
      <c r="AL48" s="114"/>
    </row>
    <row r="49" spans="38:38">
      <c r="AL49" s="20"/>
    </row>
    <row r="50" spans="38:38">
      <c r="AL50" s="114"/>
    </row>
    <row r="51" spans="38:38">
      <c r="AL51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L53"/>
  <sheetViews>
    <sheetView showGridLines="0" zoomScale="80" zoomScaleNormal="80" workbookViewId="0">
      <pane xSplit="1" ySplit="5" topLeftCell="V6" activePane="bottomRight" state="frozen"/>
      <selection activeCell="L25" sqref="L25"/>
      <selection pane="topRight" activeCell="L25" sqref="L25"/>
      <selection pane="bottomLeft" activeCell="L25" sqref="L25"/>
      <selection pane="bottomRight" activeCell="AD5" sqref="AD5"/>
    </sheetView>
  </sheetViews>
  <sheetFormatPr defaultColWidth="9.08984375" defaultRowHeight="16.5" customHeight="1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9" width="14.54296875" style="2" customWidth="1"/>
    <col min="30" max="30" width="6.6328125" style="111" customWidth="1"/>
    <col min="31" max="34" width="14.54296875" style="2" bestFit="1" customWidth="1"/>
    <col min="35" max="37" width="14.54296875" style="2" customWidth="1"/>
    <col min="38" max="38" width="13.36328125" style="2" customWidth="1"/>
    <col min="39" max="16384" width="9.08984375" style="2"/>
  </cols>
  <sheetData>
    <row r="1" spans="1:38" ht="17">
      <c r="AD1" s="2"/>
    </row>
    <row r="2" spans="1:38" ht="17">
      <c r="AD2" s="2"/>
    </row>
    <row r="3" spans="1:38" ht="17">
      <c r="AD3" s="2"/>
      <c r="AE3" s="82" t="s">
        <v>869</v>
      </c>
    </row>
    <row r="4" spans="1:38" ht="17">
      <c r="AD4" s="2"/>
    </row>
    <row r="5" spans="1:38" ht="16.5" customHeight="1">
      <c r="A5" s="6" t="s">
        <v>1043</v>
      </c>
      <c r="B5" s="7" t="s">
        <v>884</v>
      </c>
      <c r="C5" s="7" t="s">
        <v>885</v>
      </c>
      <c r="D5" s="7" t="s">
        <v>886</v>
      </c>
      <c r="E5" s="7" t="s">
        <v>887</v>
      </c>
      <c r="F5" s="7" t="s">
        <v>888</v>
      </c>
      <c r="G5" s="7" t="s">
        <v>889</v>
      </c>
      <c r="H5" s="7" t="s">
        <v>890</v>
      </c>
      <c r="I5" s="7" t="s">
        <v>891</v>
      </c>
      <c r="J5" s="7" t="s">
        <v>892</v>
      </c>
      <c r="K5" s="7" t="s">
        <v>893</v>
      </c>
      <c r="L5" s="7" t="s">
        <v>894</v>
      </c>
      <c r="M5" s="7" t="s">
        <v>895</v>
      </c>
      <c r="N5" s="7" t="s">
        <v>896</v>
      </c>
      <c r="O5" s="7" t="s">
        <v>897</v>
      </c>
      <c r="P5" s="7" t="s">
        <v>1090</v>
      </c>
      <c r="Q5" s="7" t="s">
        <v>1119</v>
      </c>
      <c r="R5" s="7" t="s">
        <v>1162</v>
      </c>
      <c r="S5" s="7" t="s">
        <v>1176</v>
      </c>
      <c r="T5" s="7" t="s">
        <v>1188</v>
      </c>
      <c r="U5" s="7" t="s">
        <v>1198</v>
      </c>
      <c r="V5" s="7" t="s">
        <v>1203</v>
      </c>
      <c r="W5" s="7" t="s">
        <v>1208</v>
      </c>
      <c r="X5" s="7" t="s">
        <v>1220</v>
      </c>
      <c r="Y5" s="7" t="s">
        <v>1270</v>
      </c>
      <c r="Z5" s="7" t="s">
        <v>1300</v>
      </c>
      <c r="AA5" s="7" t="s">
        <v>1299</v>
      </c>
      <c r="AB5" s="7" t="s">
        <v>1298</v>
      </c>
      <c r="AC5" s="7" t="s">
        <v>1340</v>
      </c>
      <c r="AE5" s="7">
        <v>2019</v>
      </c>
      <c r="AF5" s="7">
        <v>2020</v>
      </c>
      <c r="AG5" s="7">
        <v>2021</v>
      </c>
      <c r="AH5" s="7">
        <v>2022</v>
      </c>
      <c r="AI5" s="7">
        <v>2023</v>
      </c>
      <c r="AJ5" s="7">
        <v>2024</v>
      </c>
      <c r="AK5" s="7">
        <v>2025</v>
      </c>
      <c r="AL5" s="90"/>
    </row>
    <row r="6" spans="1:38" ht="16.5" customHeight="1">
      <c r="A6" s="24" t="s">
        <v>908</v>
      </c>
      <c r="B6" s="17">
        <v>590795.50244000007</v>
      </c>
      <c r="C6" s="17">
        <v>619941.85035999992</v>
      </c>
      <c r="D6" s="17">
        <v>637068.12323000003</v>
      </c>
      <c r="E6" s="17">
        <v>644472.20041999989</v>
      </c>
      <c r="F6" s="17">
        <v>635392.21536999999</v>
      </c>
      <c r="G6" s="17">
        <v>541430.00477999996</v>
      </c>
      <c r="H6" s="17">
        <v>407752.45142</v>
      </c>
      <c r="I6" s="17">
        <v>393632.19877999998</v>
      </c>
      <c r="J6" s="17">
        <v>411792.85808999999</v>
      </c>
      <c r="K6" s="17">
        <v>393237.81494999997</v>
      </c>
      <c r="L6" s="17">
        <v>445568.90074000001</v>
      </c>
      <c r="M6" s="17">
        <v>494755.26053999999</v>
      </c>
      <c r="N6" s="17">
        <v>528445.77839999995</v>
      </c>
      <c r="O6" s="17">
        <v>567116.94117999997</v>
      </c>
      <c r="P6" s="17">
        <v>616717.32811</v>
      </c>
      <c r="Q6" s="17">
        <v>604177.01798</v>
      </c>
      <c r="R6" s="17">
        <v>581985.04278000002</v>
      </c>
      <c r="S6" s="17">
        <v>583836.67473000009</v>
      </c>
      <c r="T6" s="17">
        <f t="shared" ref="T6" si="0">SUM(T7:T9)</f>
        <v>573655.75741999992</v>
      </c>
      <c r="U6" s="17">
        <f t="shared" ref="U6:V6" si="1">SUM(U7:U9)</f>
        <v>629866.44368999987</v>
      </c>
      <c r="V6" s="17">
        <f t="shared" si="1"/>
        <v>602993.88708000001</v>
      </c>
      <c r="W6" s="17">
        <f t="shared" ref="W6:AB6" si="2">SUM(W7:W9)</f>
        <v>600809.36848999991</v>
      </c>
      <c r="X6" s="17">
        <f t="shared" si="2"/>
        <v>599225.02795000002</v>
      </c>
      <c r="Y6" s="17">
        <f t="shared" si="2"/>
        <v>629413.10620999988</v>
      </c>
      <c r="Z6" s="17">
        <f t="shared" si="2"/>
        <v>652599.93073999998</v>
      </c>
      <c r="AA6" s="17">
        <f t="shared" si="2"/>
        <v>679100.45894000004</v>
      </c>
      <c r="AB6" s="17">
        <f t="shared" si="2"/>
        <v>653592.73514</v>
      </c>
      <c r="AC6" s="17">
        <v>682142.45262109162</v>
      </c>
      <c r="AD6" s="5"/>
      <c r="AE6" s="17">
        <v>2492277.6764499997</v>
      </c>
      <c r="AF6" s="17">
        <v>1978206.87035</v>
      </c>
      <c r="AG6" s="17">
        <v>1745354.8343199999</v>
      </c>
      <c r="AH6" s="17">
        <v>2316457.0656699999</v>
      </c>
      <c r="AI6" s="17">
        <f t="shared" ref="AI6" si="3">SUM(AI7:AI9)</f>
        <v>2369343.9186200001</v>
      </c>
      <c r="AJ6" s="17">
        <v>2432441.3897299999</v>
      </c>
      <c r="AK6" s="17">
        <v>2667435.5774410916</v>
      </c>
      <c r="AL6" s="20"/>
    </row>
    <row r="7" spans="1:38" ht="16.5" customHeight="1">
      <c r="A7" s="91" t="s">
        <v>1128</v>
      </c>
      <c r="B7" s="37">
        <v>362388.86358999996</v>
      </c>
      <c r="C7" s="37">
        <v>389798.16078999999</v>
      </c>
      <c r="D7" s="37">
        <v>414432.41765000008</v>
      </c>
      <c r="E7" s="37">
        <v>423763.27700999996</v>
      </c>
      <c r="F7" s="37">
        <v>428520.04663</v>
      </c>
      <c r="G7" s="37">
        <v>382280.79996999993</v>
      </c>
      <c r="H7" s="37">
        <v>311560.35891000001</v>
      </c>
      <c r="I7" s="37">
        <v>299017.99312</v>
      </c>
      <c r="J7" s="37">
        <v>305415.23005000001</v>
      </c>
      <c r="K7" s="37">
        <v>282540.66357999993</v>
      </c>
      <c r="L7" s="37">
        <v>306980.63219999999</v>
      </c>
      <c r="M7" s="37">
        <v>334452.29940999998</v>
      </c>
      <c r="N7" s="37">
        <v>358513.48395999998</v>
      </c>
      <c r="O7" s="37">
        <v>384622.03197000001</v>
      </c>
      <c r="P7" s="37">
        <v>421111.14549999998</v>
      </c>
      <c r="Q7" s="37">
        <v>390992.12364999996</v>
      </c>
      <c r="R7" s="37">
        <v>394752.51032</v>
      </c>
      <c r="S7" s="37">
        <v>399772.37412000005</v>
      </c>
      <c r="T7" s="37">
        <v>394748.19215999998</v>
      </c>
      <c r="U7" s="37">
        <v>408523.64672999992</v>
      </c>
      <c r="V7" s="37">
        <v>414544.18252000003</v>
      </c>
      <c r="W7" s="37">
        <v>417001.40094999992</v>
      </c>
      <c r="X7" s="130">
        <v>413537.52778</v>
      </c>
      <c r="Y7" s="130">
        <v>428986.69606999995</v>
      </c>
      <c r="Z7" s="130">
        <v>442144.77289999998</v>
      </c>
      <c r="AA7" s="37">
        <v>459702.20565999998</v>
      </c>
      <c r="AB7" s="37">
        <v>441591.21707999997</v>
      </c>
      <c r="AC7" s="37">
        <v>459070.03015000001</v>
      </c>
      <c r="AD7" s="5"/>
      <c r="AE7" s="37">
        <v>1590382.7190399999</v>
      </c>
      <c r="AF7" s="37">
        <v>1421379.19863</v>
      </c>
      <c r="AG7" s="37">
        <v>1229388.8252399999</v>
      </c>
      <c r="AH7" s="37">
        <v>1555238.7850799998</v>
      </c>
      <c r="AI7" s="37">
        <f>SUM(R7:U7)</f>
        <v>1597796.7233299999</v>
      </c>
      <c r="AJ7" s="37">
        <v>1674069.8073200001</v>
      </c>
      <c r="AK7" s="37">
        <v>1802508.2257900001</v>
      </c>
      <c r="AL7" s="36"/>
    </row>
    <row r="8" spans="1:38" ht="16.5" customHeight="1">
      <c r="A8" s="91" t="s">
        <v>1129</v>
      </c>
      <c r="B8" s="37">
        <v>190772.67161000002</v>
      </c>
      <c r="C8" s="37">
        <v>192233.85027</v>
      </c>
      <c r="D8" s="37">
        <v>182067.88668</v>
      </c>
      <c r="E8" s="37">
        <v>176777.44665</v>
      </c>
      <c r="F8" s="37">
        <v>164509.20619999999</v>
      </c>
      <c r="G8" s="37">
        <v>125889.13508000001</v>
      </c>
      <c r="H8" s="37">
        <v>63813.235650000002</v>
      </c>
      <c r="I8" s="37">
        <v>58050.762940000001</v>
      </c>
      <c r="J8" s="37">
        <v>68706.100600000005</v>
      </c>
      <c r="K8" s="37">
        <v>71801.687000000005</v>
      </c>
      <c r="L8" s="37">
        <v>97839.585220000008</v>
      </c>
      <c r="M8" s="37">
        <v>118694.73981999999</v>
      </c>
      <c r="N8" s="37">
        <v>129086.89742999998</v>
      </c>
      <c r="O8" s="37">
        <v>143872.27714999998</v>
      </c>
      <c r="P8" s="37">
        <v>156663.97568000003</v>
      </c>
      <c r="Q8" s="37">
        <v>165488.98705000003</v>
      </c>
      <c r="R8" s="37">
        <v>145663.82984000002</v>
      </c>
      <c r="S8" s="37">
        <v>139844.57535</v>
      </c>
      <c r="T8" s="37">
        <v>134949.23765999998</v>
      </c>
      <c r="U8" s="37">
        <v>170343.74844</v>
      </c>
      <c r="V8" s="37">
        <v>140676.72788999998</v>
      </c>
      <c r="W8" s="37">
        <v>135749.92489000002</v>
      </c>
      <c r="X8" s="130">
        <v>137810.66553000006</v>
      </c>
      <c r="Y8" s="130">
        <v>149813.48208999998</v>
      </c>
      <c r="Z8" s="130">
        <v>157645.92942</v>
      </c>
      <c r="AA8" s="37">
        <v>167641.24229999998</v>
      </c>
      <c r="AB8" s="37">
        <v>159742.53772999998</v>
      </c>
      <c r="AC8" s="37">
        <v>167471.25175999998</v>
      </c>
      <c r="AD8" s="5"/>
      <c r="AE8" s="37">
        <v>741851.85520999995</v>
      </c>
      <c r="AF8" s="37">
        <v>412262.33986999997</v>
      </c>
      <c r="AG8" s="37">
        <v>357042.11264000001</v>
      </c>
      <c r="AH8" s="37">
        <v>595112.13731000002</v>
      </c>
      <c r="AI8" s="37">
        <f>SUM(R8:U8)</f>
        <v>590801.39128999994</v>
      </c>
      <c r="AJ8" s="37">
        <v>564050.80040000007</v>
      </c>
      <c r="AK8" s="37">
        <v>652500.96120999998</v>
      </c>
      <c r="AL8" s="36"/>
    </row>
    <row r="9" spans="1:38" ht="16.5" customHeight="1">
      <c r="A9" s="91" t="s">
        <v>1130</v>
      </c>
      <c r="B9" s="37">
        <v>37633.967239999998</v>
      </c>
      <c r="C9" s="37">
        <v>37909.8393</v>
      </c>
      <c r="D9" s="37">
        <v>40567.818899999998</v>
      </c>
      <c r="E9" s="37">
        <v>43931.476760000005</v>
      </c>
      <c r="F9" s="37">
        <v>42362.96254</v>
      </c>
      <c r="G9" s="37">
        <v>33260.069730000003</v>
      </c>
      <c r="H9" s="37">
        <v>32378.85686</v>
      </c>
      <c r="I9" s="37">
        <v>36563.442719999999</v>
      </c>
      <c r="J9" s="37">
        <v>37671.527439999998</v>
      </c>
      <c r="K9" s="37">
        <v>38895.464369999994</v>
      </c>
      <c r="L9" s="37">
        <v>40748.683319999996</v>
      </c>
      <c r="M9" s="37">
        <v>41608.221310000001</v>
      </c>
      <c r="N9" s="37">
        <v>40845.397010000001</v>
      </c>
      <c r="O9" s="37">
        <v>38622.632060000004</v>
      </c>
      <c r="P9" s="37">
        <v>38942.206929999993</v>
      </c>
      <c r="Q9" s="37">
        <v>47695.907279999999</v>
      </c>
      <c r="R9" s="37">
        <v>41568.702619999996</v>
      </c>
      <c r="S9" s="37">
        <v>44219.725259999999</v>
      </c>
      <c r="T9" s="37">
        <v>43958.327599999997</v>
      </c>
      <c r="U9" s="37">
        <v>50999.048520000004</v>
      </c>
      <c r="V9" s="37">
        <v>47772.976670000004</v>
      </c>
      <c r="W9" s="37">
        <v>48058.042649999996</v>
      </c>
      <c r="X9" s="130">
        <v>47876.834640000001</v>
      </c>
      <c r="Y9" s="130">
        <v>50612.928050000002</v>
      </c>
      <c r="Z9" s="130">
        <v>52809.228419999999</v>
      </c>
      <c r="AA9" s="37">
        <v>51757.010979999992</v>
      </c>
      <c r="AB9" s="37">
        <v>52258.980329999999</v>
      </c>
      <c r="AC9" s="37">
        <v>55601.170711091603</v>
      </c>
      <c r="AD9" s="5"/>
      <c r="AE9" s="37">
        <v>160043.10219999999</v>
      </c>
      <c r="AF9" s="37">
        <v>144565.33184999999</v>
      </c>
      <c r="AG9" s="37">
        <v>158923.89643999998</v>
      </c>
      <c r="AH9" s="37">
        <v>166106.14328000002</v>
      </c>
      <c r="AI9" s="37">
        <f>SUM(R9:U9)</f>
        <v>180745.804</v>
      </c>
      <c r="AJ9" s="37">
        <v>194320.78200999997</v>
      </c>
      <c r="AK9" s="37">
        <v>212426.39044109159</v>
      </c>
      <c r="AL9" s="36"/>
    </row>
    <row r="10" spans="1:38" ht="16.5" customHeight="1">
      <c r="A10" s="35" t="s">
        <v>903</v>
      </c>
      <c r="B10" s="37">
        <v>-31380.389190000002</v>
      </c>
      <c r="C10" s="37">
        <v>-33356.396860000001</v>
      </c>
      <c r="D10" s="37">
        <v>-34383.816299999999</v>
      </c>
      <c r="E10" s="37">
        <v>-36910.24568</v>
      </c>
      <c r="F10" s="37">
        <v>-34457.922620000005</v>
      </c>
      <c r="G10" s="37">
        <v>-28381.58455</v>
      </c>
      <c r="H10" s="37">
        <v>-23088.989150000001</v>
      </c>
      <c r="I10" s="37">
        <v>-23208.476279999999</v>
      </c>
      <c r="J10" s="37">
        <v>-23697</v>
      </c>
      <c r="K10" s="37">
        <v>-23501.935670000003</v>
      </c>
      <c r="L10" s="37">
        <v>-26201.206400000003</v>
      </c>
      <c r="M10" s="37">
        <v>-28479.118280000002</v>
      </c>
      <c r="N10" s="37">
        <v>-28852.299579999995</v>
      </c>
      <c r="O10" s="37">
        <v>-31084.725450000002</v>
      </c>
      <c r="P10" s="37">
        <v>-32957.478860000003</v>
      </c>
      <c r="Q10" s="37">
        <v>-32884.833639999997</v>
      </c>
      <c r="R10" s="37">
        <v>-28620.081743907846</v>
      </c>
      <c r="S10" s="37">
        <v>-30481.049749999998</v>
      </c>
      <c r="T10" s="37">
        <v>-30298.079809999996</v>
      </c>
      <c r="U10" s="37">
        <v>-33814.336750000002</v>
      </c>
      <c r="V10" s="37">
        <v>-31557.433949999999</v>
      </c>
      <c r="W10" s="37">
        <v>-32082.553110000001</v>
      </c>
      <c r="X10" s="130">
        <v>-33388.92070000001</v>
      </c>
      <c r="Y10" s="130">
        <v>-35800.166699999994</v>
      </c>
      <c r="Z10" s="130">
        <v>-35372.659299999992</v>
      </c>
      <c r="AA10" s="37">
        <v>-36710.910860000004</v>
      </c>
      <c r="AB10" s="37">
        <v>-35858.678119999997</v>
      </c>
      <c r="AC10" s="37">
        <v>-40777.362170722787</v>
      </c>
      <c r="AD10" s="5"/>
      <c r="AE10" s="37">
        <v>-136030.84802999999</v>
      </c>
      <c r="AF10" s="37">
        <v>-109136.97260000001</v>
      </c>
      <c r="AG10" s="37">
        <v>-101879.26035</v>
      </c>
      <c r="AH10" s="37">
        <v>-125779.33752999999</v>
      </c>
      <c r="AI10" s="37">
        <f>SUM(R10:U10)</f>
        <v>-123213.54805390784</v>
      </c>
      <c r="AJ10" s="37">
        <v>-132829.07446</v>
      </c>
      <c r="AK10" s="37">
        <v>-148719.6104507228</v>
      </c>
      <c r="AL10" s="37"/>
    </row>
    <row r="11" spans="1:38" ht="16.5" customHeight="1">
      <c r="A11" s="24" t="s">
        <v>914</v>
      </c>
      <c r="B11" s="17">
        <v>559415.11325000005</v>
      </c>
      <c r="C11" s="17">
        <v>586585.45349999995</v>
      </c>
      <c r="D11" s="17">
        <v>602684.30693000008</v>
      </c>
      <c r="E11" s="17">
        <v>607561.95473999984</v>
      </c>
      <c r="F11" s="17">
        <v>600934.29275000002</v>
      </c>
      <c r="G11" s="17">
        <v>513048.42022999993</v>
      </c>
      <c r="H11" s="17">
        <v>384663.46227000002</v>
      </c>
      <c r="I11" s="17">
        <v>370423.72249999997</v>
      </c>
      <c r="J11" s="17">
        <v>388095.85808999999</v>
      </c>
      <c r="K11" s="17">
        <v>369735.87927999999</v>
      </c>
      <c r="L11" s="17">
        <v>419367.69433999999</v>
      </c>
      <c r="M11" s="17">
        <v>466276.14225999999</v>
      </c>
      <c r="N11" s="17">
        <v>499593.47881999996</v>
      </c>
      <c r="O11" s="17">
        <v>536032.21572999994</v>
      </c>
      <c r="P11" s="17">
        <v>583759.84924999997</v>
      </c>
      <c r="Q11" s="17">
        <v>571292.18434000004</v>
      </c>
      <c r="R11" s="17">
        <v>553364.96103609214</v>
      </c>
      <c r="S11" s="17">
        <v>553355.62498000008</v>
      </c>
      <c r="T11" s="17">
        <f t="shared" ref="T11:U11" si="4">T6+T10</f>
        <v>543357.6776099999</v>
      </c>
      <c r="U11" s="17">
        <f t="shared" si="4"/>
        <v>596052.10693999985</v>
      </c>
      <c r="V11" s="17">
        <f t="shared" ref="V11:W11" si="5">V6+V10</f>
        <v>571436.45313000004</v>
      </c>
      <c r="W11" s="17">
        <f t="shared" si="5"/>
        <v>568726.81537999993</v>
      </c>
      <c r="X11" s="17">
        <f t="shared" ref="X11:AB11" si="6">X6+X10</f>
        <v>565836.10725</v>
      </c>
      <c r="Y11" s="17">
        <f t="shared" si="6"/>
        <v>593612.93950999994</v>
      </c>
      <c r="Z11" s="17">
        <f t="shared" si="6"/>
        <v>617227.27144000004</v>
      </c>
      <c r="AA11" s="17">
        <f t="shared" si="6"/>
        <v>642389.5480800001</v>
      </c>
      <c r="AB11" s="17">
        <f t="shared" si="6"/>
        <v>617734.05701999995</v>
      </c>
      <c r="AC11" s="17">
        <v>641365.09045036882</v>
      </c>
      <c r="AD11" s="5"/>
      <c r="AE11" s="17">
        <v>2356246.8284199997</v>
      </c>
      <c r="AF11" s="17">
        <v>1869069.89775</v>
      </c>
      <c r="AG11" s="17">
        <v>1643475.5739699998</v>
      </c>
      <c r="AH11" s="17">
        <v>2190677.7281399998</v>
      </c>
      <c r="AI11" s="17">
        <f t="shared" ref="AI11" si="7">AI6+AI10</f>
        <v>2246130.3705660924</v>
      </c>
      <c r="AJ11" s="17">
        <v>2299612.3152700001</v>
      </c>
      <c r="AK11" s="17">
        <v>2518715.9669903689</v>
      </c>
      <c r="AL11" s="20"/>
    </row>
    <row r="12" spans="1:38" ht="16.5" customHeight="1">
      <c r="A12" s="92" t="s">
        <v>1272</v>
      </c>
      <c r="B12" s="130">
        <v>-271375.59135999938</v>
      </c>
      <c r="C12" s="130">
        <v>-342002.67756999878</v>
      </c>
      <c r="D12" s="130">
        <v>-362051.10302000027</v>
      </c>
      <c r="E12" s="130">
        <v>-314200.88476000004</v>
      </c>
      <c r="F12" s="130">
        <v>-349222.86835000047</v>
      </c>
      <c r="G12" s="130">
        <v>-450259.41658999887</v>
      </c>
      <c r="H12" s="130">
        <v>-205289.91115000076</v>
      </c>
      <c r="I12" s="130">
        <v>-107920.30430999902</v>
      </c>
      <c r="J12" s="130">
        <v>-60786.691232133206</v>
      </c>
      <c r="K12" s="130">
        <v>-137502.9793399995</v>
      </c>
      <c r="L12" s="130">
        <v>-186941.5522599995</v>
      </c>
      <c r="M12" s="130">
        <v>-225372.01217000012</v>
      </c>
      <c r="N12" s="130">
        <v>-251165.8486837277</v>
      </c>
      <c r="O12" s="130">
        <v>-299398.80526873487</v>
      </c>
      <c r="P12" s="130">
        <v>-302248.83496264112</v>
      </c>
      <c r="Q12" s="130">
        <v>-363783.66717750783</v>
      </c>
      <c r="R12" s="130">
        <v>-320867.27982518828</v>
      </c>
      <c r="S12" s="130">
        <v>-335555.70172705664</v>
      </c>
      <c r="T12" s="130">
        <v>-328253.12250000058</v>
      </c>
      <c r="U12" s="130">
        <v>-311030.44097999902</v>
      </c>
      <c r="V12" s="130">
        <v>-284606.40688999981</v>
      </c>
      <c r="W12" s="130">
        <v>-288596.7645500002</v>
      </c>
      <c r="X12" s="130">
        <v>-270576.95729000052</v>
      </c>
      <c r="Y12" s="130">
        <v>-280517.20284989249</v>
      </c>
      <c r="Z12" s="130">
        <v>-279525.99998999998</v>
      </c>
      <c r="AA12" s="37">
        <v>-286049.61764004233</v>
      </c>
      <c r="AB12" s="37">
        <v>-235611.05721999999</v>
      </c>
      <c r="AC12" s="37">
        <v>-297640.67411999975</v>
      </c>
      <c r="AD12" s="5"/>
      <c r="AE12" s="130">
        <v>-1289630.2567099985</v>
      </c>
      <c r="AF12" s="130">
        <v>-1112692.5003999991</v>
      </c>
      <c r="AG12" s="130">
        <v>-610603.23500213237</v>
      </c>
      <c r="AH12" s="130">
        <v>-1216597.1560926116</v>
      </c>
      <c r="AI12" s="130">
        <v>-1295706.5450322446</v>
      </c>
      <c r="AJ12" s="130">
        <v>-1124297.3315798931</v>
      </c>
      <c r="AK12" s="130">
        <v>-1098827.3489700421</v>
      </c>
      <c r="AL12" s="37"/>
    </row>
    <row r="13" spans="1:38" ht="16.5" customHeight="1">
      <c r="A13" s="93" t="s">
        <v>1131</v>
      </c>
      <c r="B13" s="37">
        <v>40631.767399999619</v>
      </c>
      <c r="C13" s="37">
        <v>43537.617419998642</v>
      </c>
      <c r="D13" s="37">
        <v>69523.321980000022</v>
      </c>
      <c r="E13" s="37">
        <v>128033.07854000044</v>
      </c>
      <c r="F13" s="37">
        <v>95099.918790001873</v>
      </c>
      <c r="G13" s="37">
        <v>148929.59350999832</v>
      </c>
      <c r="H13" s="37">
        <v>362812.54484000109</v>
      </c>
      <c r="I13" s="37">
        <v>258689.39703999902</v>
      </c>
      <c r="J13" s="37">
        <v>170352.26866000175</v>
      </c>
      <c r="K13" s="37">
        <v>168100.31251999855</v>
      </c>
      <c r="L13" s="37">
        <v>169438.52951000119</v>
      </c>
      <c r="M13" s="37">
        <v>183504.48475999999</v>
      </c>
      <c r="N13" s="37">
        <v>101645.36235999918</v>
      </c>
      <c r="O13" s="37">
        <v>101935.42425</v>
      </c>
      <c r="P13" s="37">
        <v>95463.183249999769</v>
      </c>
      <c r="Q13" s="37">
        <v>110932.85448081099</v>
      </c>
      <c r="R13" s="37">
        <v>47687.862305188319</v>
      </c>
      <c r="S13" s="37">
        <v>42450.765657056807</v>
      </c>
      <c r="T13" s="37">
        <v>54376.930670000715</v>
      </c>
      <c r="U13" s="37">
        <v>112166.19884999905</v>
      </c>
      <c r="V13" s="37">
        <v>92295.801659999706</v>
      </c>
      <c r="W13" s="37">
        <v>91935.405930000168</v>
      </c>
      <c r="X13" s="130">
        <v>77958.609370000631</v>
      </c>
      <c r="Y13" s="130">
        <v>70095.627979892553</v>
      </c>
      <c r="Z13" s="130">
        <v>71516.436000000002</v>
      </c>
      <c r="AA13" s="37">
        <v>68655.778100042342</v>
      </c>
      <c r="AB13" s="37">
        <v>63976.691210000005</v>
      </c>
      <c r="AC13" s="37">
        <v>60539.789860000004</v>
      </c>
      <c r="AD13" s="5"/>
      <c r="AE13" s="37">
        <v>281725.78533999872</v>
      </c>
      <c r="AF13" s="37">
        <v>865531.45418000035</v>
      </c>
      <c r="AG13" s="37">
        <v>691395.59545000154</v>
      </c>
      <c r="AH13" s="37">
        <v>409976.82434080995</v>
      </c>
      <c r="AI13" s="37">
        <f>SUM(R13:U13)</f>
        <v>256681.7574822449</v>
      </c>
      <c r="AJ13" s="37">
        <v>332285.44493989309</v>
      </c>
      <c r="AK13" s="37">
        <v>264688.6951700424</v>
      </c>
      <c r="AL13" s="37"/>
    </row>
    <row r="14" spans="1:38" ht="16.5" customHeight="1">
      <c r="A14" s="94" t="s">
        <v>904</v>
      </c>
      <c r="B14" s="37">
        <v>-23902.739450000001</v>
      </c>
      <c r="C14" s="37">
        <v>-26283.733469999999</v>
      </c>
      <c r="D14" s="37">
        <v>-50671.025520000003</v>
      </c>
      <c r="E14" s="37">
        <v>-83986.690529999993</v>
      </c>
      <c r="F14" s="37">
        <v>-66970.391199999998</v>
      </c>
      <c r="G14" s="37">
        <v>-147390.57942999998</v>
      </c>
      <c r="H14" s="37">
        <v>-317245.04840000003</v>
      </c>
      <c r="I14" s="37">
        <v>-259881.35771000001</v>
      </c>
      <c r="J14" s="37">
        <v>-165361.43098999999</v>
      </c>
      <c r="K14" s="37">
        <v>-139169.53304000001</v>
      </c>
      <c r="L14" s="37">
        <v>-137835.22396</v>
      </c>
      <c r="M14" s="37">
        <v>-105332.05116999999</v>
      </c>
      <c r="N14" s="37">
        <v>-91767.442190000002</v>
      </c>
      <c r="O14" s="37">
        <v>-115308.23134</v>
      </c>
      <c r="P14" s="37">
        <v>-125712.90482</v>
      </c>
      <c r="Q14" s="37">
        <v>-94794.487609999982</v>
      </c>
      <c r="R14" s="37">
        <v>-69132.245079999993</v>
      </c>
      <c r="S14" s="37">
        <v>-62747.386480000001</v>
      </c>
      <c r="T14" s="37">
        <v>-70708.689570000002</v>
      </c>
      <c r="U14" s="37">
        <v>-112024.74258000001</v>
      </c>
      <c r="V14" s="37">
        <v>-91571.012959999993</v>
      </c>
      <c r="W14" s="37">
        <v>-98882.061599999986</v>
      </c>
      <c r="X14" s="130">
        <v>-82644.647680000009</v>
      </c>
      <c r="Y14" s="130">
        <v>-91661.426090000023</v>
      </c>
      <c r="Z14" s="130">
        <v>-85893.305569999997</v>
      </c>
      <c r="AA14" s="37">
        <v>-108699.95163</v>
      </c>
      <c r="AB14" s="37">
        <v>-108200.47666</v>
      </c>
      <c r="AC14" s="37">
        <v>-87430.030739999987</v>
      </c>
      <c r="AD14" s="5"/>
      <c r="AE14" s="37">
        <v>-184844.18896999999</v>
      </c>
      <c r="AF14" s="37">
        <v>-791487.37674000009</v>
      </c>
      <c r="AG14" s="37">
        <v>-547698.23916</v>
      </c>
      <c r="AH14" s="37">
        <v>-427583.06595999992</v>
      </c>
      <c r="AI14" s="37">
        <f>SUM(R14:U14)</f>
        <v>-314613.06371000002</v>
      </c>
      <c r="AJ14" s="37">
        <v>-364759.14833</v>
      </c>
      <c r="AK14" s="37">
        <v>-390223.76459999999</v>
      </c>
      <c r="AL14" s="83"/>
    </row>
    <row r="15" spans="1:38" ht="16.5" customHeight="1">
      <c r="A15" s="24" t="s">
        <v>1132</v>
      </c>
      <c r="B15" s="17">
        <f t="shared" ref="B15" si="8">SUM(B12:B14)</f>
        <v>-254646.56340999977</v>
      </c>
      <c r="C15" s="17">
        <f t="shared" ref="C15" si="9">SUM(C12:C14)</f>
        <v>-324748.79362000013</v>
      </c>
      <c r="D15" s="17">
        <f t="shared" ref="D15" si="10">SUM(D12:D14)</f>
        <v>-343198.80656000029</v>
      </c>
      <c r="E15" s="17">
        <f t="shared" ref="E15" si="11">SUM(E12:E14)</f>
        <v>-270154.49674999958</v>
      </c>
      <c r="F15" s="17">
        <f t="shared" ref="F15" si="12">SUM(F12:F14)</f>
        <v>-321093.34075999859</v>
      </c>
      <c r="G15" s="17">
        <f t="shared" ref="G15" si="13">SUM(G12:G14)</f>
        <v>-448720.40251000057</v>
      </c>
      <c r="H15" s="17">
        <f t="shared" ref="H15" si="14">SUM(H12:H14)</f>
        <v>-159722.41470999969</v>
      </c>
      <c r="I15" s="17">
        <f t="shared" ref="I15" si="15">SUM(I12:I14)</f>
        <v>-109112.26498000001</v>
      </c>
      <c r="J15" s="17">
        <f t="shared" ref="J15" si="16">SUM(J12:J14)</f>
        <v>-55795.853562131451</v>
      </c>
      <c r="K15" s="17">
        <f t="shared" ref="K15" si="17">SUM(K12:K14)</f>
        <v>-108572.19986000095</v>
      </c>
      <c r="L15" s="17">
        <f t="shared" ref="L15" si="18">SUM(L12:L14)</f>
        <v>-155338.24670999832</v>
      </c>
      <c r="M15" s="17">
        <f t="shared" ref="M15" si="19">SUM(M12:M14)</f>
        <v>-147199.57858000012</v>
      </c>
      <c r="N15" s="17">
        <f t="shared" ref="N15" si="20">SUM(N12:N14)</f>
        <v>-241287.92851372852</v>
      </c>
      <c r="O15" s="17">
        <f t="shared" ref="O15" si="21">SUM(O12:O14)</f>
        <v>-312771.61235873488</v>
      </c>
      <c r="P15" s="17">
        <f t="shared" ref="P15" si="22">SUM(P12:P14)</f>
        <v>-332498.55653264135</v>
      </c>
      <c r="Q15" s="17">
        <f t="shared" ref="Q15" si="23">SUM(Q12:Q14)</f>
        <v>-347645.30030669679</v>
      </c>
      <c r="R15" s="17">
        <f t="shared" ref="R15" si="24">SUM(R12:R14)</f>
        <v>-342311.66259999992</v>
      </c>
      <c r="S15" s="17">
        <f t="shared" ref="S15" si="25">SUM(S12:S14)</f>
        <v>-355852.32254999981</v>
      </c>
      <c r="T15" s="17">
        <f t="shared" ref="T15:X15" si="26">SUM(T12:T14)</f>
        <v>-344584.88139999984</v>
      </c>
      <c r="U15" s="17">
        <f t="shared" si="26"/>
        <v>-310888.98470999999</v>
      </c>
      <c r="V15" s="17">
        <f t="shared" si="26"/>
        <v>-283881.61819000007</v>
      </c>
      <c r="W15" s="17">
        <f t="shared" si="26"/>
        <v>-295543.42021999997</v>
      </c>
      <c r="X15" s="17">
        <f t="shared" si="26"/>
        <v>-275262.99559999991</v>
      </c>
      <c r="Y15" s="17">
        <f>SUM(Y12:Y14)</f>
        <v>-302083.00095999998</v>
      </c>
      <c r="Z15" s="17">
        <f>SUM(Z12:Z14)</f>
        <v>-293902.86956000002</v>
      </c>
      <c r="AA15" s="17">
        <f>SUM(AA12:AA14)</f>
        <v>-326093.79116999998</v>
      </c>
      <c r="AB15" s="17">
        <f>SUM(AB12:AB14)</f>
        <v>-279834.84266999998</v>
      </c>
      <c r="AC15" s="17">
        <v>-324530.91499999975</v>
      </c>
      <c r="AD15" s="5"/>
      <c r="AE15" s="17">
        <v>-1192748.6603399997</v>
      </c>
      <c r="AF15" s="17">
        <v>-1038648.4229599988</v>
      </c>
      <c r="AG15" s="17">
        <v>-466905.87871213083</v>
      </c>
      <c r="AH15" s="17">
        <v>-1234203.3977118016</v>
      </c>
      <c r="AI15" s="17">
        <v>-1353637.8512599999</v>
      </c>
      <c r="AJ15" s="17">
        <v>-1156771.0349699999</v>
      </c>
      <c r="AK15" s="17">
        <v>-1224362.4183999998</v>
      </c>
      <c r="AL15" s="20"/>
    </row>
    <row r="16" spans="1:38" ht="16.5" customHeight="1">
      <c r="A16" s="24" t="s">
        <v>1133</v>
      </c>
      <c r="B16" s="17">
        <v>304768.54984000028</v>
      </c>
      <c r="C16" s="17">
        <v>261836.65987999982</v>
      </c>
      <c r="D16" s="17">
        <v>259485.50036999979</v>
      </c>
      <c r="E16" s="17">
        <v>337407.45799000026</v>
      </c>
      <c r="F16" s="17">
        <v>279840.95199000143</v>
      </c>
      <c r="G16" s="17">
        <v>64328.017719999363</v>
      </c>
      <c r="H16" s="17">
        <v>224941.04756000033</v>
      </c>
      <c r="I16" s="17">
        <v>261311.45751999997</v>
      </c>
      <c r="J16" s="17">
        <v>332300.00452786853</v>
      </c>
      <c r="K16" s="17">
        <v>261163.67941999904</v>
      </c>
      <c r="L16" s="17">
        <v>264029.4476300017</v>
      </c>
      <c r="M16" s="17">
        <v>319076.5636799999</v>
      </c>
      <c r="N16" s="17">
        <v>258305.55030627144</v>
      </c>
      <c r="O16" s="17">
        <v>223260.60337126505</v>
      </c>
      <c r="P16" s="17">
        <v>251261.29271735862</v>
      </c>
      <c r="Q16" s="17">
        <v>223646.88403330324</v>
      </c>
      <c r="R16" s="17">
        <v>211053.29843609221</v>
      </c>
      <c r="S16" s="17">
        <v>197503.30243000027</v>
      </c>
      <c r="T16" s="17">
        <f t="shared" ref="T16:AB16" si="27">T11+T15</f>
        <v>198772.79621000006</v>
      </c>
      <c r="U16" s="17">
        <f t="shared" si="27"/>
        <v>285163.12222999986</v>
      </c>
      <c r="V16" s="17">
        <f t="shared" si="27"/>
        <v>287554.83493999997</v>
      </c>
      <c r="W16" s="17">
        <f t="shared" si="27"/>
        <v>273183.39515999996</v>
      </c>
      <c r="X16" s="17">
        <f t="shared" si="27"/>
        <v>290573.11165000009</v>
      </c>
      <c r="Y16" s="17">
        <f t="shared" si="27"/>
        <v>291529.93854999996</v>
      </c>
      <c r="Z16" s="17">
        <f t="shared" si="27"/>
        <v>323324.40188000002</v>
      </c>
      <c r="AA16" s="17">
        <f t="shared" si="27"/>
        <v>316295.75691000011</v>
      </c>
      <c r="AB16" s="17">
        <f t="shared" si="27"/>
        <v>337899.21434999997</v>
      </c>
      <c r="AC16" s="17">
        <v>316834.17545036908</v>
      </c>
      <c r="AD16" s="5"/>
      <c r="AE16" s="17">
        <v>1163498.16808</v>
      </c>
      <c r="AF16" s="17">
        <v>830421.47479000117</v>
      </c>
      <c r="AG16" s="17">
        <v>1176569.6952578691</v>
      </c>
      <c r="AH16" s="17">
        <v>956474.33042819821</v>
      </c>
      <c r="AI16" s="17">
        <f>AI11+AI15</f>
        <v>892492.51930609252</v>
      </c>
      <c r="AJ16" s="17">
        <v>1142841.2803000002</v>
      </c>
      <c r="AK16" s="17">
        <v>1294353.5485903691</v>
      </c>
      <c r="AL16" s="20"/>
    </row>
    <row r="17" spans="1:38" ht="16.5" customHeight="1">
      <c r="A17" s="92" t="s">
        <v>1134</v>
      </c>
      <c r="B17" s="95">
        <v>0.5447985630373926</v>
      </c>
      <c r="C17" s="95">
        <v>0.44637428070827506</v>
      </c>
      <c r="D17" s="95">
        <v>0.43054962172781153</v>
      </c>
      <c r="E17" s="95">
        <v>0.55534658705611428</v>
      </c>
      <c r="F17" s="95">
        <v>0.46567645642153516</v>
      </c>
      <c r="G17" s="95">
        <v>0.12538391150519687</v>
      </c>
      <c r="H17" s="95">
        <v>0.58477362584053127</v>
      </c>
      <c r="I17" s="95">
        <v>0.70543931624141587</v>
      </c>
      <c r="J17" s="95">
        <v>0.85623177264315886</v>
      </c>
      <c r="K17" s="95">
        <v>0.70635200437829426</v>
      </c>
      <c r="L17" s="95">
        <v>0.62958938228546835</v>
      </c>
      <c r="M17" s="95">
        <v>0.68430814867229428</v>
      </c>
      <c r="N17" s="95">
        <v>0.51703146909837294</v>
      </c>
      <c r="O17" s="95">
        <v>0.41650594277662162</v>
      </c>
      <c r="P17" s="95">
        <v>0.4304189351840022</v>
      </c>
      <c r="Q17" s="95">
        <v>0.39147548341078225</v>
      </c>
      <c r="R17" s="95">
        <v>0.38139982343827272</v>
      </c>
      <c r="S17" s="95">
        <v>0.35691930020073193</v>
      </c>
      <c r="T17" s="95">
        <f>T16/T11</f>
        <v>0.36582311136987578</v>
      </c>
      <c r="U17" s="95">
        <f>U16/U11</f>
        <v>0.47841978731350265</v>
      </c>
      <c r="V17" s="95">
        <f>V16/V11</f>
        <v>0.50321402032533991</v>
      </c>
      <c r="W17" s="95">
        <f>W16/W11</f>
        <v>0.480342033771469</v>
      </c>
      <c r="X17" s="95">
        <f>X16/X11</f>
        <v>0.51352875492906269</v>
      </c>
      <c r="Y17" s="95">
        <v>0.49111115871336036</v>
      </c>
      <c r="Z17" s="95">
        <v>0.52383362958943724</v>
      </c>
      <c r="AA17" s="95">
        <v>0.49237375959082413</v>
      </c>
      <c r="AB17" s="95">
        <v>0.54699787151133228</v>
      </c>
      <c r="AC17" s="95">
        <v>0.49399972054588598</v>
      </c>
      <c r="AD17" s="5"/>
      <c r="AE17" s="95">
        <f t="shared" ref="AE17:AH17" si="28">AE16/AE11</f>
        <v>0.49379299063510806</v>
      </c>
      <c r="AF17" s="95">
        <f t="shared" si="28"/>
        <v>0.444296639622557</v>
      </c>
      <c r="AG17" s="95">
        <f t="shared" si="28"/>
        <v>0.71590336594765014</v>
      </c>
      <c r="AH17" s="95">
        <f t="shared" si="28"/>
        <v>0.43661115377308146</v>
      </c>
      <c r="AI17" s="95">
        <f>AI16/AI11</f>
        <v>0.39734671281843609</v>
      </c>
      <c r="AJ17" s="95">
        <f t="shared" ref="AJ17:AK17" si="29">AJ16/AJ11</f>
        <v>0.49697128194663454</v>
      </c>
      <c r="AK17" s="95">
        <f t="shared" si="29"/>
        <v>0.51389420861813218</v>
      </c>
      <c r="AL17" s="37"/>
    </row>
    <row r="18" spans="1:38" ht="16.5" customHeight="1">
      <c r="A18" s="35" t="s">
        <v>905</v>
      </c>
      <c r="B18" s="37">
        <v>-178541.83226</v>
      </c>
      <c r="C18" s="37">
        <v>-172086.74513999998</v>
      </c>
      <c r="D18" s="37">
        <v>-179858.69756</v>
      </c>
      <c r="E18" s="37">
        <v>-166572.29366</v>
      </c>
      <c r="F18" s="37">
        <v>-212893.15309999997</v>
      </c>
      <c r="G18" s="37">
        <v>-182832.89264999997</v>
      </c>
      <c r="H18" s="37">
        <v>-215345.79311000003</v>
      </c>
      <c r="I18" s="37">
        <v>-221131.06802999999</v>
      </c>
      <c r="J18" s="37">
        <v>-222135.63393999994</v>
      </c>
      <c r="K18" s="37">
        <v>-172623.68208</v>
      </c>
      <c r="L18" s="37">
        <v>-189289.76248999999</v>
      </c>
      <c r="M18" s="37">
        <v>-202971.94799000002</v>
      </c>
      <c r="N18" s="37">
        <v>-220594.73870000005</v>
      </c>
      <c r="O18" s="37">
        <v>-202392.95231999998</v>
      </c>
      <c r="P18" s="37">
        <v>-203090.75402999995</v>
      </c>
      <c r="Q18" s="37">
        <v>-305399.17316000006</v>
      </c>
      <c r="R18" s="37">
        <v>-181558.80076000001</v>
      </c>
      <c r="S18" s="37">
        <v>-176280.08137</v>
      </c>
      <c r="T18" s="37">
        <v>-178723.74757000004</v>
      </c>
      <c r="U18" s="37">
        <v>-160873.71819000001</v>
      </c>
      <c r="V18" s="37">
        <v>-182938.76251</v>
      </c>
      <c r="W18" s="37">
        <v>-184070.35352999996</v>
      </c>
      <c r="X18" s="37">
        <v>-178401.07195000004</v>
      </c>
      <c r="Y18" s="37">
        <v>-193116.33970000001</v>
      </c>
      <c r="Z18" s="37">
        <v>-197522.45411999998</v>
      </c>
      <c r="AA18" s="37">
        <v>-205710.37424999999</v>
      </c>
      <c r="AB18" s="37">
        <v>-218453.87219999998</v>
      </c>
      <c r="AC18" s="37">
        <v>-190461.74005999998</v>
      </c>
      <c r="AD18" s="5"/>
      <c r="AE18" s="37">
        <v>-697059.56862000003</v>
      </c>
      <c r="AF18" s="37">
        <v>-832202.90688999987</v>
      </c>
      <c r="AG18" s="37">
        <v>-787021.02650000004</v>
      </c>
      <c r="AH18" s="37">
        <v>-931477.6182100001</v>
      </c>
      <c r="AI18" s="37">
        <v>-697436.34788999998</v>
      </c>
      <c r="AJ18" s="37">
        <v>-738526.52769000002</v>
      </c>
      <c r="AK18" s="37">
        <v>-812148.44062999997</v>
      </c>
      <c r="AL18" s="37"/>
    </row>
    <row r="19" spans="1:38" ht="16.5" customHeight="1">
      <c r="A19" s="35" t="s">
        <v>1217</v>
      </c>
      <c r="B19" s="37">
        <v>8128.01692</v>
      </c>
      <c r="C19" s="37">
        <v>10448.141100000001</v>
      </c>
      <c r="D19" s="37">
        <v>10498.051380000001</v>
      </c>
      <c r="E19" s="37">
        <v>13431.11623</v>
      </c>
      <c r="F19" s="37">
        <v>7549.8373700000011</v>
      </c>
      <c r="G19" s="37">
        <v>2546.5248000000001</v>
      </c>
      <c r="H19" s="37">
        <v>8146.5492500000009</v>
      </c>
      <c r="I19" s="37">
        <v>12987.070060000002</v>
      </c>
      <c r="J19" s="37">
        <v>6096</v>
      </c>
      <c r="K19" s="37">
        <v>9639.5800600000002</v>
      </c>
      <c r="L19" s="37">
        <v>9768.3475500000004</v>
      </c>
      <c r="M19" s="37">
        <v>12699.8146</v>
      </c>
      <c r="N19" s="37">
        <v>7871.0597799999996</v>
      </c>
      <c r="O19" s="37">
        <v>10818.295409999999</v>
      </c>
      <c r="P19" s="37">
        <v>9483.2533099999982</v>
      </c>
      <c r="Q19" s="37">
        <v>13023.537660000005</v>
      </c>
      <c r="R19" s="37">
        <v>8601.0402200000008</v>
      </c>
      <c r="S19" s="37">
        <v>11058.465900000001</v>
      </c>
      <c r="T19" s="37">
        <v>10319.788680000001</v>
      </c>
      <c r="U19" s="37">
        <v>13540.127890000003</v>
      </c>
      <c r="V19" s="37">
        <v>8951.5054899999996</v>
      </c>
      <c r="W19" s="37">
        <v>11441.94931</v>
      </c>
      <c r="X19" s="130">
        <v>10832.960490000001</v>
      </c>
      <c r="Y19" s="130">
        <v>14081.666549999998</v>
      </c>
      <c r="Z19" s="130">
        <v>8947.2564499999989</v>
      </c>
      <c r="AA19" s="37">
        <v>12200.27766</v>
      </c>
      <c r="AB19" s="37">
        <v>11296.296399999999</v>
      </c>
      <c r="AC19" s="37">
        <v>17584.311399999999</v>
      </c>
      <c r="AD19" s="5"/>
      <c r="AE19" s="37">
        <v>42505.325630000007</v>
      </c>
      <c r="AF19" s="37">
        <v>31229.981480000002</v>
      </c>
      <c r="AG19" s="37">
        <v>38203.742209999997</v>
      </c>
      <c r="AH19" s="37">
        <v>41196.146160000004</v>
      </c>
      <c r="AI19" s="37">
        <f t="shared" ref="AI19:AI22" si="30">SUM(R19:U19)</f>
        <v>43519.422690000007</v>
      </c>
      <c r="AJ19" s="37">
        <v>45308.081839999999</v>
      </c>
      <c r="AK19" s="37">
        <v>50028.141909999998</v>
      </c>
      <c r="AL19" s="37"/>
    </row>
    <row r="20" spans="1:38" ht="16.5" customHeight="1">
      <c r="A20" s="35" t="s">
        <v>906</v>
      </c>
      <c r="B20" s="37">
        <v>-316.50161000000003</v>
      </c>
      <c r="C20" s="37">
        <v>-334.93817999999999</v>
      </c>
      <c r="D20" s="37">
        <v>-526.51596000000006</v>
      </c>
      <c r="E20" s="37">
        <v>-1204.4645</v>
      </c>
      <c r="F20" s="37">
        <v>-2120.7565299999997</v>
      </c>
      <c r="G20" s="37">
        <v>-2405.8388099999997</v>
      </c>
      <c r="H20" s="37">
        <v>-4548.5121099999997</v>
      </c>
      <c r="I20" s="37">
        <v>-5644.4825300000002</v>
      </c>
      <c r="J20" s="37">
        <v>-5859.0622200000007</v>
      </c>
      <c r="K20" s="37">
        <v>-6656.2093999999997</v>
      </c>
      <c r="L20" s="37">
        <v>-7321.1908599999997</v>
      </c>
      <c r="M20" s="37">
        <v>-8393.681700000001</v>
      </c>
      <c r="N20" s="37">
        <v>-10476.643599999999</v>
      </c>
      <c r="O20" s="37">
        <v>-9998.2149999999983</v>
      </c>
      <c r="P20" s="37">
        <v>-9451.6330000000016</v>
      </c>
      <c r="Q20" s="37">
        <v>-8987.3439999999991</v>
      </c>
      <c r="R20" s="37">
        <v>-15201.285950000001</v>
      </c>
      <c r="S20" s="37">
        <v>-15290.396069999999</v>
      </c>
      <c r="T20" s="37">
        <v>-15333.560290000003</v>
      </c>
      <c r="U20" s="37">
        <v>-15419.288309999996</v>
      </c>
      <c r="V20" s="37">
        <v>-20605.992309999998</v>
      </c>
      <c r="W20" s="37">
        <v>-20213.760000000002</v>
      </c>
      <c r="X20" s="130">
        <v>-20023.468000000001</v>
      </c>
      <c r="Y20" s="130">
        <v>-19375.493999999999</v>
      </c>
      <c r="Z20" s="130">
        <v>-20608.104300000003</v>
      </c>
      <c r="AA20" s="37">
        <v>-20589.212999999996</v>
      </c>
      <c r="AB20" s="37">
        <v>-20141.120790000001</v>
      </c>
      <c r="AC20" s="37">
        <v>-36328.680359999998</v>
      </c>
      <c r="AD20" s="5"/>
      <c r="AE20" s="37">
        <v>-2382.4202500000001</v>
      </c>
      <c r="AF20" s="37">
        <v>-14719.589980000001</v>
      </c>
      <c r="AG20" s="37">
        <v>-28230.144179999999</v>
      </c>
      <c r="AH20" s="37">
        <v>-38913.835599999999</v>
      </c>
      <c r="AI20" s="37">
        <f t="shared" si="30"/>
        <v>-61244.530619999998</v>
      </c>
      <c r="AJ20" s="37">
        <v>-80218.714309999996</v>
      </c>
      <c r="AK20" s="37">
        <v>-97667.118449999994</v>
      </c>
      <c r="AL20" s="37"/>
    </row>
    <row r="21" spans="1:38" ht="16.5" customHeight="1">
      <c r="A21" s="35" t="s">
        <v>1218</v>
      </c>
      <c r="B21" s="37">
        <v>-14161.017070000002</v>
      </c>
      <c r="C21" s="37">
        <v>-13315.763279999999</v>
      </c>
      <c r="D21" s="37">
        <v>-13723.776470000001</v>
      </c>
      <c r="E21" s="37">
        <v>-10994.51499</v>
      </c>
      <c r="F21" s="37">
        <v>-8719.5172999999995</v>
      </c>
      <c r="G21" s="37">
        <v>-10490.75049</v>
      </c>
      <c r="H21" s="37">
        <v>-9201.5890199999994</v>
      </c>
      <c r="I21" s="37">
        <v>-15593.447609999999</v>
      </c>
      <c r="J21" s="37">
        <v>-11907.95695</v>
      </c>
      <c r="K21" s="37">
        <v>-8918.5630299999993</v>
      </c>
      <c r="L21" s="37">
        <v>-11362.629650000003</v>
      </c>
      <c r="M21" s="37">
        <v>-26280.561670000006</v>
      </c>
      <c r="N21" s="37">
        <v>-24971.794979999991</v>
      </c>
      <c r="O21" s="37">
        <v>-33496.168950000007</v>
      </c>
      <c r="P21" s="37">
        <v>-39956.686269999991</v>
      </c>
      <c r="Q21" s="37">
        <v>-38408.677230000045</v>
      </c>
      <c r="R21" s="37">
        <v>-40739.292956092155</v>
      </c>
      <c r="S21" s="37">
        <v>-32545.662670000012</v>
      </c>
      <c r="T21" s="37">
        <v>-24461.030729999995</v>
      </c>
      <c r="U21" s="37">
        <v>-40486.555349999981</v>
      </c>
      <c r="V21" s="37">
        <v>-22507.346880000012</v>
      </c>
      <c r="W21" s="37">
        <v>-21788.993799999997</v>
      </c>
      <c r="X21" s="130">
        <v>-22755.270019999996</v>
      </c>
      <c r="Y21" s="130">
        <v>-23964.288549999997</v>
      </c>
      <c r="Z21" s="130">
        <v>-24101.156329999998</v>
      </c>
      <c r="AA21" s="37">
        <v>-32554.080760000001</v>
      </c>
      <c r="AB21" s="37">
        <v>-31827.406230000004</v>
      </c>
      <c r="AC21" s="37">
        <v>-24961.510829999999</v>
      </c>
      <c r="AD21" s="5"/>
      <c r="AE21" s="37">
        <v>-52195.071809999994</v>
      </c>
      <c r="AF21" s="37">
        <v>-44005.30442</v>
      </c>
      <c r="AG21" s="37">
        <v>-58469.71130000001</v>
      </c>
      <c r="AH21" s="37">
        <v>-136833.32743000003</v>
      </c>
      <c r="AI21" s="37">
        <f t="shared" si="30"/>
        <v>-138232.54170609213</v>
      </c>
      <c r="AJ21" s="37">
        <v>-91015.899250000002</v>
      </c>
      <c r="AK21" s="37">
        <v>-113444.15415</v>
      </c>
      <c r="AL21" s="20"/>
    </row>
    <row r="22" spans="1:38" ht="16.5" customHeight="1">
      <c r="A22" s="24" t="s">
        <v>1135</v>
      </c>
      <c r="B22" s="17">
        <v>126226.71758000029</v>
      </c>
      <c r="C22" s="17">
        <v>89749.914739999833</v>
      </c>
      <c r="D22" s="17">
        <v>79626.80280999979</v>
      </c>
      <c r="E22" s="17">
        <v>170835.16433000029</v>
      </c>
      <c r="F22" s="17">
        <v>66947.798890001446</v>
      </c>
      <c r="G22" s="17">
        <v>-118504.87493000057</v>
      </c>
      <c r="H22" s="17">
        <v>9595.2544500002987</v>
      </c>
      <c r="I22" s="17">
        <v>40180.389489999965</v>
      </c>
      <c r="J22" s="17">
        <v>110164.3705878686</v>
      </c>
      <c r="K22" s="17">
        <v>88539.997339999041</v>
      </c>
      <c r="L22" s="17">
        <v>74739.685140001704</v>
      </c>
      <c r="M22" s="17">
        <v>151104.61568999992</v>
      </c>
      <c r="N22" s="17">
        <v>37710.811606271396</v>
      </c>
      <c r="O22" s="17">
        <v>20867.651051265064</v>
      </c>
      <c r="P22" s="17">
        <v>48170.538687358669</v>
      </c>
      <c r="Q22" s="17">
        <v>15864.432653303229</v>
      </c>
      <c r="R22" s="17">
        <v>29494.497676092207</v>
      </c>
      <c r="S22" s="17">
        <v>21223.221060000295</v>
      </c>
      <c r="T22" s="17">
        <v>20049.04864000003</v>
      </c>
      <c r="U22" s="17">
        <v>124289.40403999985</v>
      </c>
      <c r="V22" s="17">
        <v>104616.07242999999</v>
      </c>
      <c r="W22" s="17">
        <v>89113.041629999992</v>
      </c>
      <c r="X22" s="17">
        <v>112172.03970000005</v>
      </c>
      <c r="Y22" s="17">
        <v>98413.598849999951</v>
      </c>
      <c r="Z22" s="17">
        <v>125801.94776000002</v>
      </c>
      <c r="AA22" s="17">
        <v>110585.38266000012</v>
      </c>
      <c r="AB22" s="17">
        <v>119445.34214999995</v>
      </c>
      <c r="AC22" s="17">
        <v>126372.43539036909</v>
      </c>
      <c r="AD22" s="5"/>
      <c r="AE22" s="17">
        <v>466438.59946000017</v>
      </c>
      <c r="AF22" s="17">
        <v>-1781.4320999988631</v>
      </c>
      <c r="AG22" s="17">
        <v>424548.66875786928</v>
      </c>
      <c r="AH22" s="17">
        <v>122613.43399819836</v>
      </c>
      <c r="AI22" s="17">
        <f t="shared" si="30"/>
        <v>195056.17141609237</v>
      </c>
      <c r="AJ22" s="17">
        <v>404314.75260999997</v>
      </c>
      <c r="AK22" s="17">
        <v>482205.10796036915</v>
      </c>
    </row>
    <row r="23" spans="1:38" ht="16.5" customHeight="1">
      <c r="A23" s="31" t="s">
        <v>1136</v>
      </c>
      <c r="B23" s="96">
        <v>0.22564052094815348</v>
      </c>
      <c r="C23" s="96">
        <v>0.15300398979293789</v>
      </c>
      <c r="D23" s="96">
        <v>0.13212025250102985</v>
      </c>
      <c r="E23" s="96">
        <v>0.2811814712840397</v>
      </c>
      <c r="F23" s="96">
        <v>0.11140618816016377</v>
      </c>
      <c r="G23" s="96">
        <v>-0.23098185328565043</v>
      </c>
      <c r="H23" s="96">
        <v>2.4944543454624424E-2</v>
      </c>
      <c r="I23" s="96">
        <v>0.10847142623269752</v>
      </c>
      <c r="J23" s="96">
        <v>0.28385866092474843</v>
      </c>
      <c r="K23" s="96">
        <v>0.23946823205910167</v>
      </c>
      <c r="L23" s="96">
        <v>0.1782199395631246</v>
      </c>
      <c r="M23" s="96">
        <v>0.32406679646444908</v>
      </c>
      <c r="N23" s="96">
        <v>7.5482994084192873E-2</v>
      </c>
      <c r="O23" s="96">
        <v>3.8929844958751743E-2</v>
      </c>
      <c r="P23" s="96">
        <v>8.2517731819423637E-2</v>
      </c>
      <c r="Q23" s="96">
        <v>2.7769385068047138E-2</v>
      </c>
      <c r="R23" s="96">
        <v>5.3300262490180488E-2</v>
      </c>
      <c r="S23" s="96">
        <v>3.8353673662877043E-2</v>
      </c>
      <c r="T23" s="96">
        <f t="shared" ref="T23:X23" si="31">T22/T11</f>
        <v>3.6898436271642091E-2</v>
      </c>
      <c r="U23" s="96">
        <f t="shared" si="31"/>
        <v>0.20852103799796004</v>
      </c>
      <c r="V23" s="96">
        <f t="shared" si="31"/>
        <v>0.18307560159484637</v>
      </c>
      <c r="W23" s="96">
        <f t="shared" si="31"/>
        <v>0.15668865828044051</v>
      </c>
      <c r="X23" s="96">
        <f t="shared" si="31"/>
        <v>0.19824121907872477</v>
      </c>
      <c r="Y23" s="96">
        <f t="shared" ref="Y23" si="32">Y22/Y11</f>
        <v>0.16578748928760859</v>
      </c>
      <c r="Z23" s="96">
        <f t="shared" ref="Z23" si="33">Z22/Z11</f>
        <v>0.20381786998248194</v>
      </c>
      <c r="AA23" s="96">
        <f t="shared" ref="AA23" si="34">AA22/AA11</f>
        <v>0.1721469208061093</v>
      </c>
      <c r="AB23" s="96">
        <f t="shared" ref="AB23" si="35">AB22/AB11</f>
        <v>0.19336046117679531</v>
      </c>
      <c r="AC23" s="96">
        <f t="shared" ref="AC23:AE23" si="36">AC22/AC11</f>
        <v>0.1970366601986864</v>
      </c>
      <c r="AD23" s="5"/>
      <c r="AE23" s="96">
        <f t="shared" si="36"/>
        <v>0.19795829275355431</v>
      </c>
      <c r="AF23" s="96">
        <f t="shared" ref="AF23" si="37">AF22/AF11</f>
        <v>-9.5311154609218414E-4</v>
      </c>
      <c r="AG23" s="96">
        <f t="shared" ref="AG23" si="38">AG22/AG11</f>
        <v>0.25832368638879388</v>
      </c>
      <c r="AH23" s="96">
        <f t="shared" ref="AH23" si="39">AH22/AH11</f>
        <v>5.5970548485150116E-2</v>
      </c>
      <c r="AI23" s="96">
        <f t="shared" ref="AI23" si="40">AI22/AI11</f>
        <v>8.6840983930479662E-2</v>
      </c>
      <c r="AJ23" s="96">
        <f t="shared" ref="AJ23" si="41">AJ22/AJ11</f>
        <v>0.17581865861704124</v>
      </c>
      <c r="AK23" s="96">
        <f t="shared" ref="AK23" si="42">AK22/AK11</f>
        <v>0.19144878353892336</v>
      </c>
    </row>
    <row r="24" spans="1:38" ht="16.5" customHeight="1">
      <c r="AD24" s="30"/>
    </row>
    <row r="25" spans="1:38" ht="16.5" customHeight="1">
      <c r="A25" s="155" t="s">
        <v>1301</v>
      </c>
      <c r="AD25" s="113"/>
    </row>
    <row r="26" spans="1:38" ht="16.5" customHeight="1">
      <c r="AD26" s="114"/>
    </row>
    <row r="27" spans="1:38" ht="16.5" customHeight="1">
      <c r="AD27" s="18"/>
    </row>
    <row r="28" spans="1:38" ht="16.5" customHeight="1">
      <c r="AD28" s="113"/>
    </row>
    <row r="29" spans="1:38" ht="16.5" customHeight="1">
      <c r="AD29" s="30"/>
    </row>
    <row r="30" spans="1:38" ht="16.5" customHeight="1">
      <c r="AD30" s="30"/>
    </row>
    <row r="31" spans="1:38" ht="16.5" customHeight="1">
      <c r="AD31" s="113"/>
    </row>
    <row r="32" spans="1:38" ht="16.5" customHeight="1">
      <c r="AD32" s="113"/>
    </row>
    <row r="33" spans="30:30" ht="16.5" customHeight="1">
      <c r="AD33" s="114"/>
    </row>
    <row r="34" spans="30:30" ht="16.5" customHeight="1">
      <c r="AD34" s="18"/>
    </row>
    <row r="35" spans="30:30" ht="16.5" customHeight="1">
      <c r="AD35" s="113"/>
    </row>
    <row r="36" spans="30:30" ht="16.5" customHeight="1">
      <c r="AD36" s="113"/>
    </row>
    <row r="37" spans="30:30" ht="16.5" customHeight="1">
      <c r="AD37" s="113"/>
    </row>
    <row r="38" spans="30:30" ht="16.5" customHeight="1">
      <c r="AD38" s="113"/>
    </row>
    <row r="39" spans="30:30" ht="16.5" customHeight="1">
      <c r="AD39" s="113"/>
    </row>
    <row r="40" spans="30:30" ht="16.5" customHeight="1">
      <c r="AD40" s="113"/>
    </row>
    <row r="41" spans="30:30" ht="16.5" customHeight="1">
      <c r="AD41" s="113"/>
    </row>
    <row r="42" spans="30:30" ht="16.5" customHeight="1">
      <c r="AD42" s="113"/>
    </row>
    <row r="43" spans="30:30" ht="16.5" customHeight="1">
      <c r="AD43" s="113"/>
    </row>
    <row r="44" spans="30:30" ht="16.5" customHeight="1">
      <c r="AD44" s="113"/>
    </row>
    <row r="45" spans="30:30" ht="16.5" customHeight="1">
      <c r="AD45" s="113"/>
    </row>
    <row r="46" spans="30:30" ht="16.5" customHeight="1">
      <c r="AD46" s="113"/>
    </row>
    <row r="47" spans="30:30" ht="16.5" customHeight="1">
      <c r="AD47" s="113"/>
    </row>
    <row r="48" spans="30:30" ht="16.5" customHeight="1">
      <c r="AD48" s="113"/>
    </row>
    <row r="49" spans="30:30" ht="16.5" customHeight="1">
      <c r="AD49" s="113"/>
    </row>
    <row r="50" spans="30:30" ht="16.5" customHeight="1">
      <c r="AD50" s="114"/>
    </row>
    <row r="51" spans="30:30" ht="16.5" customHeight="1">
      <c r="AD51" s="20"/>
    </row>
    <row r="52" spans="30:30" ht="16.5" customHeight="1">
      <c r="AD52" s="114"/>
    </row>
    <row r="53" spans="30:30" ht="16.5" customHeight="1">
      <c r="AD53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4B9B-DC8E-4ED3-8553-DFD6AE90CCED}">
  <sheetPr>
    <tabColor theme="1"/>
  </sheetPr>
  <dimension ref="A1:AU47"/>
  <sheetViews>
    <sheetView showGridLines="0" zoomScale="80" zoomScaleNormal="80" workbookViewId="0">
      <pane xSplit="1" ySplit="5" topLeftCell="M6" activePane="bottomRight" state="frozen"/>
      <selection activeCell="X27" sqref="X27"/>
      <selection pane="topRight" activeCell="X27" sqref="X27"/>
      <selection pane="bottomLeft" activeCell="X27" sqref="X27"/>
      <selection pane="bottomRight" activeCell="S5" sqref="S5"/>
    </sheetView>
  </sheetViews>
  <sheetFormatPr defaultColWidth="9.08984375" defaultRowHeight="16.5" customHeight="1"/>
  <cols>
    <col min="1" max="1" width="68.36328125" style="2" bestFit="1" customWidth="1"/>
    <col min="2" max="2" width="14.54296875" style="2" customWidth="1"/>
    <col min="3" max="6" width="14.54296875" style="2" bestFit="1" customWidth="1"/>
    <col min="7" max="13" width="14.54296875" style="2" customWidth="1"/>
    <col min="14" max="14" width="10.90625" style="111" bestFit="1" customWidth="1"/>
    <col min="15" max="15" width="10.90625" style="2" bestFit="1" customWidth="1"/>
    <col min="16" max="17" width="9.08984375" style="2"/>
    <col min="18" max="18" width="10.36328125" style="2" bestFit="1" customWidth="1"/>
    <col min="19" max="16384" width="9.08984375" style="2"/>
  </cols>
  <sheetData>
    <row r="1" spans="1:47" ht="17">
      <c r="N1" s="2"/>
    </row>
    <row r="2" spans="1:47" ht="17">
      <c r="H2" s="5"/>
      <c r="I2" s="5"/>
      <c r="J2" s="5"/>
      <c r="N2" s="2"/>
    </row>
    <row r="3" spans="1:47" ht="17">
      <c r="G3" s="5"/>
      <c r="H3" s="5"/>
      <c r="I3" s="131"/>
      <c r="J3" s="131"/>
      <c r="K3" s="132"/>
      <c r="L3" s="82"/>
      <c r="M3" s="133" t="s">
        <v>869</v>
      </c>
      <c r="N3" s="132"/>
    </row>
    <row r="4" spans="1:47" ht="17">
      <c r="B4" s="5"/>
      <c r="C4" s="134"/>
      <c r="D4" s="134"/>
      <c r="E4" s="5"/>
      <c r="F4" s="5"/>
      <c r="G4" s="5"/>
      <c r="H4" s="5"/>
      <c r="I4" s="5"/>
      <c r="J4" s="134"/>
      <c r="K4" s="134"/>
      <c r="L4" s="134"/>
      <c r="M4" s="134"/>
      <c r="N4" s="135"/>
    </row>
    <row r="5" spans="1:47" ht="16.5" customHeight="1">
      <c r="A5" s="6" t="s">
        <v>1223</v>
      </c>
      <c r="B5" s="7" t="s">
        <v>895</v>
      </c>
      <c r="C5" s="7" t="s">
        <v>896</v>
      </c>
      <c r="D5" s="7" t="s">
        <v>897</v>
      </c>
      <c r="E5" s="7" t="s">
        <v>1090</v>
      </c>
      <c r="F5" s="7" t="s">
        <v>1119</v>
      </c>
      <c r="G5" s="7" t="s">
        <v>1162</v>
      </c>
      <c r="H5" s="7" t="s">
        <v>1176</v>
      </c>
      <c r="I5" s="7" t="s">
        <v>1188</v>
      </c>
      <c r="J5" s="7" t="s">
        <v>1198</v>
      </c>
      <c r="K5" s="7" t="s">
        <v>1203</v>
      </c>
      <c r="L5" s="7" t="s">
        <v>1208</v>
      </c>
      <c r="M5" s="7" t="s">
        <v>1220</v>
      </c>
      <c r="N5" s="7" t="s">
        <v>1270</v>
      </c>
      <c r="O5" s="7" t="s">
        <v>1271</v>
      </c>
      <c r="P5" s="7" t="s">
        <v>1287</v>
      </c>
      <c r="Q5" s="7" t="s">
        <v>1292</v>
      </c>
      <c r="R5" s="7" t="s">
        <v>1339</v>
      </c>
    </row>
    <row r="6" spans="1:47" ht="16.5" customHeight="1">
      <c r="A6" s="46" t="s">
        <v>1351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5589.1855797634034</v>
      </c>
      <c r="P6" s="17">
        <v>6108.7423604800006</v>
      </c>
      <c r="Q6" s="17">
        <v>6192.0287151900038</v>
      </c>
      <c r="R6" s="17">
        <v>6666.622081890001</v>
      </c>
    </row>
    <row r="7" spans="1:47" ht="16.5" customHeight="1">
      <c r="A7" s="91" t="s">
        <v>1225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30">
        <v>4792.106336143408</v>
      </c>
      <c r="P7" s="130">
        <v>5261.4183592700001</v>
      </c>
      <c r="Q7" s="130">
        <v>5317.6434260900005</v>
      </c>
      <c r="R7" s="130">
        <v>5730.2725151599998</v>
      </c>
    </row>
    <row r="8" spans="1:47" ht="16.5" customHeight="1">
      <c r="A8" s="91" t="s">
        <v>1226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30">
        <v>796.79088969000009</v>
      </c>
      <c r="P8" s="130">
        <v>847.32400121000012</v>
      </c>
      <c r="Q8" s="130">
        <v>874.38528910000002</v>
      </c>
      <c r="R8" s="130">
        <v>936.34956672999965</v>
      </c>
    </row>
    <row r="9" spans="1:47" ht="16.5" customHeight="1">
      <c r="A9" s="136" t="s">
        <v>1352</v>
      </c>
      <c r="B9" s="199">
        <v>0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199">
        <v>0</v>
      </c>
      <c r="L9" s="199">
        <v>0</v>
      </c>
      <c r="M9" s="199">
        <v>0</v>
      </c>
      <c r="N9" s="199">
        <v>0</v>
      </c>
      <c r="O9" s="198">
        <v>5.806407934905921E-2</v>
      </c>
      <c r="P9" s="198">
        <v>5.3381493591813038E-2</v>
      </c>
      <c r="Q9" s="198">
        <v>4.5192755967607488E-2</v>
      </c>
      <c r="R9" s="198">
        <v>4.8679962807790446E-2</v>
      </c>
    </row>
    <row r="10" spans="1:47" s="8" customFormat="1" ht="4.5" customHeight="1">
      <c r="A10" s="196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7"/>
      <c r="AG10" s="187"/>
      <c r="AH10" s="187"/>
      <c r="AI10" s="187"/>
      <c r="AJ10" s="187"/>
      <c r="AK10" s="187"/>
      <c r="AL10" s="169"/>
      <c r="AM10" s="186"/>
      <c r="AN10" s="186"/>
      <c r="AO10" s="186"/>
      <c r="AP10" s="186"/>
      <c r="AQ10" s="186"/>
      <c r="AR10" s="186"/>
      <c r="AS10" s="186"/>
      <c r="AT10" s="186"/>
      <c r="AU10" s="186"/>
    </row>
    <row r="11" spans="1:47" ht="16.5" customHeight="1">
      <c r="A11" s="46" t="s">
        <v>1224</v>
      </c>
      <c r="B11" s="17">
        <f t="shared" ref="B11:M11" si="0">SUM(B12,B13)</f>
        <v>5045.5366181899999</v>
      </c>
      <c r="C11" s="17">
        <f t="shared" si="0"/>
        <v>4988.1092132499998</v>
      </c>
      <c r="D11" s="17">
        <f t="shared" si="0"/>
        <v>5557.8178714200003</v>
      </c>
      <c r="E11" s="17">
        <f t="shared" si="0"/>
        <v>5646.9292129100013</v>
      </c>
      <c r="F11" s="17">
        <f t="shared" si="0"/>
        <v>5964.2772090999997</v>
      </c>
      <c r="G11" s="17">
        <f t="shared" si="0"/>
        <v>5744.5462517300011</v>
      </c>
      <c r="H11" s="17">
        <f t="shared" si="0"/>
        <v>5691.0947632299994</v>
      </c>
      <c r="I11" s="17">
        <f t="shared" si="0"/>
        <v>5502.2065237099987</v>
      </c>
      <c r="J11" s="17">
        <f t="shared" si="0"/>
        <v>5526.0527265200017</v>
      </c>
      <c r="K11" s="17">
        <f t="shared" si="0"/>
        <v>5148.12856233</v>
      </c>
      <c r="L11" s="17">
        <f t="shared" si="0"/>
        <v>5200.6198365399996</v>
      </c>
      <c r="M11" s="17">
        <f t="shared" si="0"/>
        <v>5228.0886227400006</v>
      </c>
      <c r="N11" s="17">
        <v>5718.3941823599998</v>
      </c>
      <c r="O11" s="17">
        <v>5255.524888740425</v>
      </c>
      <c r="P11" s="17">
        <v>5631.9873158399996</v>
      </c>
      <c r="Q11" s="17">
        <v>5740.8880870000003</v>
      </c>
      <c r="R11" s="17">
        <v>6666.622081890001</v>
      </c>
    </row>
    <row r="12" spans="1:47" ht="16.5" customHeight="1">
      <c r="A12" s="91" t="s">
        <v>1225</v>
      </c>
      <c r="B12" s="130">
        <v>4511.9689836500002</v>
      </c>
      <c r="C12" s="130">
        <v>4346.9298784100001</v>
      </c>
      <c r="D12" s="130">
        <v>4830.1048796499999</v>
      </c>
      <c r="E12" s="130">
        <v>4836.9995303100004</v>
      </c>
      <c r="F12" s="130">
        <v>5144.5262356599997</v>
      </c>
      <c r="G12" s="130">
        <v>4932.4342309500007</v>
      </c>
      <c r="H12" s="130">
        <v>4932.4573910500003</v>
      </c>
      <c r="I12" s="130">
        <v>4776.2135155099995</v>
      </c>
      <c r="J12" s="130">
        <v>4834.4210246800012</v>
      </c>
      <c r="K12" s="130">
        <v>4480.9466115700006</v>
      </c>
      <c r="L12" s="130">
        <v>4552.3990964300001</v>
      </c>
      <c r="M12" s="130">
        <v>4573.4394730000004</v>
      </c>
      <c r="N12" s="130">
        <v>5031.7225767</v>
      </c>
      <c r="O12" s="130">
        <v>4517.2417185606537</v>
      </c>
      <c r="P12" s="130">
        <v>4872.0093540999997</v>
      </c>
      <c r="Q12" s="130">
        <v>4950.5462441199998</v>
      </c>
      <c r="R12" s="130">
        <v>5730.2725151599998</v>
      </c>
    </row>
    <row r="13" spans="1:47" ht="16.5" customHeight="1">
      <c r="A13" s="91" t="s">
        <v>1226</v>
      </c>
      <c r="B13" s="130">
        <v>533.56763453999974</v>
      </c>
      <c r="C13" s="130">
        <v>641.17933483999968</v>
      </c>
      <c r="D13" s="130">
        <v>727.71299177000037</v>
      </c>
      <c r="E13" s="130">
        <v>809.92968260000089</v>
      </c>
      <c r="F13" s="130">
        <v>819.75097344000005</v>
      </c>
      <c r="G13" s="130">
        <v>812.11202078000042</v>
      </c>
      <c r="H13" s="130">
        <v>758.63737217999915</v>
      </c>
      <c r="I13" s="130">
        <v>725.99300819999917</v>
      </c>
      <c r="J13" s="130">
        <v>691.63170184000046</v>
      </c>
      <c r="K13" s="130">
        <v>667.18195075999938</v>
      </c>
      <c r="L13" s="130">
        <v>648.22074010999995</v>
      </c>
      <c r="M13" s="130">
        <v>654.6491497400001</v>
      </c>
      <c r="N13" s="130">
        <v>686.67160565999984</v>
      </c>
      <c r="O13" s="130">
        <v>738.28317017977133</v>
      </c>
      <c r="P13" s="130">
        <v>759.97796173999984</v>
      </c>
      <c r="Q13" s="130">
        <v>790.23790559000008</v>
      </c>
      <c r="R13" s="130">
        <v>936.34956672999965</v>
      </c>
    </row>
    <row r="14" spans="1:47" ht="16.5" customHeight="1">
      <c r="A14" s="136" t="s">
        <v>1227</v>
      </c>
      <c r="B14" s="137">
        <v>2.9174216819539269E-2</v>
      </c>
      <c r="C14" s="137">
        <v>4.8372623418404981E-2</v>
      </c>
      <c r="D14" s="137">
        <v>5.6275973692445837E-2</v>
      </c>
      <c r="E14" s="137">
        <v>5.888130415374114E-2</v>
      </c>
      <c r="F14" s="137">
        <v>5.8287917902202856E-2</v>
      </c>
      <c r="G14" s="137">
        <v>5.9588981896857532E-2</v>
      </c>
      <c r="H14" s="137">
        <v>6.252792078760519E-2</v>
      </c>
      <c r="I14" s="137">
        <v>6.2626671666198216E-2</v>
      </c>
      <c r="J14" s="137">
        <v>5.6258780017745175E-2</v>
      </c>
      <c r="K14" s="137">
        <v>5.5142682385056374E-2</v>
      </c>
      <c r="L14" s="137">
        <v>5.6828499199938931E-2</v>
      </c>
      <c r="M14" s="137">
        <v>5.2650789885251952E-2</v>
      </c>
      <c r="N14" s="137">
        <v>5.2826543838453852E-2</v>
      </c>
      <c r="O14" s="137">
        <v>5.5922648219146533E-2</v>
      </c>
      <c r="P14" s="137">
        <v>5.3382985365739939E-2</v>
      </c>
      <c r="Q14" s="137">
        <v>4.8744173101662479E-2</v>
      </c>
      <c r="R14" s="137">
        <v>4.8679962807790446E-2</v>
      </c>
    </row>
    <row r="15" spans="1:47" s="8" customFormat="1" ht="4.5" customHeight="1">
      <c r="A15" s="196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7"/>
      <c r="AG15" s="187"/>
      <c r="AH15" s="187"/>
      <c r="AI15" s="187"/>
      <c r="AJ15" s="187"/>
      <c r="AK15" s="187"/>
      <c r="AL15" s="169"/>
      <c r="AM15" s="186"/>
      <c r="AN15" s="186"/>
      <c r="AO15" s="186"/>
      <c r="AP15" s="186"/>
      <c r="AQ15" s="186"/>
      <c r="AR15" s="186"/>
      <c r="AS15" s="186"/>
      <c r="AT15" s="186"/>
      <c r="AU15" s="186"/>
    </row>
    <row r="16" spans="1:47" ht="17">
      <c r="A16" s="177" t="s">
        <v>1228</v>
      </c>
      <c r="B16" s="139">
        <v>7.6314232862886605E-2</v>
      </c>
      <c r="C16" s="139">
        <v>0.104976722967598</v>
      </c>
      <c r="D16" s="139">
        <v>9.5481647033739001E-2</v>
      </c>
      <c r="E16" s="139">
        <v>0.102262529595673</v>
      </c>
      <c r="F16" s="139">
        <v>9.1671532225919297E-2</v>
      </c>
      <c r="G16" s="139">
        <v>0.101835203765657</v>
      </c>
      <c r="H16" s="139">
        <v>0.09</v>
      </c>
      <c r="I16" s="139">
        <v>9.0215616072601382E-2</v>
      </c>
      <c r="J16" s="139">
        <v>8.1610316890978293E-2</v>
      </c>
      <c r="K16" s="139">
        <v>9.1281891695282988E-2</v>
      </c>
      <c r="L16" s="139">
        <v>7.719819245791916E-2</v>
      </c>
      <c r="M16" s="139">
        <v>8.1338766882294397E-2</v>
      </c>
      <c r="N16" s="139">
        <v>7.6132944574367603E-2</v>
      </c>
      <c r="O16" s="139">
        <v>8.2471944218017873E-2</v>
      </c>
      <c r="P16" s="139">
        <v>7.4590457784266317E-2</v>
      </c>
      <c r="Q16" s="139">
        <v>6.755269063831694E-2</v>
      </c>
      <c r="R16" s="139">
        <v>6.4559336174199428E-2</v>
      </c>
    </row>
    <row r="17" spans="1:18" ht="17">
      <c r="A17" s="140" t="s">
        <v>1229</v>
      </c>
      <c r="B17" s="139">
        <v>0.14959878622336201</v>
      </c>
      <c r="C17" s="139">
        <v>0.16740239044938801</v>
      </c>
      <c r="D17" s="139">
        <v>0.18132898226830699</v>
      </c>
      <c r="E17" s="139">
        <v>0.20051027800940241</v>
      </c>
      <c r="F17" s="139">
        <v>0.200095557484816</v>
      </c>
      <c r="G17" s="139">
        <v>0.21965274933507201</v>
      </c>
      <c r="H17" s="139">
        <v>0.22900000000000001</v>
      </c>
      <c r="I17" s="139">
        <v>0.23469048228688208</v>
      </c>
      <c r="J17" s="139">
        <v>0.229710932150751</v>
      </c>
      <c r="K17" s="139">
        <v>0.23053320001838834</v>
      </c>
      <c r="L17" s="139">
        <v>0.21648487843824776</v>
      </c>
      <c r="M17" s="139">
        <v>0.19766194649420701</v>
      </c>
      <c r="N17" s="139">
        <v>0.17274140640342001</v>
      </c>
      <c r="O17" s="139">
        <v>0.16457399893057365</v>
      </c>
      <c r="P17" s="139">
        <v>0.17350538459224205</v>
      </c>
      <c r="Q17" s="139">
        <v>0.17652770272740237</v>
      </c>
      <c r="R17" s="139">
        <v>0.172205516948884</v>
      </c>
    </row>
    <row r="18" spans="1:18" ht="16.5" customHeight="1">
      <c r="A18" s="140" t="s">
        <v>1230</v>
      </c>
      <c r="B18" s="139">
        <v>0.16190000000000002</v>
      </c>
      <c r="C18" s="139">
        <v>0.15990000000000001</v>
      </c>
      <c r="D18" s="139">
        <v>0.1406</v>
      </c>
      <c r="E18" s="139">
        <v>0.13830000000000001</v>
      </c>
      <c r="F18" s="139">
        <v>0.11349999999999999</v>
      </c>
      <c r="G18" s="139">
        <v>0.11939999999999999</v>
      </c>
      <c r="H18" s="139">
        <v>0.15340000000000001</v>
      </c>
      <c r="I18" s="139">
        <v>0.17660024668957808</v>
      </c>
      <c r="J18" s="139">
        <v>0.1825</v>
      </c>
      <c r="K18" s="139">
        <v>0.20020539274134933</v>
      </c>
      <c r="L18" s="139">
        <v>0.18804294506097205</v>
      </c>
      <c r="M18" s="139">
        <v>0.19744640080090065</v>
      </c>
      <c r="N18" s="139">
        <v>0.19537753659444418</v>
      </c>
      <c r="O18" s="139">
        <v>0.18970742594057713</v>
      </c>
      <c r="P18" s="139">
        <v>0.16589073787945521</v>
      </c>
      <c r="Q18" s="139">
        <v>0.17798272329012474</v>
      </c>
      <c r="R18" s="139">
        <v>0.17356539185401323</v>
      </c>
    </row>
    <row r="19" spans="1:18" ht="16.5" customHeight="1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</row>
    <row r="20" spans="1:18" ht="16.5" customHeight="1">
      <c r="A20" s="155" t="s">
        <v>1306</v>
      </c>
      <c r="N20" s="114"/>
    </row>
    <row r="21" spans="1:18" ht="16.5" customHeight="1">
      <c r="A21" s="155" t="s">
        <v>1305</v>
      </c>
      <c r="N21" s="18"/>
    </row>
    <row r="22" spans="1:18" ht="16.5" customHeight="1">
      <c r="N22" s="113"/>
    </row>
    <row r="23" spans="1:18" ht="16.5" customHeight="1">
      <c r="N23" s="30"/>
    </row>
    <row r="24" spans="1:18" ht="16.5" customHeight="1">
      <c r="N24" s="30"/>
    </row>
    <row r="25" spans="1:18" ht="16.5" customHeight="1">
      <c r="N25" s="113"/>
    </row>
    <row r="26" spans="1:18" ht="16.5" customHeight="1">
      <c r="N26" s="113"/>
    </row>
    <row r="27" spans="1:18" ht="16.5" customHeight="1">
      <c r="N27" s="114"/>
    </row>
    <row r="28" spans="1:18" ht="16.5" customHeight="1">
      <c r="N28" s="18"/>
    </row>
    <row r="29" spans="1:18" ht="16.5" customHeight="1">
      <c r="N29" s="113"/>
    </row>
    <row r="30" spans="1:18" ht="16.5" customHeight="1">
      <c r="N30" s="113"/>
    </row>
    <row r="31" spans="1:18" ht="16.5" customHeight="1">
      <c r="N31" s="113"/>
    </row>
    <row r="32" spans="1:18" ht="16.5" customHeight="1">
      <c r="N32" s="113"/>
    </row>
    <row r="33" spans="14:14" ht="16.5" customHeight="1">
      <c r="N33" s="113"/>
    </row>
    <row r="34" spans="14:14" ht="16.5" customHeight="1">
      <c r="N34" s="113"/>
    </row>
    <row r="35" spans="14:14" ht="16.5" customHeight="1">
      <c r="N35" s="113"/>
    </row>
    <row r="36" spans="14:14" ht="16.5" customHeight="1">
      <c r="N36" s="113"/>
    </row>
    <row r="37" spans="14:14" ht="16.5" customHeight="1">
      <c r="N37" s="113"/>
    </row>
    <row r="38" spans="14:14" ht="16.5" customHeight="1">
      <c r="N38" s="113"/>
    </row>
    <row r="39" spans="14:14" ht="16.5" customHeight="1">
      <c r="N39" s="113"/>
    </row>
    <row r="40" spans="14:14" ht="16.5" customHeight="1">
      <c r="N40" s="113"/>
    </row>
    <row r="41" spans="14:14" ht="16.5" customHeight="1">
      <c r="N41" s="113"/>
    </row>
    <row r="42" spans="14:14" ht="16.5" customHeight="1">
      <c r="N42" s="113"/>
    </row>
    <row r="43" spans="14:14" ht="16.5" customHeight="1">
      <c r="N43" s="113"/>
    </row>
    <row r="44" spans="14:14" ht="16.5" customHeight="1">
      <c r="N44" s="114"/>
    </row>
    <row r="45" spans="14:14" ht="16.5" customHeight="1">
      <c r="N45" s="20"/>
    </row>
    <row r="46" spans="14:14" ht="16.5" customHeight="1">
      <c r="N46" s="114"/>
    </row>
    <row r="47" spans="14:14" ht="16.5" customHeight="1">
      <c r="N47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1"/>
  </sheetPr>
  <dimension ref="A1:AV73"/>
  <sheetViews>
    <sheetView showGridLines="0" zoomScale="80" zoomScaleNormal="80" workbookViewId="0">
      <pane xSplit="1" ySplit="5" topLeftCell="AH6" activePane="bottomRight" state="frozen"/>
      <selection activeCell="A5" sqref="A5:P5"/>
      <selection pane="topRight" activeCell="A5" sqref="A5:P5"/>
      <selection pane="bottomLeft" activeCell="A5" sqref="A5:P5"/>
      <selection pane="bottomRight" activeCell="AL5" sqref="AL5"/>
    </sheetView>
  </sheetViews>
  <sheetFormatPr defaultColWidth="9.08984375" defaultRowHeight="17"/>
  <cols>
    <col min="1" max="1" width="63.90625" style="2" bestFit="1" customWidth="1"/>
    <col min="2" max="37" width="13.08984375" style="2" customWidth="1"/>
    <col min="38" max="38" width="6.6328125" style="2" customWidth="1"/>
    <col min="39" max="47" width="13.36328125" style="2" customWidth="1"/>
    <col min="48" max="48" width="13.36328125" style="111" customWidth="1"/>
    <col min="49" max="16384" width="9.08984375" style="2"/>
  </cols>
  <sheetData>
    <row r="1" spans="1:48">
      <c r="AL1" s="200"/>
    </row>
    <row r="2" spans="1:48">
      <c r="AL2" s="200"/>
      <c r="AN2" s="81"/>
    </row>
    <row r="3" spans="1:48">
      <c r="AL3" s="200"/>
      <c r="AM3" s="82" t="s">
        <v>869</v>
      </c>
      <c r="AN3" s="81"/>
    </row>
    <row r="4" spans="1:48">
      <c r="AL4" s="200"/>
      <c r="AM4" s="81"/>
      <c r="AN4" s="81"/>
    </row>
    <row r="5" spans="1:48">
      <c r="A5" s="6" t="s">
        <v>1042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1343</v>
      </c>
      <c r="AL5" s="90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 t="s">
        <v>1347</v>
      </c>
      <c r="AV5" s="112"/>
    </row>
    <row r="6" spans="1:48">
      <c r="A6" s="24" t="s">
        <v>908</v>
      </c>
      <c r="B6" s="17">
        <v>1579578.0596</v>
      </c>
      <c r="C6" s="17">
        <v>1990016.6365399999</v>
      </c>
      <c r="D6" s="17">
        <v>1905034.6875300002</v>
      </c>
      <c r="E6" s="17">
        <v>2530548.4043399999</v>
      </c>
      <c r="F6" s="17">
        <v>1822899.6777399997</v>
      </c>
      <c r="G6" s="17">
        <v>2186285.6428200006</v>
      </c>
      <c r="H6" s="17">
        <v>2107591.2646899992</v>
      </c>
      <c r="I6" s="17">
        <v>2706176.5198800005</v>
      </c>
      <c r="J6" s="17">
        <v>1968998.7756690001</v>
      </c>
      <c r="K6" s="17">
        <v>2274976.2670800006</v>
      </c>
      <c r="L6" s="17">
        <v>2305769.3773599975</v>
      </c>
      <c r="M6" s="17">
        <v>3032481.8290199991</v>
      </c>
      <c r="N6" s="17">
        <v>1964826.34069</v>
      </c>
      <c r="O6" s="17">
        <v>1028498.0225400007</v>
      </c>
      <c r="P6" s="17">
        <v>1890905.3506499988</v>
      </c>
      <c r="Q6" s="17">
        <v>2789622.7894699983</v>
      </c>
      <c r="R6" s="17">
        <v>1525706.1839899998</v>
      </c>
      <c r="S6" s="17">
        <v>2091729.7735800003</v>
      </c>
      <c r="T6" s="17">
        <v>2269985.3594200006</v>
      </c>
      <c r="U6" s="17">
        <v>3119932.5051499978</v>
      </c>
      <c r="V6" s="17">
        <v>2122506</v>
      </c>
      <c r="W6" s="17">
        <v>2664714</v>
      </c>
      <c r="X6" s="17">
        <v>2421569</v>
      </c>
      <c r="Y6" s="17">
        <v>3219978</v>
      </c>
      <c r="Z6" s="17">
        <v>2236742</v>
      </c>
      <c r="AA6" s="17">
        <v>2653090</v>
      </c>
      <c r="AB6" s="17">
        <f>SUM(AB7:AB9)</f>
        <v>2597493</v>
      </c>
      <c r="AC6" s="17">
        <f>SUM(AC7:AC9)</f>
        <v>3405203</v>
      </c>
      <c r="AD6" s="17">
        <f>SUM(AD7:AD9)</f>
        <v>2449434</v>
      </c>
      <c r="AE6" s="17">
        <f>SUM(AE7:AE9)</f>
        <v>2880531</v>
      </c>
      <c r="AF6" s="17">
        <f>SUM(AF7:AF9)</f>
        <v>2854820</v>
      </c>
      <c r="AG6" s="17">
        <v>3795104</v>
      </c>
      <c r="AH6" s="17">
        <v>2714433</v>
      </c>
      <c r="AI6" s="17">
        <f>SUM(AI7:AI9)</f>
        <v>3287504</v>
      </c>
      <c r="AJ6" s="17">
        <f>SUM(AJ7:AJ9)</f>
        <v>3022450</v>
      </c>
      <c r="AK6" s="17">
        <v>4043768</v>
      </c>
      <c r="AL6" s="15"/>
      <c r="AM6" s="17">
        <v>8005177.7880100003</v>
      </c>
      <c r="AN6" s="17">
        <v>8822953.10513</v>
      </c>
      <c r="AO6" s="17">
        <v>9582226.2491289973</v>
      </c>
      <c r="AP6" s="17">
        <v>7673852.503349998</v>
      </c>
      <c r="AQ6" s="17">
        <v>9007353.8221399989</v>
      </c>
      <c r="AR6" s="17">
        <v>10428767</v>
      </c>
      <c r="AS6" s="17">
        <f t="shared" ref="AS6:AT6" si="0">SUM(AS7:AS9)</f>
        <v>10892528</v>
      </c>
      <c r="AT6" s="17">
        <f t="shared" si="0"/>
        <v>11979889</v>
      </c>
      <c r="AU6" s="17">
        <v>13068155</v>
      </c>
      <c r="AV6" s="114"/>
    </row>
    <row r="7" spans="1:48">
      <c r="A7" s="22" t="s">
        <v>909</v>
      </c>
      <c r="B7" s="15">
        <v>1160581.0226499999</v>
      </c>
      <c r="C7" s="15">
        <v>1554765.41282</v>
      </c>
      <c r="D7" s="15">
        <v>1457884.9814400002</v>
      </c>
      <c r="E7" s="15">
        <v>2054329.6295800004</v>
      </c>
      <c r="F7" s="15">
        <v>1318051.0709399998</v>
      </c>
      <c r="G7" s="15">
        <v>1636373.7626600007</v>
      </c>
      <c r="H7" s="15">
        <v>1536819.1282399991</v>
      </c>
      <c r="I7" s="15">
        <v>2114049.1512300009</v>
      </c>
      <c r="J7" s="15">
        <v>1361118.2732289999</v>
      </c>
      <c r="K7" s="15">
        <v>1637237.4167200001</v>
      </c>
      <c r="L7" s="15">
        <v>1650818.2541299984</v>
      </c>
      <c r="M7" s="15">
        <v>2365654.6285999995</v>
      </c>
      <c r="N7" s="15">
        <v>1314054.1253199999</v>
      </c>
      <c r="O7" s="15">
        <v>485455.01776000066</v>
      </c>
      <c r="P7" s="15">
        <v>1473780.8992299989</v>
      </c>
      <c r="Q7" s="15">
        <v>2376017.5906899981</v>
      </c>
      <c r="R7" s="15">
        <v>1099075.3258999998</v>
      </c>
      <c r="S7" s="15">
        <v>1682358.9709500005</v>
      </c>
      <c r="T7" s="15">
        <v>1805779.6085200002</v>
      </c>
      <c r="U7" s="15">
        <v>2600648.1734799976</v>
      </c>
      <c r="V7" s="15">
        <v>1574295</v>
      </c>
      <c r="W7" s="15">
        <v>2076460</v>
      </c>
      <c r="X7" s="15">
        <v>1783227</v>
      </c>
      <c r="Y7" s="15">
        <v>2587675</v>
      </c>
      <c r="Z7" s="15">
        <v>1629391</v>
      </c>
      <c r="AA7" s="15">
        <v>2039580</v>
      </c>
      <c r="AB7" s="15">
        <v>1995086</v>
      </c>
      <c r="AC7" s="15">
        <v>2739924</v>
      </c>
      <c r="AD7" s="15">
        <v>1817183</v>
      </c>
      <c r="AE7" s="15">
        <v>2250049</v>
      </c>
      <c r="AF7" s="15">
        <v>2225412</v>
      </c>
      <c r="AG7" s="15">
        <v>3127106</v>
      </c>
      <c r="AH7" s="15">
        <v>2030092</v>
      </c>
      <c r="AI7" s="15">
        <v>2574679</v>
      </c>
      <c r="AJ7" s="15">
        <v>2334880</v>
      </c>
      <c r="AK7" s="15">
        <v>3329991</v>
      </c>
      <c r="AL7" s="15"/>
      <c r="AM7" s="15">
        <v>6227561.0464900006</v>
      </c>
      <c r="AN7" s="15">
        <v>6605293.1130700009</v>
      </c>
      <c r="AO7" s="15">
        <v>7014828.5726789981</v>
      </c>
      <c r="AP7" s="15">
        <v>5649307.6329999976</v>
      </c>
      <c r="AQ7" s="15">
        <v>7187862.0788499983</v>
      </c>
      <c r="AR7" s="15">
        <v>8021657</v>
      </c>
      <c r="AS7" s="15">
        <f>SUM(Z7:AC7)</f>
        <v>8403981</v>
      </c>
      <c r="AT7" s="15">
        <v>9419750</v>
      </c>
      <c r="AU7" s="15">
        <v>10269642</v>
      </c>
      <c r="AV7" s="113"/>
    </row>
    <row r="8" spans="1:48">
      <c r="A8" s="22" t="s">
        <v>910</v>
      </c>
      <c r="B8" s="15">
        <v>403083.03695000004</v>
      </c>
      <c r="C8" s="15">
        <v>419052.22371999995</v>
      </c>
      <c r="D8" s="15">
        <v>430702.70608999999</v>
      </c>
      <c r="E8" s="15">
        <v>455473.77475999971</v>
      </c>
      <c r="F8" s="15">
        <v>488595.60680000001</v>
      </c>
      <c r="G8" s="15">
        <v>533424.88015999994</v>
      </c>
      <c r="H8" s="15">
        <v>553955.13645000022</v>
      </c>
      <c r="I8" s="15">
        <v>570908.36864999938</v>
      </c>
      <c r="J8" s="15">
        <v>590795.50244000019</v>
      </c>
      <c r="K8" s="15">
        <v>619941.85036000051</v>
      </c>
      <c r="L8" s="15">
        <v>637068.12322999933</v>
      </c>
      <c r="M8" s="15">
        <v>644472.20041999966</v>
      </c>
      <c r="N8" s="15">
        <v>635392.21537000011</v>
      </c>
      <c r="O8" s="15">
        <v>541430.00478000008</v>
      </c>
      <c r="P8" s="15">
        <v>407752.45141999982</v>
      </c>
      <c r="Q8" s="15">
        <v>393632.19878000044</v>
      </c>
      <c r="R8" s="15">
        <v>411792.85808999994</v>
      </c>
      <c r="S8" s="15">
        <v>393237.80262999976</v>
      </c>
      <c r="T8" s="15">
        <v>445568.75090000022</v>
      </c>
      <c r="U8" s="15">
        <v>494755.33167000045</v>
      </c>
      <c r="V8" s="15">
        <v>528396</v>
      </c>
      <c r="W8" s="15">
        <v>567167</v>
      </c>
      <c r="X8" s="15">
        <v>616717</v>
      </c>
      <c r="Y8" s="15">
        <v>604177</v>
      </c>
      <c r="Z8" s="15">
        <v>581985</v>
      </c>
      <c r="AA8" s="15">
        <v>583837</v>
      </c>
      <c r="AB8" s="15">
        <v>573655</v>
      </c>
      <c r="AC8" s="15">
        <v>629867</v>
      </c>
      <c r="AD8" s="15">
        <v>602994</v>
      </c>
      <c r="AE8" s="15">
        <v>600809</v>
      </c>
      <c r="AF8" s="15">
        <v>599225</v>
      </c>
      <c r="AG8" s="15">
        <v>629413</v>
      </c>
      <c r="AH8" s="15">
        <v>652600</v>
      </c>
      <c r="AI8" s="15">
        <v>679100</v>
      </c>
      <c r="AJ8" s="15">
        <v>653593</v>
      </c>
      <c r="AK8" s="15">
        <v>682143</v>
      </c>
      <c r="AL8" s="15"/>
      <c r="AM8" s="15">
        <v>1708311.7415199997</v>
      </c>
      <c r="AN8" s="15">
        <v>2146883.9920599991</v>
      </c>
      <c r="AO8" s="15">
        <v>2492277.6764499997</v>
      </c>
      <c r="AP8" s="15">
        <v>1978206.8703500004</v>
      </c>
      <c r="AQ8" s="15">
        <v>1745354.7432900004</v>
      </c>
      <c r="AR8" s="15">
        <v>2316457</v>
      </c>
      <c r="AS8" s="15">
        <f>SUM(Z8:AC8)</f>
        <v>2369344</v>
      </c>
      <c r="AT8" s="15">
        <v>2432441</v>
      </c>
      <c r="AU8" s="15">
        <v>2667436</v>
      </c>
      <c r="AV8" s="113"/>
    </row>
    <row r="9" spans="1:48">
      <c r="A9" s="22" t="s">
        <v>911</v>
      </c>
      <c r="B9" s="15">
        <v>15914</v>
      </c>
      <c r="C9" s="15">
        <v>16199</v>
      </c>
      <c r="D9" s="15">
        <v>16447</v>
      </c>
      <c r="E9" s="15">
        <v>20745</v>
      </c>
      <c r="F9" s="15">
        <v>16253</v>
      </c>
      <c r="G9" s="15">
        <v>16487</v>
      </c>
      <c r="H9" s="15">
        <v>16817</v>
      </c>
      <c r="I9" s="15">
        <v>21219</v>
      </c>
      <c r="J9" s="15">
        <v>17085</v>
      </c>
      <c r="K9" s="15">
        <v>17797</v>
      </c>
      <c r="L9" s="15">
        <v>17883</v>
      </c>
      <c r="M9" s="15">
        <v>22355</v>
      </c>
      <c r="N9" s="15">
        <v>15380</v>
      </c>
      <c r="O9" s="15">
        <v>1613</v>
      </c>
      <c r="P9" s="15">
        <v>9372</v>
      </c>
      <c r="Q9" s="15">
        <v>19973</v>
      </c>
      <c r="R9" s="15">
        <v>14838</v>
      </c>
      <c r="S9" s="15">
        <v>16133</v>
      </c>
      <c r="T9" s="15">
        <v>18637</v>
      </c>
      <c r="U9" s="15">
        <v>24529</v>
      </c>
      <c r="V9" s="15">
        <v>19815</v>
      </c>
      <c r="W9" s="15">
        <v>21087</v>
      </c>
      <c r="X9" s="15">
        <v>21625</v>
      </c>
      <c r="Y9" s="15">
        <v>28126</v>
      </c>
      <c r="Z9" s="15">
        <v>25366</v>
      </c>
      <c r="AA9" s="15">
        <v>29673</v>
      </c>
      <c r="AB9" s="15">
        <v>28752</v>
      </c>
      <c r="AC9" s="15">
        <v>35412</v>
      </c>
      <c r="AD9" s="15">
        <v>29257</v>
      </c>
      <c r="AE9" s="15">
        <v>29673</v>
      </c>
      <c r="AF9" s="15">
        <v>30183</v>
      </c>
      <c r="AG9" s="15">
        <v>38585</v>
      </c>
      <c r="AH9" s="15">
        <v>31741</v>
      </c>
      <c r="AI9" s="15">
        <v>33725</v>
      </c>
      <c r="AJ9" s="15">
        <v>33977</v>
      </c>
      <c r="AK9" s="15">
        <v>31634</v>
      </c>
      <c r="AL9" s="15"/>
      <c r="AM9" s="15">
        <v>69305</v>
      </c>
      <c r="AN9" s="15">
        <v>70776</v>
      </c>
      <c r="AO9" s="15">
        <v>75120</v>
      </c>
      <c r="AP9" s="15">
        <v>46338</v>
      </c>
      <c r="AQ9" s="15">
        <v>74137</v>
      </c>
      <c r="AR9" s="15">
        <v>90653</v>
      </c>
      <c r="AS9" s="15">
        <f>SUM(Z9:AC9)</f>
        <v>119203</v>
      </c>
      <c r="AT9" s="15">
        <v>127698</v>
      </c>
      <c r="AU9" s="15">
        <v>131077</v>
      </c>
      <c r="AV9" s="113"/>
    </row>
    <row r="10" spans="1:48">
      <c r="A10" s="23" t="s">
        <v>912</v>
      </c>
      <c r="B10" s="15">
        <v>-323624.51176000002</v>
      </c>
      <c r="C10" s="15">
        <v>-397115.2909599999</v>
      </c>
      <c r="D10" s="15">
        <v>-379367.65132000006</v>
      </c>
      <c r="E10" s="15">
        <v>-524318.27386999992</v>
      </c>
      <c r="F10" s="15">
        <v>-336602.30243999994</v>
      </c>
      <c r="G10" s="15">
        <v>-420109.63655</v>
      </c>
      <c r="H10" s="15">
        <v>-399041.80435000011</v>
      </c>
      <c r="I10" s="15">
        <v>-541333.74882999971</v>
      </c>
      <c r="J10" s="15">
        <v>-360569.61499999993</v>
      </c>
      <c r="K10" s="15">
        <v>-432076.31562000007</v>
      </c>
      <c r="L10" s="15">
        <v>-446903.29640378733</v>
      </c>
      <c r="M10" s="15">
        <v>-621169.77176465024</v>
      </c>
      <c r="N10" s="15">
        <v>-354683.43482720002</v>
      </c>
      <c r="O10" s="15">
        <v>-142935.32974055002</v>
      </c>
      <c r="P10" s="15">
        <v>-387831.47325017478</v>
      </c>
      <c r="Q10" s="15">
        <v>-612060.30861900013</v>
      </c>
      <c r="R10" s="15">
        <v>-296346.26162990002</v>
      </c>
      <c r="S10" s="15">
        <v>-437365.94738324994</v>
      </c>
      <c r="T10" s="15">
        <v>-485618.84757832007</v>
      </c>
      <c r="U10" s="15">
        <v>-666691.38662270503</v>
      </c>
      <c r="V10" s="15">
        <v>-405019</v>
      </c>
      <c r="W10" s="15">
        <v>-541901</v>
      </c>
      <c r="X10" s="15">
        <v>-480927</v>
      </c>
      <c r="Y10" s="15">
        <v>-664062</v>
      </c>
      <c r="Z10" s="15">
        <v>-427594</v>
      </c>
      <c r="AA10" s="15">
        <v>-530986</v>
      </c>
      <c r="AB10" s="15">
        <v>-522476</v>
      </c>
      <c r="AC10" s="15">
        <v>-705838</v>
      </c>
      <c r="AD10" s="15">
        <v>-484354</v>
      </c>
      <c r="AE10" s="15">
        <v>-597013</v>
      </c>
      <c r="AF10" s="15">
        <v>-586168.86830999982</v>
      </c>
      <c r="AG10" s="15">
        <v>-803336.11028000014</v>
      </c>
      <c r="AH10" s="15">
        <v>-546308</v>
      </c>
      <c r="AI10" s="15">
        <v>-690194</v>
      </c>
      <c r="AJ10" s="15">
        <v>-624663</v>
      </c>
      <c r="AK10" s="15">
        <v>-897909</v>
      </c>
      <c r="AL10" s="15"/>
      <c r="AM10" s="15">
        <v>-1624425.7279099999</v>
      </c>
      <c r="AN10" s="15">
        <v>-1697087.4921699998</v>
      </c>
      <c r="AO10" s="15">
        <v>-1860718.9987884376</v>
      </c>
      <c r="AP10" s="15">
        <v>-1497510.546436925</v>
      </c>
      <c r="AQ10" s="15">
        <v>-1886022.4432141751</v>
      </c>
      <c r="AR10" s="15">
        <v>-2091909</v>
      </c>
      <c r="AS10" s="15">
        <f>SUM(Z10:AC10)</f>
        <v>-2186894</v>
      </c>
      <c r="AT10" s="15">
        <v>-2470871.97859</v>
      </c>
      <c r="AU10" s="15">
        <v>-2759074</v>
      </c>
      <c r="AV10" s="113"/>
    </row>
    <row r="11" spans="1:48">
      <c r="A11" s="23" t="s">
        <v>913</v>
      </c>
      <c r="B11" s="15">
        <v>13223.153849999999</v>
      </c>
      <c r="C11" s="15">
        <v>15416.854589999999</v>
      </c>
      <c r="D11" s="15">
        <v>17487.991560000002</v>
      </c>
      <c r="E11" s="15">
        <v>17779.090199999991</v>
      </c>
      <c r="F11" s="15">
        <v>10025.655120000001</v>
      </c>
      <c r="G11" s="15">
        <v>16521.82748</v>
      </c>
      <c r="H11" s="15">
        <v>17818.44167</v>
      </c>
      <c r="I11" s="15">
        <v>22364.835479999994</v>
      </c>
      <c r="J11" s="15">
        <v>14176.58388</v>
      </c>
      <c r="K11" s="15">
        <v>17758.882089999999</v>
      </c>
      <c r="L11" s="15">
        <v>26586.279273787288</v>
      </c>
      <c r="M11" s="15">
        <v>28015.563089999996</v>
      </c>
      <c r="N11" s="15">
        <v>14620.332450000002</v>
      </c>
      <c r="O11" s="15">
        <v>317.60983999999917</v>
      </c>
      <c r="P11" s="15">
        <v>20062.228860000003</v>
      </c>
      <c r="Q11" s="15">
        <v>34029.976190000009</v>
      </c>
      <c r="R11" s="15">
        <v>14011.694329999991</v>
      </c>
      <c r="S11" s="15">
        <v>18322.94484</v>
      </c>
      <c r="T11" s="15">
        <v>30880.224640000004</v>
      </c>
      <c r="U11" s="15">
        <v>36635.041159999993</v>
      </c>
      <c r="V11" s="15">
        <v>18424</v>
      </c>
      <c r="W11" s="15">
        <v>31467</v>
      </c>
      <c r="X11" s="15">
        <v>37333</v>
      </c>
      <c r="Y11" s="15">
        <v>34581</v>
      </c>
      <c r="Z11" s="15">
        <v>17951</v>
      </c>
      <c r="AA11" s="15">
        <v>16792</v>
      </c>
      <c r="AB11" s="15">
        <v>24454</v>
      </c>
      <c r="AC11" s="15">
        <v>30555</v>
      </c>
      <c r="AD11" s="15">
        <v>28456</v>
      </c>
      <c r="AE11" s="15">
        <v>31169</v>
      </c>
      <c r="AF11" s="15">
        <v>31300.868310000005</v>
      </c>
      <c r="AG11" s="15">
        <v>34264.110280000008</v>
      </c>
      <c r="AH11" s="15">
        <v>36872</v>
      </c>
      <c r="AI11" s="15">
        <v>38050</v>
      </c>
      <c r="AJ11" s="15">
        <v>54404</v>
      </c>
      <c r="AK11" s="15">
        <v>58639</v>
      </c>
      <c r="AL11" s="15"/>
      <c r="AM11" s="15">
        <v>63907.090199999991</v>
      </c>
      <c r="AN11" s="15">
        <v>66730.759749999997</v>
      </c>
      <c r="AO11" s="15">
        <v>86537.308333787281</v>
      </c>
      <c r="AP11" s="15">
        <v>69030.14734000001</v>
      </c>
      <c r="AQ11" s="15">
        <v>99849.904969999989</v>
      </c>
      <c r="AR11" s="15">
        <v>121805</v>
      </c>
      <c r="AS11" s="15">
        <f>SUM(Z11:AC11)</f>
        <v>89752</v>
      </c>
      <c r="AT11" s="15">
        <v>125189.97859000001</v>
      </c>
      <c r="AU11" s="15">
        <v>187965</v>
      </c>
      <c r="AV11" s="113"/>
    </row>
    <row r="12" spans="1:48">
      <c r="A12" s="24" t="s">
        <v>914</v>
      </c>
      <c r="B12" s="17">
        <v>1269176.70169</v>
      </c>
      <c r="C12" s="17">
        <v>1608318.2001699999</v>
      </c>
      <c r="D12" s="17">
        <v>1543155.02777</v>
      </c>
      <c r="E12" s="17">
        <v>2024009.22067</v>
      </c>
      <c r="F12" s="17">
        <v>1496323.0304199997</v>
      </c>
      <c r="G12" s="17">
        <v>1782697.8337500007</v>
      </c>
      <c r="H12" s="17">
        <v>1726367.9020099991</v>
      </c>
      <c r="I12" s="17">
        <v>2187207.6065300005</v>
      </c>
      <c r="J12" s="17">
        <v>1622605.7445490002</v>
      </c>
      <c r="K12" s="17">
        <v>1860658.8335500006</v>
      </c>
      <c r="L12" s="17">
        <v>1885452.3602299974</v>
      </c>
      <c r="M12" s="17">
        <v>2439327.620345349</v>
      </c>
      <c r="N12" s="17">
        <v>1624763.2383127999</v>
      </c>
      <c r="O12" s="17">
        <v>885880.30263945076</v>
      </c>
      <c r="P12" s="17">
        <v>1523136.106259824</v>
      </c>
      <c r="Q12" s="17">
        <v>2211592.4570409982</v>
      </c>
      <c r="R12" s="17">
        <v>1243371.6166900999</v>
      </c>
      <c r="S12" s="17">
        <v>1672686.7710367504</v>
      </c>
      <c r="T12" s="17">
        <v>1815246.7364816803</v>
      </c>
      <c r="U12" s="17">
        <v>2489876.1596872928</v>
      </c>
      <c r="V12" s="17">
        <v>1735911</v>
      </c>
      <c r="W12" s="17">
        <v>2154280</v>
      </c>
      <c r="X12" s="17">
        <v>1977975</v>
      </c>
      <c r="Y12" s="17">
        <v>2590497</v>
      </c>
      <c r="Z12" s="17">
        <v>1827099</v>
      </c>
      <c r="AA12" s="17">
        <v>2138896</v>
      </c>
      <c r="AB12" s="17">
        <f t="shared" ref="AB12" si="1">SUM(AB7:AB11)</f>
        <v>2099471</v>
      </c>
      <c r="AC12" s="17">
        <f t="shared" ref="AC12:AD12" si="2">SUM(AC7:AC11)</f>
        <v>2729920</v>
      </c>
      <c r="AD12" s="17">
        <f t="shared" si="2"/>
        <v>1993536</v>
      </c>
      <c r="AE12" s="17">
        <f t="shared" ref="AE12:AF12" si="3">SUM(AE7:AE11)</f>
        <v>2314687</v>
      </c>
      <c r="AF12" s="17">
        <f t="shared" si="3"/>
        <v>2299952</v>
      </c>
      <c r="AG12" s="17">
        <v>3026032</v>
      </c>
      <c r="AH12" s="17">
        <v>2204997</v>
      </c>
      <c r="AI12" s="17">
        <f>SUM(AI7:AI11)</f>
        <v>2635360</v>
      </c>
      <c r="AJ12" s="17">
        <f>SUM(AJ7:AJ11)</f>
        <v>2452191</v>
      </c>
      <c r="AK12" s="17">
        <v>3204498</v>
      </c>
      <c r="AL12" s="15"/>
      <c r="AM12" s="17">
        <v>6444659.1503000008</v>
      </c>
      <c r="AN12" s="17">
        <v>7192596.3727100007</v>
      </c>
      <c r="AO12" s="17">
        <v>7808044.5586743467</v>
      </c>
      <c r="AP12" s="17">
        <v>6245372.1042530723</v>
      </c>
      <c r="AQ12" s="17">
        <v>7221181.2838958232</v>
      </c>
      <c r="AR12" s="17">
        <v>8458663</v>
      </c>
      <c r="AS12" s="17">
        <f t="shared" ref="AS12:AT12" si="4">SUM(AS7:AS11)</f>
        <v>8795386</v>
      </c>
      <c r="AT12" s="17">
        <f t="shared" si="4"/>
        <v>9634207</v>
      </c>
      <c r="AU12" s="17">
        <v>10497046</v>
      </c>
      <c r="AV12" s="114"/>
    </row>
    <row r="13" spans="1:48">
      <c r="A13" s="22" t="s">
        <v>915</v>
      </c>
      <c r="B13" s="15">
        <v>872239.98314999999</v>
      </c>
      <c r="C13" s="15">
        <v>1195987.68879</v>
      </c>
      <c r="D13" s="15">
        <v>1119804.8848400004</v>
      </c>
      <c r="E13" s="15">
        <v>1573495.1795400009</v>
      </c>
      <c r="F13" s="15">
        <v>1018622.7184099997</v>
      </c>
      <c r="G13" s="15">
        <v>1262025.7629600007</v>
      </c>
      <c r="H13" s="15">
        <v>1185702.8701599988</v>
      </c>
      <c r="I13" s="15">
        <v>1627024.2586400013</v>
      </c>
      <c r="J13" s="15">
        <v>1046846.631299</v>
      </c>
      <c r="K13" s="15">
        <v>1256934.38005</v>
      </c>
      <c r="L13" s="15">
        <v>1265567.0532999989</v>
      </c>
      <c r="M13" s="15">
        <v>1809758.6656053476</v>
      </c>
      <c r="N13" s="15">
        <v>1009351.9455627998</v>
      </c>
      <c r="O13" s="15">
        <v>371587.88240945083</v>
      </c>
      <c r="P13" s="15">
        <v>1129044.643989824</v>
      </c>
      <c r="Q13" s="15">
        <v>1821820.7345409978</v>
      </c>
      <c r="R13" s="15">
        <v>841116.67842010001</v>
      </c>
      <c r="S13" s="15">
        <v>1287349.9040767506</v>
      </c>
      <c r="T13" s="15">
        <v>1377970</v>
      </c>
      <c r="U13" s="15">
        <v>1999820.9462972931</v>
      </c>
      <c r="V13" s="15">
        <v>1217523.0692400001</v>
      </c>
      <c r="W13" s="15">
        <v>1597920.9885899997</v>
      </c>
      <c r="X13" s="15">
        <v>1373447.8820600002</v>
      </c>
      <c r="Y13" s="15">
        <v>1991530.3243167503</v>
      </c>
      <c r="Z13" s="15">
        <v>1253262.3994652999</v>
      </c>
      <c r="AA13" s="15">
        <v>1555851.6005347001</v>
      </c>
      <c r="AB13" s="15">
        <v>1530451</v>
      </c>
      <c r="AC13" s="15">
        <v>2101780</v>
      </c>
      <c r="AD13" s="15">
        <v>1395598</v>
      </c>
      <c r="AE13" s="15">
        <v>1719096</v>
      </c>
      <c r="AF13" s="15">
        <v>1706830</v>
      </c>
      <c r="AG13" s="15">
        <v>2397486</v>
      </c>
      <c r="AH13" s="15">
        <v>1559106</v>
      </c>
      <c r="AI13" s="113">
        <v>1962476</v>
      </c>
      <c r="AJ13" s="113">
        <v>1803762</v>
      </c>
      <c r="AK13" s="113">
        <v>2534526</v>
      </c>
      <c r="AL13" s="15"/>
      <c r="AM13" s="15">
        <v>4761527.7363200011</v>
      </c>
      <c r="AN13" s="15">
        <v>5093375.6101700002</v>
      </c>
      <c r="AO13" s="15">
        <v>5379106.7302543465</v>
      </c>
      <c r="AP13" s="15">
        <v>4331805.2065030728</v>
      </c>
      <c r="AQ13" s="15">
        <v>5506257.5287941433</v>
      </c>
      <c r="AR13" s="15">
        <v>6180422.2642067503</v>
      </c>
      <c r="AS13" s="15">
        <f>SUM(Z13:AC13)</f>
        <v>6441345</v>
      </c>
      <c r="AT13" s="15">
        <v>7219010</v>
      </c>
      <c r="AU13" s="15">
        <v>7859870</v>
      </c>
      <c r="AV13" s="113"/>
    </row>
    <row r="14" spans="1:48">
      <c r="A14" s="22" t="s">
        <v>916</v>
      </c>
      <c r="B14" s="15">
        <v>381724.71854000003</v>
      </c>
      <c r="C14" s="15">
        <v>396608.51137999992</v>
      </c>
      <c r="D14" s="15">
        <v>407451.14292999997</v>
      </c>
      <c r="E14" s="15">
        <v>430289.04112999979</v>
      </c>
      <c r="F14" s="15">
        <v>462190.31200999999</v>
      </c>
      <c r="G14" s="15">
        <v>504713.07079000003</v>
      </c>
      <c r="H14" s="15">
        <v>524401.03185000038</v>
      </c>
      <c r="I14" s="15">
        <v>539675.34788999916</v>
      </c>
      <c r="J14" s="15">
        <v>559415.11325000017</v>
      </c>
      <c r="K14" s="15">
        <v>586585.45350000053</v>
      </c>
      <c r="L14" s="15">
        <v>602684.30692999926</v>
      </c>
      <c r="M14" s="15">
        <v>607561.95473999972</v>
      </c>
      <c r="N14" s="15">
        <v>600934.29275000014</v>
      </c>
      <c r="O14" s="15">
        <v>513048.42022999993</v>
      </c>
      <c r="P14" s="15">
        <v>384663.46227000002</v>
      </c>
      <c r="Q14" s="15">
        <v>370423.72250000038</v>
      </c>
      <c r="R14" s="15">
        <v>388095.93826999993</v>
      </c>
      <c r="S14" s="15">
        <v>369735.86695999978</v>
      </c>
      <c r="T14" s="15">
        <v>419368</v>
      </c>
      <c r="U14" s="15">
        <v>466276.21339000063</v>
      </c>
      <c r="V14" s="15">
        <v>499543</v>
      </c>
      <c r="W14" s="15">
        <v>536083</v>
      </c>
      <c r="X14" s="15">
        <v>583760</v>
      </c>
      <c r="Y14" s="15">
        <v>571292</v>
      </c>
      <c r="Z14" s="15">
        <v>550841</v>
      </c>
      <c r="AA14" s="15">
        <v>555880</v>
      </c>
      <c r="AB14" s="15">
        <v>543357</v>
      </c>
      <c r="AC14" s="15">
        <v>596052</v>
      </c>
      <c r="AD14" s="15">
        <v>571436</v>
      </c>
      <c r="AE14" s="15">
        <v>568727</v>
      </c>
      <c r="AF14" s="15">
        <v>565836</v>
      </c>
      <c r="AG14" s="15">
        <v>593613</v>
      </c>
      <c r="AH14" s="15">
        <v>617227</v>
      </c>
      <c r="AI14" s="113">
        <v>642390</v>
      </c>
      <c r="AJ14" s="113">
        <v>617734</v>
      </c>
      <c r="AK14" s="113">
        <v>641365</v>
      </c>
      <c r="AL14" s="15"/>
      <c r="AM14" s="15">
        <v>1616073.4139799997</v>
      </c>
      <c r="AN14" s="15">
        <v>2030979.7625399996</v>
      </c>
      <c r="AO14" s="15">
        <v>2356246.8284199997</v>
      </c>
      <c r="AP14" s="15">
        <v>1869069.8977500005</v>
      </c>
      <c r="AQ14" s="15">
        <v>1643476.0186200002</v>
      </c>
      <c r="AR14" s="15">
        <v>2190678</v>
      </c>
      <c r="AS14" s="15">
        <f>SUM(Z14:AC14)</f>
        <v>2246130</v>
      </c>
      <c r="AT14" s="15">
        <v>2299612</v>
      </c>
      <c r="AU14" s="15">
        <v>2518716</v>
      </c>
      <c r="AV14" s="113"/>
    </row>
    <row r="15" spans="1:48">
      <c r="A15" s="22" t="s">
        <v>917</v>
      </c>
      <c r="B15" s="15">
        <v>15212</v>
      </c>
      <c r="C15" s="15">
        <v>15722</v>
      </c>
      <c r="D15" s="15">
        <v>15899</v>
      </c>
      <c r="E15" s="15">
        <v>20225</v>
      </c>
      <c r="F15" s="15">
        <v>15510</v>
      </c>
      <c r="G15" s="15">
        <v>15959</v>
      </c>
      <c r="H15" s="15">
        <v>16264</v>
      </c>
      <c r="I15" s="15">
        <v>20508</v>
      </c>
      <c r="J15" s="15">
        <v>16344</v>
      </c>
      <c r="K15" s="15">
        <v>17139</v>
      </c>
      <c r="L15" s="15">
        <v>17201</v>
      </c>
      <c r="M15" s="15">
        <v>22007</v>
      </c>
      <c r="N15" s="15">
        <v>14477</v>
      </c>
      <c r="O15" s="15">
        <v>1244</v>
      </c>
      <c r="P15" s="15">
        <v>9428</v>
      </c>
      <c r="Q15" s="15">
        <v>19348</v>
      </c>
      <c r="R15" s="15">
        <v>14159</v>
      </c>
      <c r="S15" s="15">
        <v>15601</v>
      </c>
      <c r="T15" s="15">
        <v>17909</v>
      </c>
      <c r="U15" s="15">
        <v>23779</v>
      </c>
      <c r="V15" s="15">
        <v>18844.930759999999</v>
      </c>
      <c r="W15" s="15">
        <v>20276.011410000003</v>
      </c>
      <c r="X15" s="15">
        <v>20767.117939999996</v>
      </c>
      <c r="Y15" s="15">
        <v>27674.675683250003</v>
      </c>
      <c r="Z15" s="15">
        <v>22995.600534699999</v>
      </c>
      <c r="AA15" s="15">
        <v>27164.399465300001</v>
      </c>
      <c r="AB15" s="15">
        <v>25663</v>
      </c>
      <c r="AC15" s="15">
        <v>32088</v>
      </c>
      <c r="AD15" s="15">
        <v>26502</v>
      </c>
      <c r="AE15" s="15">
        <v>26864</v>
      </c>
      <c r="AF15" s="15">
        <v>27286</v>
      </c>
      <c r="AG15" s="15">
        <v>34933</v>
      </c>
      <c r="AH15" s="15">
        <v>28664</v>
      </c>
      <c r="AI15" s="113">
        <v>30494</v>
      </c>
      <c r="AJ15" s="113">
        <v>30695</v>
      </c>
      <c r="AK15" s="113">
        <v>28607</v>
      </c>
      <c r="AL15" s="15"/>
      <c r="AM15" s="15">
        <v>67058</v>
      </c>
      <c r="AN15" s="15">
        <v>68241</v>
      </c>
      <c r="AO15" s="15">
        <v>72691</v>
      </c>
      <c r="AP15" s="15">
        <v>44497</v>
      </c>
      <c r="AQ15" s="15">
        <v>71448</v>
      </c>
      <c r="AR15" s="15">
        <v>87562.735793250002</v>
      </c>
      <c r="AS15" s="15">
        <f>SUM(Z15:AC15)</f>
        <v>107911</v>
      </c>
      <c r="AT15" s="15">
        <v>115585</v>
      </c>
      <c r="AU15" s="15">
        <v>118460</v>
      </c>
      <c r="AV15" s="113"/>
    </row>
    <row r="16" spans="1:48">
      <c r="A16" s="21" t="s">
        <v>918</v>
      </c>
      <c r="B16" s="20">
        <v>-431815.52816000005</v>
      </c>
      <c r="C16" s="20">
        <v>-583836.27422999986</v>
      </c>
      <c r="D16" s="20">
        <v>-578530.45683000004</v>
      </c>
      <c r="E16" s="20">
        <v>-744225.74327999982</v>
      </c>
      <c r="F16" s="20">
        <v>-527854.25841000001</v>
      </c>
      <c r="G16" s="20">
        <v>-617128.33584000007</v>
      </c>
      <c r="H16" s="20">
        <v>-610112.91465999978</v>
      </c>
      <c r="I16" s="20">
        <v>-768472.93710000021</v>
      </c>
      <c r="J16" s="20">
        <v>-583376.38725899998</v>
      </c>
      <c r="K16" s="20">
        <v>-659184.24018999981</v>
      </c>
      <c r="L16" s="20">
        <v>-694230.87195000029</v>
      </c>
      <c r="M16" s="20">
        <v>-944111.68894000002</v>
      </c>
      <c r="N16" s="20">
        <v>-595848.72366999998</v>
      </c>
      <c r="O16" s="20">
        <v>-423172.2733</v>
      </c>
      <c r="P16" s="20">
        <v>-944696.47962000023</v>
      </c>
      <c r="Q16" s="20">
        <v>-1120940.3719899999</v>
      </c>
      <c r="R16" s="20">
        <v>-596491.53438999993</v>
      </c>
      <c r="S16" s="20">
        <v>-810560.43429</v>
      </c>
      <c r="T16" s="20">
        <v>-824254</v>
      </c>
      <c r="U16" s="20">
        <v>-1101942.18661</v>
      </c>
      <c r="V16" s="20">
        <v>-730925</v>
      </c>
      <c r="W16" s="20">
        <v>-875748</v>
      </c>
      <c r="X16" s="20">
        <v>-813426</v>
      </c>
      <c r="Y16" s="20">
        <v>-1117435</v>
      </c>
      <c r="Z16" s="20">
        <v>-752300</v>
      </c>
      <c r="AA16" s="20">
        <v>-852892</v>
      </c>
      <c r="AB16" s="20">
        <f t="shared" ref="AB16" si="5">SUM(AB17:AB18)</f>
        <v>-885436</v>
      </c>
      <c r="AC16" s="20">
        <f t="shared" ref="AC16:AD16" si="6">SUM(AC17:AC18)</f>
        <v>-1163365</v>
      </c>
      <c r="AD16" s="20">
        <f t="shared" si="6"/>
        <v>-824965</v>
      </c>
      <c r="AE16" s="20">
        <f t="shared" ref="AE16:AF16" si="7">SUM(AE17:AE18)</f>
        <v>-950713</v>
      </c>
      <c r="AF16" s="20">
        <f t="shared" si="7"/>
        <v>-925541</v>
      </c>
      <c r="AG16" s="20">
        <v>-1251201</v>
      </c>
      <c r="AH16" s="20">
        <v>-868638</v>
      </c>
      <c r="AI16" s="20">
        <f>SUM(AI17:AI18)</f>
        <v>-1033924</v>
      </c>
      <c r="AJ16" s="20">
        <f>SUM(AJ17:AJ18)</f>
        <v>-955719</v>
      </c>
      <c r="AK16" s="20">
        <v>-1255990</v>
      </c>
      <c r="AL16" s="15"/>
      <c r="AM16" s="20">
        <v>-2338408.0024999999</v>
      </c>
      <c r="AN16" s="20">
        <v>-2523568.4460100001</v>
      </c>
      <c r="AO16" s="20">
        <v>-2880903.1883390001</v>
      </c>
      <c r="AP16" s="20">
        <v>-3084657.84858</v>
      </c>
      <c r="AQ16" s="20">
        <v>-3333248.1552899997</v>
      </c>
      <c r="AR16" s="20">
        <v>-3537534</v>
      </c>
      <c r="AS16" s="20">
        <f t="shared" ref="AS16:AT16" si="8">SUM(AS17:AS18)</f>
        <v>-3653993</v>
      </c>
      <c r="AT16" s="20">
        <f t="shared" si="8"/>
        <v>-3952420</v>
      </c>
      <c r="AU16" s="20">
        <v>-4114271</v>
      </c>
      <c r="AV16" s="114"/>
    </row>
    <row r="17" spans="1:48">
      <c r="A17" s="22" t="s">
        <v>919</v>
      </c>
      <c r="B17" s="15">
        <v>-408138.16115000006</v>
      </c>
      <c r="C17" s="15">
        <v>-555139.87729999982</v>
      </c>
      <c r="D17" s="15">
        <v>-545673.80824000004</v>
      </c>
      <c r="E17" s="15">
        <v>-712619.19517999981</v>
      </c>
      <c r="F17" s="15">
        <v>-500803.55426</v>
      </c>
      <c r="G17" s="15">
        <v>-587448.65775000001</v>
      </c>
      <c r="H17" s="15">
        <v>-573227.38787999982</v>
      </c>
      <c r="I17" s="15">
        <v>-735246.05171000026</v>
      </c>
      <c r="J17" s="15">
        <v>-552988.09126899997</v>
      </c>
      <c r="K17" s="15">
        <v>-624406.80050999974</v>
      </c>
      <c r="L17" s="15">
        <v>-635056.12011000025</v>
      </c>
      <c r="M17" s="15">
        <v>-850877.44918</v>
      </c>
      <c r="N17" s="15">
        <v>-521280.72722</v>
      </c>
      <c r="O17" s="15">
        <v>-269633.43755999999</v>
      </c>
      <c r="P17" s="15">
        <v>-620735.8198800002</v>
      </c>
      <c r="Q17" s="15">
        <v>-851193.01634000009</v>
      </c>
      <c r="R17" s="15">
        <v>-422225.96265999984</v>
      </c>
      <c r="S17" s="15">
        <v>-661350.79898000008</v>
      </c>
      <c r="T17" s="15">
        <v>-676322</v>
      </c>
      <c r="U17" s="15">
        <v>-982802.29746999987</v>
      </c>
      <c r="V17" s="15">
        <v>-625452</v>
      </c>
      <c r="W17" s="15">
        <v>-748166</v>
      </c>
      <c r="X17" s="15">
        <v>-671497</v>
      </c>
      <c r="Y17" s="15">
        <v>-1002273</v>
      </c>
      <c r="Z17" s="15">
        <v>-673364</v>
      </c>
      <c r="AA17" s="15">
        <v>-778296</v>
      </c>
      <c r="AB17" s="15">
        <v>-802510</v>
      </c>
      <c r="AC17" s="15">
        <v>-1038745</v>
      </c>
      <c r="AD17" s="15">
        <v>-726196</v>
      </c>
      <c r="AE17" s="15">
        <v>-837880</v>
      </c>
      <c r="AF17" s="15">
        <v>-831041</v>
      </c>
      <c r="AG17" s="15">
        <v>-1152932</v>
      </c>
      <c r="AH17" s="15">
        <v>-771356</v>
      </c>
      <c r="AI17" s="15">
        <v>-913824</v>
      </c>
      <c r="AJ17" s="15">
        <v>-834994</v>
      </c>
      <c r="AK17" s="15">
        <v>-1154459</v>
      </c>
      <c r="AL17" s="15"/>
      <c r="AM17" s="15">
        <v>-2221571.0418699998</v>
      </c>
      <c r="AN17" s="15">
        <v>-2396725.6516</v>
      </c>
      <c r="AO17" s="15">
        <v>-2663328.461069</v>
      </c>
      <c r="AP17" s="15">
        <v>-2262843.0010000002</v>
      </c>
      <c r="AQ17" s="15">
        <v>-2742701.0591099998</v>
      </c>
      <c r="AR17" s="15">
        <v>-3047388</v>
      </c>
      <c r="AS17" s="15">
        <f>SUM(Z17:AC17)</f>
        <v>-3292915</v>
      </c>
      <c r="AT17" s="15">
        <v>-3548049</v>
      </c>
      <c r="AU17" s="15">
        <v>-3674633</v>
      </c>
      <c r="AV17" s="113"/>
    </row>
    <row r="18" spans="1:48">
      <c r="A18" s="22" t="s">
        <v>920</v>
      </c>
      <c r="B18" s="15">
        <v>-23677.367010000002</v>
      </c>
      <c r="C18" s="15">
        <v>-28696.39693000001</v>
      </c>
      <c r="D18" s="15">
        <v>-32856.64858999999</v>
      </c>
      <c r="E18" s="15">
        <v>-31606.5481</v>
      </c>
      <c r="F18" s="15">
        <v>-27050.704150000001</v>
      </c>
      <c r="G18" s="15">
        <v>-29679.678090000005</v>
      </c>
      <c r="H18" s="15">
        <v>-36885.52678</v>
      </c>
      <c r="I18" s="15">
        <v>-33226.88539000001</v>
      </c>
      <c r="J18" s="15">
        <v>-30388.295989999999</v>
      </c>
      <c r="K18" s="15">
        <v>-34777.43968000001</v>
      </c>
      <c r="L18" s="15">
        <v>-59174.751839999997</v>
      </c>
      <c r="M18" s="15">
        <v>-93234.239760000055</v>
      </c>
      <c r="N18" s="15">
        <v>-74567.996449999991</v>
      </c>
      <c r="O18" s="15">
        <v>-153538.83574000001</v>
      </c>
      <c r="P18" s="15">
        <v>-323960.65974000003</v>
      </c>
      <c r="Q18" s="15">
        <v>-269747.35564999992</v>
      </c>
      <c r="R18" s="15">
        <v>-174265.57173000005</v>
      </c>
      <c r="S18" s="15">
        <v>-149209.6353099999</v>
      </c>
      <c r="T18" s="15">
        <v>-147932</v>
      </c>
      <c r="U18" s="15">
        <v>-119139.88914</v>
      </c>
      <c r="V18" s="15">
        <v>-105473</v>
      </c>
      <c r="W18" s="15">
        <v>-127582</v>
      </c>
      <c r="X18" s="15">
        <v>-141929</v>
      </c>
      <c r="Y18" s="15">
        <v>-115162</v>
      </c>
      <c r="Z18" s="15">
        <v>-78936</v>
      </c>
      <c r="AA18" s="15">
        <v>-74596</v>
      </c>
      <c r="AB18" s="15">
        <v>-82926</v>
      </c>
      <c r="AC18" s="15">
        <v>-124620</v>
      </c>
      <c r="AD18" s="15">
        <v>-98769</v>
      </c>
      <c r="AE18" s="15">
        <v>-112833</v>
      </c>
      <c r="AF18" s="15">
        <v>-94500</v>
      </c>
      <c r="AG18" s="15">
        <v>-98269</v>
      </c>
      <c r="AH18" s="15">
        <v>-97282</v>
      </c>
      <c r="AI18" s="15">
        <v>-120100</v>
      </c>
      <c r="AJ18" s="15">
        <v>-120725</v>
      </c>
      <c r="AK18" s="15">
        <v>-101531</v>
      </c>
      <c r="AL18" s="15"/>
      <c r="AM18" s="15">
        <v>-116836.96063</v>
      </c>
      <c r="AN18" s="15">
        <v>-126842.79441000002</v>
      </c>
      <c r="AO18" s="15">
        <v>-217574.72727000006</v>
      </c>
      <c r="AP18" s="15">
        <v>-821814.84757999994</v>
      </c>
      <c r="AQ18" s="15">
        <v>-590547.09617999999</v>
      </c>
      <c r="AR18" s="15">
        <v>-490146</v>
      </c>
      <c r="AS18" s="15">
        <f>SUM(Z18:AC18)</f>
        <v>-361078</v>
      </c>
      <c r="AT18" s="15">
        <v>-404371</v>
      </c>
      <c r="AU18" s="15">
        <v>-439638</v>
      </c>
      <c r="AV18" s="113"/>
    </row>
    <row r="19" spans="1:48">
      <c r="A19" s="24" t="s">
        <v>921</v>
      </c>
      <c r="B19" s="17">
        <v>837361.17353000003</v>
      </c>
      <c r="C19" s="17">
        <v>1024481.92594</v>
      </c>
      <c r="D19" s="17">
        <v>964624.57094000001</v>
      </c>
      <c r="E19" s="17">
        <v>1279783.4773900001</v>
      </c>
      <c r="F19" s="17">
        <v>968468.77200999972</v>
      </c>
      <c r="G19" s="17">
        <v>1165569.4979100006</v>
      </c>
      <c r="H19" s="17">
        <v>1116254.9873499994</v>
      </c>
      <c r="I19" s="17">
        <v>1418734.6694300002</v>
      </c>
      <c r="J19" s="17">
        <v>1039229.3572900002</v>
      </c>
      <c r="K19" s="17">
        <v>1201474.5933600008</v>
      </c>
      <c r="L19" s="17">
        <v>1191221.4882799971</v>
      </c>
      <c r="M19" s="17">
        <v>1495215.9314053489</v>
      </c>
      <c r="N19" s="17">
        <v>1028914.5146428</v>
      </c>
      <c r="O19" s="17">
        <v>462708.02933945076</v>
      </c>
      <c r="P19" s="17">
        <v>578439.62663982378</v>
      </c>
      <c r="Q19" s="17">
        <v>1090652.0850509983</v>
      </c>
      <c r="R19" s="17">
        <v>646880.08230010001</v>
      </c>
      <c r="S19" s="17">
        <v>862126.3367467504</v>
      </c>
      <c r="T19" s="17">
        <v>990992.7364816803</v>
      </c>
      <c r="U19" s="17">
        <v>1387933.9730772928</v>
      </c>
      <c r="V19" s="17">
        <v>1004986</v>
      </c>
      <c r="W19" s="17">
        <v>1278532</v>
      </c>
      <c r="X19" s="17">
        <v>1164549</v>
      </c>
      <c r="Y19" s="17">
        <v>1473062</v>
      </c>
      <c r="Z19" s="17">
        <v>1074799</v>
      </c>
      <c r="AA19" s="17">
        <v>1286004</v>
      </c>
      <c r="AB19" s="17">
        <f t="shared" ref="AB19:AC21" si="9">AB12+AB16</f>
        <v>1214035</v>
      </c>
      <c r="AC19" s="17">
        <f t="shared" si="9"/>
        <v>1566555</v>
      </c>
      <c r="AD19" s="17">
        <f t="shared" ref="AD19:AE19" si="10">AD12+AD16</f>
        <v>1168571</v>
      </c>
      <c r="AE19" s="17">
        <f t="shared" si="10"/>
        <v>1363974</v>
      </c>
      <c r="AF19" s="17">
        <f t="shared" ref="AF19" si="11">AF12+AF16</f>
        <v>1374411</v>
      </c>
      <c r="AG19" s="17">
        <v>1774831</v>
      </c>
      <c r="AH19" s="17">
        <v>1336359</v>
      </c>
      <c r="AI19" s="17">
        <f>AI12+AI16</f>
        <v>1601436</v>
      </c>
      <c r="AJ19" s="17">
        <f>AJ12+AJ16</f>
        <v>1496472</v>
      </c>
      <c r="AK19" s="17">
        <v>1948508</v>
      </c>
      <c r="AL19" s="15"/>
      <c r="AM19" s="17">
        <v>4106251.1478000009</v>
      </c>
      <c r="AN19" s="17">
        <v>4669027.9267000007</v>
      </c>
      <c r="AO19" s="17">
        <v>4927141.3703353461</v>
      </c>
      <c r="AP19" s="17">
        <v>3160714.2556730723</v>
      </c>
      <c r="AQ19" s="17">
        <v>3887933.1286058235</v>
      </c>
      <c r="AR19" s="17">
        <v>4921129</v>
      </c>
      <c r="AS19" s="17">
        <f t="shared" ref="AS19:AT19" si="12">AS12+AS16</f>
        <v>5141393</v>
      </c>
      <c r="AT19" s="17">
        <f t="shared" si="12"/>
        <v>5681787</v>
      </c>
      <c r="AU19" s="17">
        <v>6382775</v>
      </c>
      <c r="AV19" s="114"/>
    </row>
    <row r="20" spans="1:48">
      <c r="A20" s="110" t="s">
        <v>1141</v>
      </c>
      <c r="B20" s="113">
        <v>464101.82199999993</v>
      </c>
      <c r="C20" s="113">
        <v>640847.81149000023</v>
      </c>
      <c r="D20" s="113">
        <v>574131.07660000038</v>
      </c>
      <c r="E20" s="113">
        <v>860875.98436000105</v>
      </c>
      <c r="F20" s="113">
        <v>517819.16414999973</v>
      </c>
      <c r="G20" s="113">
        <v>674577.10521000065</v>
      </c>
      <c r="H20" s="113">
        <v>612475.48227999895</v>
      </c>
      <c r="I20" s="113">
        <v>891778.20693000103</v>
      </c>
      <c r="J20" s="113">
        <v>493858.54003000003</v>
      </c>
      <c r="K20" s="113">
        <v>632527.5795400003</v>
      </c>
      <c r="L20" s="113">
        <v>630510.93318999861</v>
      </c>
      <c r="M20" s="113">
        <v>958881.21642534761</v>
      </c>
      <c r="N20" s="113">
        <v>488071.21834279981</v>
      </c>
      <c r="O20" s="113">
        <v>101954.44484945084</v>
      </c>
      <c r="P20" s="113">
        <v>508308.82410982379</v>
      </c>
      <c r="Q20" s="113">
        <v>970627.71820099768</v>
      </c>
      <c r="R20" s="113">
        <v>418890.71576010017</v>
      </c>
      <c r="S20" s="113">
        <v>625999.10509675054</v>
      </c>
      <c r="T20" s="113">
        <v>701648</v>
      </c>
      <c r="U20" s="113">
        <v>1017018.6488272932</v>
      </c>
      <c r="V20" s="113">
        <v>592071.0692400001</v>
      </c>
      <c r="W20" s="113">
        <v>849754.98858999973</v>
      </c>
      <c r="X20" s="113">
        <v>701950.88206000021</v>
      </c>
      <c r="Y20" s="113">
        <v>989257.32431675028</v>
      </c>
      <c r="Z20" s="113">
        <v>579898.39946529991</v>
      </c>
      <c r="AA20" s="113">
        <v>777555.60053470009</v>
      </c>
      <c r="AB20" s="113">
        <f t="shared" si="9"/>
        <v>727941</v>
      </c>
      <c r="AC20" s="113">
        <f t="shared" si="9"/>
        <v>1063035</v>
      </c>
      <c r="AD20" s="113">
        <f t="shared" ref="AD20:AE20" si="13">AD13+AD17</f>
        <v>669402</v>
      </c>
      <c r="AE20" s="113">
        <f t="shared" si="13"/>
        <v>881216</v>
      </c>
      <c r="AF20" s="113">
        <f t="shared" ref="AF20" si="14">AF13+AF17</f>
        <v>875789</v>
      </c>
      <c r="AG20" s="113">
        <v>1244554</v>
      </c>
      <c r="AH20" s="113">
        <v>787750</v>
      </c>
      <c r="AI20" s="15">
        <v>1048652</v>
      </c>
      <c r="AJ20" s="15">
        <v>968768</v>
      </c>
      <c r="AK20" s="15">
        <v>1380067</v>
      </c>
      <c r="AL20" s="15"/>
      <c r="AM20" s="113">
        <v>2539956.6944500017</v>
      </c>
      <c r="AN20" s="113">
        <v>2696649.9585700002</v>
      </c>
      <c r="AO20" s="113">
        <v>2715778.2691853466</v>
      </c>
      <c r="AP20" s="113">
        <v>2068962.2055030721</v>
      </c>
      <c r="AQ20" s="113">
        <v>2763556.4696841436</v>
      </c>
      <c r="AR20" s="113">
        <v>3133034.2642067503</v>
      </c>
      <c r="AS20" s="113">
        <f>SUM(Z20:AC20)</f>
        <v>3148430</v>
      </c>
      <c r="AT20" s="113">
        <v>3670961</v>
      </c>
      <c r="AU20" s="113">
        <v>4185237</v>
      </c>
      <c r="AV20" s="113"/>
    </row>
    <row r="21" spans="1:48">
      <c r="A21" s="110" t="s">
        <v>1142</v>
      </c>
      <c r="B21" s="113">
        <v>358047.35153000004</v>
      </c>
      <c r="C21" s="113">
        <v>367912.11444999994</v>
      </c>
      <c r="D21" s="113">
        <v>374594.49433999998</v>
      </c>
      <c r="E21" s="113">
        <v>398682.49302999978</v>
      </c>
      <c r="F21" s="113">
        <v>435139.60785999999</v>
      </c>
      <c r="G21" s="113">
        <v>475033.39270000003</v>
      </c>
      <c r="H21" s="113">
        <v>487515.50507000036</v>
      </c>
      <c r="I21" s="113">
        <v>506448.46249999915</v>
      </c>
      <c r="J21" s="113">
        <v>529026.81726000016</v>
      </c>
      <c r="K21" s="113">
        <v>551808.01382000046</v>
      </c>
      <c r="L21" s="113">
        <v>543509.55508999922</v>
      </c>
      <c r="M21" s="113">
        <v>514327.7149799997</v>
      </c>
      <c r="N21" s="113">
        <v>526366.29630000016</v>
      </c>
      <c r="O21" s="113">
        <v>359509.58448999992</v>
      </c>
      <c r="P21" s="113">
        <v>60702.802529999986</v>
      </c>
      <c r="Q21" s="113">
        <v>100676.36685000046</v>
      </c>
      <c r="R21" s="113">
        <v>213830.36653999987</v>
      </c>
      <c r="S21" s="113">
        <v>220526.23164999989</v>
      </c>
      <c r="T21" s="113">
        <v>271436</v>
      </c>
      <c r="U21" s="113">
        <v>347136.32425000065</v>
      </c>
      <c r="V21" s="113">
        <v>394070</v>
      </c>
      <c r="W21" s="113">
        <v>408501</v>
      </c>
      <c r="X21" s="113">
        <v>441831</v>
      </c>
      <c r="Y21" s="113">
        <v>456130</v>
      </c>
      <c r="Z21" s="113">
        <v>471905</v>
      </c>
      <c r="AA21" s="113">
        <v>481284</v>
      </c>
      <c r="AB21" s="113">
        <f t="shared" si="9"/>
        <v>460431</v>
      </c>
      <c r="AC21" s="113">
        <f t="shared" si="9"/>
        <v>471432</v>
      </c>
      <c r="AD21" s="113">
        <f t="shared" ref="AD21:AE21" si="15">AD14+AD18</f>
        <v>472667</v>
      </c>
      <c r="AE21" s="113">
        <f t="shared" si="15"/>
        <v>455894</v>
      </c>
      <c r="AF21" s="113">
        <f t="shared" ref="AF21" si="16">AF14+AF18</f>
        <v>471336</v>
      </c>
      <c r="AG21" s="113">
        <v>495344</v>
      </c>
      <c r="AH21" s="113">
        <v>519945</v>
      </c>
      <c r="AI21" s="15">
        <v>522290</v>
      </c>
      <c r="AJ21" s="15">
        <v>497009</v>
      </c>
      <c r="AK21" s="15">
        <v>539834</v>
      </c>
      <c r="AL21" s="15"/>
      <c r="AM21" s="113">
        <v>1499236.4533499999</v>
      </c>
      <c r="AN21" s="113">
        <v>1904136.9681299997</v>
      </c>
      <c r="AO21" s="113">
        <v>2138672.1011499995</v>
      </c>
      <c r="AP21" s="113">
        <v>1047255.0501700005</v>
      </c>
      <c r="AQ21" s="113">
        <v>1052928.9224400003</v>
      </c>
      <c r="AR21" s="113">
        <v>1700532</v>
      </c>
      <c r="AS21" s="113">
        <f>SUM(Z21:AC21)</f>
        <v>1885052</v>
      </c>
      <c r="AT21" s="113">
        <v>1895241</v>
      </c>
      <c r="AU21" s="113">
        <v>2079078</v>
      </c>
      <c r="AV21" s="113"/>
    </row>
    <row r="22" spans="1:48">
      <c r="A22" s="110" t="s">
        <v>1143</v>
      </c>
      <c r="B22" s="113">
        <v>15212</v>
      </c>
      <c r="C22" s="113">
        <v>15722</v>
      </c>
      <c r="D22" s="113">
        <v>15899</v>
      </c>
      <c r="E22" s="113">
        <v>20225</v>
      </c>
      <c r="F22" s="113">
        <v>15510</v>
      </c>
      <c r="G22" s="113">
        <v>15959</v>
      </c>
      <c r="H22" s="113">
        <v>16264</v>
      </c>
      <c r="I22" s="113">
        <v>20508</v>
      </c>
      <c r="J22" s="113">
        <v>16344</v>
      </c>
      <c r="K22" s="113">
        <v>17139</v>
      </c>
      <c r="L22" s="113">
        <v>17201</v>
      </c>
      <c r="M22" s="113">
        <v>22007</v>
      </c>
      <c r="N22" s="113">
        <v>14477</v>
      </c>
      <c r="O22" s="113">
        <v>1244</v>
      </c>
      <c r="P22" s="113">
        <v>9428</v>
      </c>
      <c r="Q22" s="113">
        <v>19348</v>
      </c>
      <c r="R22" s="113">
        <v>14159</v>
      </c>
      <c r="S22" s="113">
        <v>15601</v>
      </c>
      <c r="T22" s="113">
        <v>17909</v>
      </c>
      <c r="U22" s="113">
        <v>23779</v>
      </c>
      <c r="V22" s="113">
        <v>18844.930759999999</v>
      </c>
      <c r="W22" s="113">
        <v>20276.011410000003</v>
      </c>
      <c r="X22" s="113">
        <v>20767.117939999996</v>
      </c>
      <c r="Y22" s="113">
        <v>27674.675683250003</v>
      </c>
      <c r="Z22" s="113">
        <v>22995.600534699999</v>
      </c>
      <c r="AA22" s="113">
        <v>27164.399465300001</v>
      </c>
      <c r="AB22" s="113">
        <f>AB15</f>
        <v>25663</v>
      </c>
      <c r="AC22" s="113">
        <f>AC15</f>
        <v>32088</v>
      </c>
      <c r="AD22" s="113">
        <f>AD15</f>
        <v>26502</v>
      </c>
      <c r="AE22" s="113">
        <f>AE15</f>
        <v>26864</v>
      </c>
      <c r="AF22" s="113">
        <f>AF15</f>
        <v>27286</v>
      </c>
      <c r="AG22" s="113">
        <v>34933</v>
      </c>
      <c r="AH22" s="113">
        <v>28664</v>
      </c>
      <c r="AI22" s="15">
        <v>30494</v>
      </c>
      <c r="AJ22" s="15">
        <v>30695</v>
      </c>
      <c r="AK22" s="15">
        <v>28607</v>
      </c>
      <c r="AL22" s="15"/>
      <c r="AM22" s="113">
        <v>67058</v>
      </c>
      <c r="AN22" s="113">
        <v>68241</v>
      </c>
      <c r="AO22" s="113">
        <v>72691</v>
      </c>
      <c r="AP22" s="113">
        <v>44497</v>
      </c>
      <c r="AQ22" s="113">
        <v>71448</v>
      </c>
      <c r="AR22" s="113">
        <v>87562.735793250002</v>
      </c>
      <c r="AS22" s="113">
        <f>SUM(Z22:AC22)</f>
        <v>107911</v>
      </c>
      <c r="AT22" s="113">
        <v>115585</v>
      </c>
      <c r="AU22" s="113">
        <v>118460</v>
      </c>
      <c r="AV22" s="113"/>
    </row>
    <row r="23" spans="1:48">
      <c r="A23" s="28" t="s">
        <v>922</v>
      </c>
      <c r="B23" s="29">
        <v>0.6597672116223009</v>
      </c>
      <c r="C23" s="29">
        <v>0.63698957447084281</v>
      </c>
      <c r="D23" s="29">
        <v>0.62509893923876891</v>
      </c>
      <c r="E23" s="29">
        <v>0.63230120906581555</v>
      </c>
      <c r="F23" s="29">
        <v>0.64723241727968472</v>
      </c>
      <c r="G23" s="29">
        <v>0.6538233658242365</v>
      </c>
      <c r="H23" s="29">
        <v>0.64659160196986443</v>
      </c>
      <c r="I23" s="29">
        <v>0.64865112264346014</v>
      </c>
      <c r="J23" s="29">
        <v>0.64046941826823856</v>
      </c>
      <c r="K23" s="29">
        <v>0.6457253590480504</v>
      </c>
      <c r="L23" s="29">
        <v>0.6317961214011717</v>
      </c>
      <c r="M23" s="29">
        <v>0.6129623257386243</v>
      </c>
      <c r="N23" s="29">
        <v>0.63327043004201267</v>
      </c>
      <c r="O23" s="29">
        <v>0.52231438938288577</v>
      </c>
      <c r="P23" s="29">
        <v>0.37976883632561642</v>
      </c>
      <c r="Q23" s="29">
        <v>0.49315238057478145</v>
      </c>
      <c r="R23" s="29">
        <v>0.52026286720467219</v>
      </c>
      <c r="S23" s="29">
        <v>0.51541409406400374</v>
      </c>
      <c r="T23" s="29">
        <v>0.54592729272849538</v>
      </c>
      <c r="U23" s="29">
        <v>0.55743092590259813</v>
      </c>
      <c r="V23" s="29">
        <v>0.57893866678648853</v>
      </c>
      <c r="W23" s="29">
        <v>0.59348459810238219</v>
      </c>
      <c r="X23" s="29">
        <v>0.58875819967390897</v>
      </c>
      <c r="Y23" s="29">
        <v>0.56864068941210899</v>
      </c>
      <c r="Z23" s="29">
        <v>0.58825438577767264</v>
      </c>
      <c r="AA23" s="29">
        <v>0.6012466244268071</v>
      </c>
      <c r="AB23" s="29">
        <f t="shared" ref="AB23:AC24" si="17">AB19/AB12</f>
        <v>0.57825757059754579</v>
      </c>
      <c r="AC23" s="29">
        <f t="shared" si="17"/>
        <v>0.57384648634392221</v>
      </c>
      <c r="AD23" s="29">
        <f t="shared" ref="AD23:AE23" si="18">AD19/AD12</f>
        <v>0.58618003386946615</v>
      </c>
      <c r="AE23" s="29">
        <f t="shared" si="18"/>
        <v>0.58926930509395004</v>
      </c>
      <c r="AF23" s="29">
        <f t="shared" ref="AF23" si="19">AF19/AF12</f>
        <v>0.59758247128635733</v>
      </c>
      <c r="AG23" s="29">
        <v>0.58652089601167468</v>
      </c>
      <c r="AH23" s="29">
        <v>0.60605932797187478</v>
      </c>
      <c r="AI23" s="29">
        <f t="shared" ref="AI23:AJ25" si="20">AI19/AI12</f>
        <v>0.60767257604274183</v>
      </c>
      <c r="AJ23" s="29">
        <f t="shared" si="20"/>
        <v>0.6102591519176116</v>
      </c>
      <c r="AK23" s="29">
        <v>0.60805405402031765</v>
      </c>
      <c r="AL23" s="15"/>
      <c r="AM23" s="29">
        <v>0.63715567449503574</v>
      </c>
      <c r="AN23" s="29">
        <v>0.6491436033328839</v>
      </c>
      <c r="AO23" s="29">
        <v>0.63103397186194832</v>
      </c>
      <c r="AP23" s="29">
        <v>0.50608902126434374</v>
      </c>
      <c r="AQ23" s="29">
        <v>0.53840680295292154</v>
      </c>
      <c r="AR23" s="29">
        <v>0.58178567936800418</v>
      </c>
      <c r="AS23" s="29">
        <f t="shared" ref="AS23:AT25" si="21">AS19/AS12</f>
        <v>0.58455569772605775</v>
      </c>
      <c r="AT23" s="29">
        <f t="shared" si="21"/>
        <v>0.58975139313489944</v>
      </c>
      <c r="AU23" s="29">
        <f t="shared" ref="AU23" si="22">AU19/AU12</f>
        <v>0.60805439930433758</v>
      </c>
      <c r="AV23" s="109"/>
    </row>
    <row r="24" spans="1:48">
      <c r="A24" s="107" t="s">
        <v>1139</v>
      </c>
      <c r="B24" s="108">
        <v>0.53208042621933771</v>
      </c>
      <c r="C24" s="108">
        <v>0.53583144500287982</v>
      </c>
      <c r="D24" s="108">
        <v>0.51270635123370911</v>
      </c>
      <c r="E24" s="108">
        <v>0.54711065884019516</v>
      </c>
      <c r="F24" s="108">
        <v>0.50835226310118031</v>
      </c>
      <c r="G24" s="108">
        <v>0.53451928241767677</v>
      </c>
      <c r="H24" s="108">
        <v>0.5165505605947901</v>
      </c>
      <c r="I24" s="108">
        <v>0.5481038172568008</v>
      </c>
      <c r="J24" s="108">
        <v>0.47175825499594537</v>
      </c>
      <c r="K24" s="108">
        <v>0.50323039100485001</v>
      </c>
      <c r="L24" s="108">
        <v>0.49820428838276487</v>
      </c>
      <c r="M24" s="108">
        <v>0.52983927340644099</v>
      </c>
      <c r="N24" s="108">
        <v>0.4835490935430441</v>
      </c>
      <c r="O24" s="108">
        <v>0.27437505278255481</v>
      </c>
      <c r="P24" s="108">
        <v>0.45021144807308888</v>
      </c>
      <c r="Q24" s="108">
        <v>0.53277893911200014</v>
      </c>
      <c r="R24" s="108">
        <v>0.49801736965544163</v>
      </c>
      <c r="S24" s="108">
        <v>0.48626958615862764</v>
      </c>
      <c r="T24" s="108">
        <v>0.5091896049986574</v>
      </c>
      <c r="U24" s="108">
        <v>0.50855485372844145</v>
      </c>
      <c r="V24" s="108">
        <v>0.48629145861653494</v>
      </c>
      <c r="W24" s="108">
        <v>0.53178786351621854</v>
      </c>
      <c r="X24" s="108">
        <v>0.51108665369024531</v>
      </c>
      <c r="Y24" s="108">
        <v>0.49673224265673305</v>
      </c>
      <c r="Z24" s="108">
        <v>0.46271108086599549</v>
      </c>
      <c r="AA24" s="108">
        <v>0.49976205974109439</v>
      </c>
      <c r="AB24" s="108">
        <f t="shared" si="17"/>
        <v>0.47563822690174334</v>
      </c>
      <c r="AC24" s="108">
        <f t="shared" si="17"/>
        <v>0.50577843542140466</v>
      </c>
      <c r="AD24" s="108">
        <f t="shared" ref="AD24:AE24" si="23">AD20/AD13</f>
        <v>0.47965245006083412</v>
      </c>
      <c r="AE24" s="108">
        <f t="shared" si="23"/>
        <v>0.51260429900366244</v>
      </c>
      <c r="AF24" s="108">
        <f t="shared" ref="AF24" si="24">AF20/AF13</f>
        <v>0.51310851109952371</v>
      </c>
      <c r="AG24" s="108">
        <v>0.51910793222567309</v>
      </c>
      <c r="AH24" s="108">
        <v>0.50525750013148563</v>
      </c>
      <c r="AI24" s="108">
        <f t="shared" si="20"/>
        <v>0.53435150289736022</v>
      </c>
      <c r="AJ24" s="108">
        <f t="shared" si="20"/>
        <v>0.53708194318319158</v>
      </c>
      <c r="AK24" s="108">
        <v>0.54450694133735456</v>
      </c>
      <c r="AL24" s="15"/>
      <c r="AM24" s="108">
        <v>0.53343314060227132</v>
      </c>
      <c r="AN24" s="108">
        <v>0.52944258679559564</v>
      </c>
      <c r="AO24" s="108">
        <v>0.50487532695915349</v>
      </c>
      <c r="AP24" s="108">
        <v>0.47762124723361671</v>
      </c>
      <c r="AQ24" s="108">
        <v>0.50189379178735138</v>
      </c>
      <c r="AR24" s="108">
        <v>0.50692883597151295</v>
      </c>
      <c r="AS24" s="108">
        <f t="shared" si="21"/>
        <v>0.48878456285139205</v>
      </c>
      <c r="AT24" s="108">
        <f t="shared" si="21"/>
        <v>0.50851307866314077</v>
      </c>
      <c r="AU24" s="108">
        <f t="shared" ref="AU24" si="25">AU20/AU13</f>
        <v>0.53248170771272296</v>
      </c>
      <c r="AV24" s="115"/>
    </row>
    <row r="25" spans="1:48">
      <c r="A25" s="107" t="s">
        <v>1140</v>
      </c>
      <c r="B25" s="108">
        <v>0.93797266495981735</v>
      </c>
      <c r="C25" s="108">
        <v>0.92764553430749419</v>
      </c>
      <c r="D25" s="108">
        <v>0.91936051926685902</v>
      </c>
      <c r="E25" s="108">
        <v>0.92654577486566525</v>
      </c>
      <c r="F25" s="108">
        <v>0.94147280146924683</v>
      </c>
      <c r="G25" s="108">
        <v>0.94119494856048802</v>
      </c>
      <c r="H25" s="108">
        <v>0.92966160526062669</v>
      </c>
      <c r="I25" s="108">
        <v>0.93843171543797743</v>
      </c>
      <c r="J25" s="108">
        <v>0.94567845009861284</v>
      </c>
      <c r="K25" s="108">
        <v>0.940712065953064</v>
      </c>
      <c r="L25" s="108">
        <v>0.90181467949376504</v>
      </c>
      <c r="M25" s="108">
        <v>0.84654365035101853</v>
      </c>
      <c r="N25" s="108">
        <v>0.87591322820210282</v>
      </c>
      <c r="O25" s="108">
        <v>0.70073227070620658</v>
      </c>
      <c r="P25" s="108">
        <v>0.15780756033280838</v>
      </c>
      <c r="Q25" s="108">
        <v>0.27178703936813969</v>
      </c>
      <c r="R25" s="108">
        <v>0.55097295656631484</v>
      </c>
      <c r="S25" s="108">
        <v>0.59644262663285985</v>
      </c>
      <c r="T25" s="108">
        <v>0.64725014784151391</v>
      </c>
      <c r="U25" s="108">
        <v>0.74448645305363337</v>
      </c>
      <c r="V25" s="108">
        <v>0.78886101897133976</v>
      </c>
      <c r="W25" s="108">
        <v>0.76201073341254988</v>
      </c>
      <c r="X25" s="108">
        <v>0.75687097437302997</v>
      </c>
      <c r="Y25" s="108">
        <v>0.79841832197895302</v>
      </c>
      <c r="Z25" s="108">
        <v>0.8566991200727615</v>
      </c>
      <c r="AA25" s="108">
        <v>0.8658055695473843</v>
      </c>
      <c r="AB25" s="108">
        <f>AB21/AB14</f>
        <v>0.84738210789591373</v>
      </c>
      <c r="AC25" s="108">
        <f>AC21/AC14</f>
        <v>0.79092428177407337</v>
      </c>
      <c r="AD25" s="108">
        <f>AD21/AD14</f>
        <v>0.8271564969655395</v>
      </c>
      <c r="AE25" s="108">
        <f>AE21/AE14</f>
        <v>0.80160428465678613</v>
      </c>
      <c r="AF25" s="108">
        <f>AF21/AF14</f>
        <v>0.83299047780629021</v>
      </c>
      <c r="AG25" s="108">
        <v>0.83445611871707659</v>
      </c>
      <c r="AH25" s="108">
        <v>0.84238861877396809</v>
      </c>
      <c r="AI25" s="108">
        <f t="shared" si="20"/>
        <v>0.81304192157412158</v>
      </c>
      <c r="AJ25" s="108">
        <f t="shared" si="20"/>
        <v>0.8045679855730784</v>
      </c>
      <c r="AK25" s="108">
        <v>0.84169544643065963</v>
      </c>
      <c r="AL25" s="15"/>
      <c r="AM25" s="108">
        <v>0.9277031850042885</v>
      </c>
      <c r="AN25" s="108">
        <v>0.93754600772025087</v>
      </c>
      <c r="AO25" s="108">
        <v>0.90766046890940677</v>
      </c>
      <c r="AP25" s="108">
        <v>0.56030812514325634</v>
      </c>
      <c r="AQ25" s="108">
        <v>0.6406719115525199</v>
      </c>
      <c r="AR25" s="108">
        <v>0.77625830907143811</v>
      </c>
      <c r="AS25" s="108">
        <f t="shared" si="21"/>
        <v>0.83924438923837885</v>
      </c>
      <c r="AT25" s="108">
        <f t="shared" si="21"/>
        <v>0.8241568577655709</v>
      </c>
      <c r="AU25" s="108">
        <f t="shared" ref="AU25" si="26">AU21/AU14</f>
        <v>0.82545153959398365</v>
      </c>
      <c r="AV25" s="115"/>
    </row>
    <row r="26" spans="1:48">
      <c r="A26" s="23" t="s">
        <v>923</v>
      </c>
      <c r="B26" s="15">
        <v>-409795.06124999991</v>
      </c>
      <c r="C26" s="15">
        <v>-439907.89228000003</v>
      </c>
      <c r="D26" s="15">
        <v>-447305.38159000024</v>
      </c>
      <c r="E26" s="15">
        <v>-560186.31918999972</v>
      </c>
      <c r="F26" s="15">
        <v>-460260.65599</v>
      </c>
      <c r="G26" s="15">
        <v>-511524.5713999999</v>
      </c>
      <c r="H26" s="15">
        <v>-487137.13231000048</v>
      </c>
      <c r="I26" s="15">
        <v>-564830.7803900002</v>
      </c>
      <c r="J26" s="15">
        <v>-440698.02016039996</v>
      </c>
      <c r="K26" s="15">
        <v>-485077.15648820007</v>
      </c>
      <c r="L26" s="15">
        <v>-478966.58191885008</v>
      </c>
      <c r="M26" s="15">
        <v>-564474.11520273658</v>
      </c>
      <c r="N26" s="15">
        <v>-466414.70083562844</v>
      </c>
      <c r="O26" s="15">
        <v>-252733.67577068554</v>
      </c>
      <c r="P26" s="15">
        <v>-428326.00395273091</v>
      </c>
      <c r="Q26" s="15">
        <v>-520982.44404578768</v>
      </c>
      <c r="R26" s="15">
        <v>-480179.91268534563</v>
      </c>
      <c r="S26" s="15">
        <v>-504944.77437622589</v>
      </c>
      <c r="T26" s="15">
        <v>-532083</v>
      </c>
      <c r="U26" s="15">
        <v>-620123.89288689615</v>
      </c>
      <c r="V26" s="15">
        <v>-542990</v>
      </c>
      <c r="W26" s="15">
        <v>-565927</v>
      </c>
      <c r="X26" s="15">
        <v>-508314</v>
      </c>
      <c r="Y26" s="15">
        <v>-589717</v>
      </c>
      <c r="Z26" s="15">
        <v>-493058</v>
      </c>
      <c r="AA26" s="15">
        <v>-518173</v>
      </c>
      <c r="AB26" s="15">
        <v>-507185</v>
      </c>
      <c r="AC26" s="15">
        <v>-589581</v>
      </c>
      <c r="AD26" s="15">
        <v>-518004</v>
      </c>
      <c r="AE26" s="15">
        <v>-555567</v>
      </c>
      <c r="AF26" s="113">
        <v>-560928</v>
      </c>
      <c r="AG26" s="113">
        <v>-684806</v>
      </c>
      <c r="AH26" s="113">
        <v>-608816</v>
      </c>
      <c r="AI26" s="15">
        <v>-651051</v>
      </c>
      <c r="AJ26" s="15">
        <v>-621772</v>
      </c>
      <c r="AK26" s="15">
        <v>-738236</v>
      </c>
      <c r="AL26" s="15"/>
      <c r="AM26" s="15">
        <v>-1857194.6543099999</v>
      </c>
      <c r="AN26" s="15">
        <v>-2023753.1400900006</v>
      </c>
      <c r="AO26" s="15">
        <v>-1969215.8737701867</v>
      </c>
      <c r="AP26" s="15">
        <v>-1668456.8246048326</v>
      </c>
      <c r="AQ26" s="15">
        <v>-2137331.5799484677</v>
      </c>
      <c r="AR26" s="15">
        <v>-2206948</v>
      </c>
      <c r="AS26" s="15">
        <f>SUM(Z26:AC26)</f>
        <v>-2107997</v>
      </c>
      <c r="AT26" s="15">
        <v>-2319305</v>
      </c>
      <c r="AU26" s="15">
        <v>-2619875</v>
      </c>
      <c r="AV26" s="113"/>
    </row>
    <row r="27" spans="1:48">
      <c r="A27" s="23" t="s">
        <v>924</v>
      </c>
      <c r="B27" s="15">
        <v>-145672.60119000002</v>
      </c>
      <c r="C27" s="15">
        <v>-174826.13758999997</v>
      </c>
      <c r="D27" s="15">
        <v>-181951.67257000011</v>
      </c>
      <c r="E27" s="15">
        <v>-213002.3245499999</v>
      </c>
      <c r="F27" s="15">
        <v>-182994.99589999998</v>
      </c>
      <c r="G27" s="15">
        <v>-202554.10863999999</v>
      </c>
      <c r="H27" s="15">
        <v>-181077.72204999998</v>
      </c>
      <c r="I27" s="15">
        <v>-197188.93391000002</v>
      </c>
      <c r="J27" s="15">
        <v>-198816.86474464132</v>
      </c>
      <c r="K27" s="15">
        <v>-200115.21603684124</v>
      </c>
      <c r="L27" s="15">
        <v>-190215.46896619146</v>
      </c>
      <c r="M27" s="15">
        <v>-265437.6674023259</v>
      </c>
      <c r="N27" s="15">
        <v>-221344.904319375</v>
      </c>
      <c r="O27" s="15">
        <v>-206362.0498040251</v>
      </c>
      <c r="P27" s="15">
        <v>-243234.93499354977</v>
      </c>
      <c r="Q27" s="15">
        <v>-264355.83239785</v>
      </c>
      <c r="R27" s="15">
        <v>-257627.67232785001</v>
      </c>
      <c r="S27" s="15">
        <v>-221357.35354785004</v>
      </c>
      <c r="T27" s="15">
        <v>-242436</v>
      </c>
      <c r="U27" s="15">
        <v>-325795.3878099994</v>
      </c>
      <c r="V27" s="15">
        <v>-258388</v>
      </c>
      <c r="W27" s="15">
        <v>-268187</v>
      </c>
      <c r="X27" s="15">
        <v>-232647</v>
      </c>
      <c r="Y27" s="15">
        <v>-248297</v>
      </c>
      <c r="Z27" s="15">
        <v>-236256</v>
      </c>
      <c r="AA27" s="15">
        <v>-234782</v>
      </c>
      <c r="AB27" s="15">
        <v>-266400</v>
      </c>
      <c r="AC27" s="15">
        <v>-298096</v>
      </c>
      <c r="AD27" s="15">
        <v>-259930</v>
      </c>
      <c r="AE27" s="15">
        <v>-263410</v>
      </c>
      <c r="AF27" s="113">
        <v>-270554</v>
      </c>
      <c r="AG27" s="113">
        <v>-310770</v>
      </c>
      <c r="AH27" s="113">
        <v>-252431</v>
      </c>
      <c r="AI27" s="15">
        <v>-278656</v>
      </c>
      <c r="AJ27" s="15">
        <v>-273214</v>
      </c>
      <c r="AK27" s="15">
        <v>-323403</v>
      </c>
      <c r="AL27" s="15"/>
      <c r="AM27" s="15">
        <v>-715452.73589999997</v>
      </c>
      <c r="AN27" s="15">
        <v>-763815.76049999997</v>
      </c>
      <c r="AO27" s="15">
        <v>-854585.21714999992</v>
      </c>
      <c r="AP27" s="15">
        <v>-935297.72151479986</v>
      </c>
      <c r="AQ27" s="15">
        <v>-1047216.4136856995</v>
      </c>
      <c r="AR27" s="15">
        <v>-1007519</v>
      </c>
      <c r="AS27" s="15">
        <f>SUM(Z27:AC27)</f>
        <v>-1035534</v>
      </c>
      <c r="AT27" s="15">
        <v>-1104664</v>
      </c>
      <c r="AU27" s="15">
        <v>-1127704</v>
      </c>
      <c r="AV27" s="113"/>
    </row>
    <row r="28" spans="1:48">
      <c r="A28" s="21" t="s">
        <v>1120</v>
      </c>
      <c r="B28" s="20">
        <v>-555467.66243999987</v>
      </c>
      <c r="C28" s="20">
        <v>-614734.02986999997</v>
      </c>
      <c r="D28" s="20">
        <v>-629257.05416000029</v>
      </c>
      <c r="E28" s="20">
        <v>-773188.64373999962</v>
      </c>
      <c r="F28" s="20">
        <v>-643255.65188999998</v>
      </c>
      <c r="G28" s="20">
        <v>-714078.68003999989</v>
      </c>
      <c r="H28" s="20">
        <v>-668214.85436000046</v>
      </c>
      <c r="I28" s="20">
        <v>-762019.71430000023</v>
      </c>
      <c r="J28" s="20">
        <v>-639514.88490504131</v>
      </c>
      <c r="K28" s="20">
        <v>-685192.37252504134</v>
      </c>
      <c r="L28" s="20">
        <v>-669182.05088504148</v>
      </c>
      <c r="M28" s="20">
        <v>-829911.78260506247</v>
      </c>
      <c r="N28" s="20">
        <v>-687759.60515500349</v>
      </c>
      <c r="O28" s="20">
        <v>-459095.72557471064</v>
      </c>
      <c r="P28" s="20">
        <v>-671560.93894628063</v>
      </c>
      <c r="Q28" s="20">
        <v>-785338.27644363767</v>
      </c>
      <c r="R28" s="20">
        <v>-737807.58501319564</v>
      </c>
      <c r="S28" s="20">
        <v>-726302.12792407593</v>
      </c>
      <c r="T28" s="20">
        <v>-774519</v>
      </c>
      <c r="U28" s="20">
        <v>-945919.28069689556</v>
      </c>
      <c r="V28" s="20">
        <v>-801378</v>
      </c>
      <c r="W28" s="20">
        <v>-834114</v>
      </c>
      <c r="X28" s="20">
        <v>-740961</v>
      </c>
      <c r="Y28" s="20">
        <v>-838014</v>
      </c>
      <c r="Z28" s="20">
        <v>-729314</v>
      </c>
      <c r="AA28" s="20">
        <v>-752955</v>
      </c>
      <c r="AB28" s="20">
        <f t="shared" ref="AB28:AC28" si="27">AB26+AB27</f>
        <v>-773585</v>
      </c>
      <c r="AC28" s="20">
        <f t="shared" si="27"/>
        <v>-887677</v>
      </c>
      <c r="AD28" s="20">
        <f t="shared" ref="AD28:AE28" si="28">AD26+AD27</f>
        <v>-777934</v>
      </c>
      <c r="AE28" s="20">
        <f t="shared" si="28"/>
        <v>-818977</v>
      </c>
      <c r="AF28" s="20">
        <f t="shared" ref="AF28" si="29">AF26+AF27</f>
        <v>-831482</v>
      </c>
      <c r="AG28" s="20">
        <v>-995576</v>
      </c>
      <c r="AH28" s="20">
        <v>-861247</v>
      </c>
      <c r="AI28" s="20">
        <f>AI26+AI27</f>
        <v>-929707</v>
      </c>
      <c r="AJ28" s="20">
        <f>AJ26+AJ27</f>
        <v>-894986</v>
      </c>
      <c r="AK28" s="20">
        <v>-1061639</v>
      </c>
      <c r="AL28" s="15"/>
      <c r="AM28" s="20">
        <v>-2572647.3902099999</v>
      </c>
      <c r="AN28" s="20">
        <v>-2787568.9005900007</v>
      </c>
      <c r="AO28" s="20">
        <v>-2823801.0909201866</v>
      </c>
      <c r="AP28" s="20">
        <v>-2603754.5461196322</v>
      </c>
      <c r="AQ28" s="20">
        <v>-3184547.9936341671</v>
      </c>
      <c r="AR28" s="20">
        <v>-3214467</v>
      </c>
      <c r="AS28" s="20">
        <f t="shared" ref="AS28:AT28" si="30">AS26+AS27</f>
        <v>-3143531</v>
      </c>
      <c r="AT28" s="20">
        <f t="shared" si="30"/>
        <v>-3423969</v>
      </c>
      <c r="AU28" s="20">
        <v>-3747579</v>
      </c>
      <c r="AV28" s="114"/>
    </row>
    <row r="29" spans="1:48">
      <c r="A29" s="23" t="s">
        <v>925</v>
      </c>
      <c r="B29" s="15">
        <v>-122504</v>
      </c>
      <c r="C29" s="15">
        <v>-194931.30665000001</v>
      </c>
      <c r="D29" s="15">
        <v>-166970.35174999986</v>
      </c>
      <c r="E29" s="15">
        <v>-159162.72304000024</v>
      </c>
      <c r="F29" s="15">
        <v>-149736</v>
      </c>
      <c r="G29" s="15">
        <v>-231966.42002000011</v>
      </c>
      <c r="H29" s="15">
        <v>-225552.09426000004</v>
      </c>
      <c r="I29" s="15">
        <v>-281479.33186999988</v>
      </c>
      <c r="J29" s="15">
        <v>-232010.03726999997</v>
      </c>
      <c r="K29" s="15">
        <v>-299553.90033999993</v>
      </c>
      <c r="L29" s="15">
        <v>-293553.11057999986</v>
      </c>
      <c r="M29" s="15">
        <v>-187790.48036000005</v>
      </c>
      <c r="N29" s="15">
        <v>-255389.89029999994</v>
      </c>
      <c r="O29" s="15">
        <v>-301931.31461000012</v>
      </c>
      <c r="P29" s="15">
        <v>156280.41743000021</v>
      </c>
      <c r="Q29" s="15">
        <v>149604.36075999984</v>
      </c>
      <c r="R29" s="15">
        <v>108553.26283999995</v>
      </c>
      <c r="S29" s="15">
        <v>29247.387710000039</v>
      </c>
      <c r="T29" s="15">
        <v>-18912</v>
      </c>
      <c r="U29" s="15">
        <v>-96583.640339999969</v>
      </c>
      <c r="V29" s="15">
        <v>-152203</v>
      </c>
      <c r="W29" s="15">
        <v>-199854</v>
      </c>
      <c r="X29" s="15">
        <v>-208937</v>
      </c>
      <c r="Y29" s="15">
        <v>-307229</v>
      </c>
      <c r="Z29" s="15">
        <v>-274285</v>
      </c>
      <c r="AA29" s="15">
        <v>-295176</v>
      </c>
      <c r="AB29" s="15">
        <v>-275025</v>
      </c>
      <c r="AC29" s="15">
        <v>-208142</v>
      </c>
      <c r="AD29" s="15">
        <v>-193531</v>
      </c>
      <c r="AE29" s="15">
        <v>-197706</v>
      </c>
      <c r="AF29" s="113">
        <v>-195684</v>
      </c>
      <c r="AG29" s="113">
        <v>-207692</v>
      </c>
      <c r="AH29" s="113">
        <v>-211259</v>
      </c>
      <c r="AI29" s="15">
        <v>-220072</v>
      </c>
      <c r="AJ29" s="15">
        <v>-173995</v>
      </c>
      <c r="AK29" s="15">
        <v>-239678</v>
      </c>
      <c r="AL29" s="15"/>
      <c r="AM29" s="15">
        <v>-643568.38144000014</v>
      </c>
      <c r="AN29" s="15">
        <v>-888733.84615</v>
      </c>
      <c r="AO29" s="15">
        <v>-1012907.5285499998</v>
      </c>
      <c r="AP29" s="15">
        <v>-251436.42672000005</v>
      </c>
      <c r="AQ29" s="15">
        <v>22305.010210000022</v>
      </c>
      <c r="AR29" s="15">
        <v>-868223</v>
      </c>
      <c r="AS29" s="15">
        <f>SUM(Z29:AC29)</f>
        <v>-1052628</v>
      </c>
      <c r="AT29" s="15">
        <v>-794613</v>
      </c>
      <c r="AU29" s="15">
        <v>-845004</v>
      </c>
      <c r="AV29" s="113"/>
    </row>
    <row r="30" spans="1:48">
      <c r="A30" s="23" t="s">
        <v>926</v>
      </c>
      <c r="B30" s="15">
        <v>-70504.578710000002</v>
      </c>
      <c r="C30" s="15">
        <v>-69899.646580000001</v>
      </c>
      <c r="D30" s="15">
        <v>-70809.11831999998</v>
      </c>
      <c r="E30" s="15">
        <v>-71010.943380000012</v>
      </c>
      <c r="F30" s="15">
        <v>-73243.635779999982</v>
      </c>
      <c r="G30" s="15">
        <v>-73783.971829999966</v>
      </c>
      <c r="H30" s="15">
        <v>-75414.396990000008</v>
      </c>
      <c r="I30" s="15">
        <v>-49788.390580000036</v>
      </c>
      <c r="J30" s="15">
        <v>-125851.44215000002</v>
      </c>
      <c r="K30" s="15">
        <v>-125815.64986999996</v>
      </c>
      <c r="L30" s="15">
        <v>-126328.75492000009</v>
      </c>
      <c r="M30" s="15">
        <v>-105615.35528999998</v>
      </c>
      <c r="N30" s="15">
        <v>-125078.34736</v>
      </c>
      <c r="O30" s="15">
        <v>-123819.19440000002</v>
      </c>
      <c r="P30" s="15">
        <v>-125667.90870000006</v>
      </c>
      <c r="Q30" s="15">
        <v>-125066.33498999994</v>
      </c>
      <c r="R30" s="15">
        <v>-127775.82587</v>
      </c>
      <c r="S30" s="15">
        <v>-129198.16206999996</v>
      </c>
      <c r="T30" s="15">
        <v>-132991</v>
      </c>
      <c r="U30" s="15">
        <v>-134598.11536000005</v>
      </c>
      <c r="V30" s="15">
        <v>-140666</v>
      </c>
      <c r="W30" s="15">
        <v>-142489</v>
      </c>
      <c r="X30" s="15">
        <v>-144160</v>
      </c>
      <c r="Y30" s="15">
        <v>-145509</v>
      </c>
      <c r="Z30" s="15">
        <v>-148735</v>
      </c>
      <c r="AA30" s="15">
        <v>-147913</v>
      </c>
      <c r="AB30" s="15">
        <v>-151757</v>
      </c>
      <c r="AC30" s="15">
        <v>-152995</v>
      </c>
      <c r="AD30" s="15">
        <v>-163511</v>
      </c>
      <c r="AE30" s="15">
        <v>-168804</v>
      </c>
      <c r="AF30" s="113">
        <v>-170609</v>
      </c>
      <c r="AG30" s="113">
        <v>-169302</v>
      </c>
      <c r="AH30" s="113">
        <v>-169596</v>
      </c>
      <c r="AI30" s="15">
        <v>-177644</v>
      </c>
      <c r="AJ30" s="15">
        <v>-182785</v>
      </c>
      <c r="AK30" s="15">
        <v>-211078</v>
      </c>
      <c r="AL30" s="15"/>
      <c r="AM30" s="15">
        <v>-282224.28698999999</v>
      </c>
      <c r="AN30" s="15">
        <v>-272230.39517999999</v>
      </c>
      <c r="AO30" s="15">
        <v>-483611.20223000005</v>
      </c>
      <c r="AP30" s="15">
        <v>-499631.78545000002</v>
      </c>
      <c r="AQ30" s="15">
        <v>-524563.10330000008</v>
      </c>
      <c r="AR30" s="15">
        <v>-572824</v>
      </c>
      <c r="AS30" s="15">
        <f>SUM(Z30:AC30)</f>
        <v>-601400</v>
      </c>
      <c r="AT30" s="15">
        <v>-672226</v>
      </c>
      <c r="AU30" s="15">
        <v>-741103</v>
      </c>
      <c r="AV30" s="113"/>
    </row>
    <row r="31" spans="1:48">
      <c r="A31" s="23" t="s">
        <v>927</v>
      </c>
      <c r="B31" s="15">
        <v>108209.15264</v>
      </c>
      <c r="C31" s="15">
        <v>-5354.3565399999934</v>
      </c>
      <c r="D31" s="15">
        <v>-10534.346300000005</v>
      </c>
      <c r="E31" s="15">
        <v>188492.89431</v>
      </c>
      <c r="F31" s="15">
        <v>-2769.0155000000013</v>
      </c>
      <c r="G31" s="15">
        <v>426.70042000000376</v>
      </c>
      <c r="H31" s="15">
        <v>-3229.8973099999957</v>
      </c>
      <c r="I31" s="15">
        <v>695166.70757999993</v>
      </c>
      <c r="J31" s="15">
        <v>16187.453695041322</v>
      </c>
      <c r="K31" s="15">
        <v>12106.956945041327</v>
      </c>
      <c r="L31" s="15">
        <v>12749.703955041325</v>
      </c>
      <c r="M31" s="15">
        <v>159676.84918971179</v>
      </c>
      <c r="N31" s="15">
        <v>8024.6608461785027</v>
      </c>
      <c r="O31" s="15">
        <v>3247.3051071378095</v>
      </c>
      <c r="P31" s="15">
        <v>14157.994439672251</v>
      </c>
      <c r="Q31" s="15">
        <v>137261.34929356939</v>
      </c>
      <c r="R31" s="15">
        <v>7678.0656131412479</v>
      </c>
      <c r="S31" s="15">
        <v>34674.760436444747</v>
      </c>
      <c r="T31" s="15">
        <v>4206</v>
      </c>
      <c r="U31" s="15">
        <v>163886.02033906599</v>
      </c>
      <c r="V31" s="15">
        <v>4123</v>
      </c>
      <c r="W31" s="15">
        <v>10712</v>
      </c>
      <c r="X31" s="15">
        <v>13636</v>
      </c>
      <c r="Y31" s="15">
        <v>68456</v>
      </c>
      <c r="Z31" s="15">
        <v>9265</v>
      </c>
      <c r="AA31" s="15">
        <v>-6672</v>
      </c>
      <c r="AB31" s="15">
        <v>9961</v>
      </c>
      <c r="AC31" s="15">
        <v>71647</v>
      </c>
      <c r="AD31" s="15">
        <v>9739</v>
      </c>
      <c r="AE31" s="15">
        <v>7230</v>
      </c>
      <c r="AF31" s="113">
        <v>-20003</v>
      </c>
      <c r="AG31" s="113">
        <v>-26110</v>
      </c>
      <c r="AH31" s="113">
        <v>-20212</v>
      </c>
      <c r="AI31" s="15">
        <v>-20355</v>
      </c>
      <c r="AJ31" s="15">
        <v>-44710</v>
      </c>
      <c r="AK31" s="15">
        <v>1411916</v>
      </c>
      <c r="AL31" s="15"/>
      <c r="AM31" s="15">
        <v>280813.34411000001</v>
      </c>
      <c r="AN31" s="15">
        <v>689594.49518999993</v>
      </c>
      <c r="AO31" s="15">
        <v>200720.96378483577</v>
      </c>
      <c r="AP31" s="15">
        <v>162691.30968655797</v>
      </c>
      <c r="AQ31" s="15">
        <v>210444.84638865199</v>
      </c>
      <c r="AR31" s="15">
        <v>96927</v>
      </c>
      <c r="AS31" s="15">
        <f>SUM(Z31:AC31)</f>
        <v>84201</v>
      </c>
      <c r="AT31" s="15">
        <v>-29144</v>
      </c>
      <c r="AU31" s="15">
        <v>1326639</v>
      </c>
      <c r="AV31" s="113"/>
    </row>
    <row r="32" spans="1:48">
      <c r="A32" s="24" t="s">
        <v>1</v>
      </c>
      <c r="B32" s="17">
        <v>197094.08502000017</v>
      </c>
      <c r="C32" s="17">
        <v>139562.58630000002</v>
      </c>
      <c r="D32" s="17">
        <v>87053.700409999874</v>
      </c>
      <c r="E32" s="17">
        <v>464914.06154000026</v>
      </c>
      <c r="F32" s="17">
        <v>99464.468839999754</v>
      </c>
      <c r="G32" s="17">
        <v>146167.12644000066</v>
      </c>
      <c r="H32" s="17">
        <v>143843.74442999886</v>
      </c>
      <c r="I32" s="17">
        <v>1020613.9402600001</v>
      </c>
      <c r="J32" s="17">
        <v>58040.446660000212</v>
      </c>
      <c r="K32" s="17">
        <v>103019.62757000084</v>
      </c>
      <c r="L32" s="17">
        <v>114907.27584999704</v>
      </c>
      <c r="M32" s="17">
        <v>531575.16233999818</v>
      </c>
      <c r="N32" s="17">
        <v>-31288.667326024955</v>
      </c>
      <c r="O32" s="17">
        <v>-418890.9001381222</v>
      </c>
      <c r="P32" s="17">
        <v>-48350.809136784454</v>
      </c>
      <c r="Q32" s="17">
        <v>467113.18367092987</v>
      </c>
      <c r="R32" s="17">
        <v>-102472.00012995442</v>
      </c>
      <c r="S32" s="17">
        <v>70548.194899119291</v>
      </c>
      <c r="T32" s="17">
        <v>68776.736481680302</v>
      </c>
      <c r="U32" s="17">
        <v>374718.95701946318</v>
      </c>
      <c r="V32" s="17">
        <v>-85138</v>
      </c>
      <c r="W32" s="17">
        <v>112787</v>
      </c>
      <c r="X32" s="17">
        <v>84127</v>
      </c>
      <c r="Y32" s="17">
        <v>250766</v>
      </c>
      <c r="Z32" s="17">
        <v>-68270</v>
      </c>
      <c r="AA32" s="17">
        <v>83288</v>
      </c>
      <c r="AB32" s="17">
        <f t="shared" ref="AB32:AJ32" si="31">SUM(AB19,AB28:AB31)</f>
        <v>23629</v>
      </c>
      <c r="AC32" s="17">
        <f t="shared" si="31"/>
        <v>389388</v>
      </c>
      <c r="AD32" s="17">
        <f t="shared" si="31"/>
        <v>43334</v>
      </c>
      <c r="AE32" s="17">
        <f t="shared" si="31"/>
        <v>185717</v>
      </c>
      <c r="AF32" s="17">
        <f t="shared" si="31"/>
        <v>156633</v>
      </c>
      <c r="AG32" s="17">
        <f t="shared" si="31"/>
        <v>376151</v>
      </c>
      <c r="AH32" s="17">
        <f t="shared" si="31"/>
        <v>74045</v>
      </c>
      <c r="AI32" s="17">
        <f t="shared" si="31"/>
        <v>253658</v>
      </c>
      <c r="AJ32" s="17">
        <f t="shared" si="31"/>
        <v>199996</v>
      </c>
      <c r="AK32" s="17">
        <v>1848029</v>
      </c>
      <c r="AL32" s="15"/>
      <c r="AM32" s="17">
        <v>888624.43327000085</v>
      </c>
      <c r="AN32" s="17">
        <v>1410089.27997</v>
      </c>
      <c r="AO32" s="17">
        <v>807542.51241999527</v>
      </c>
      <c r="AP32" s="17">
        <v>-31417.192930001998</v>
      </c>
      <c r="AQ32" s="17">
        <v>411571.88827030826</v>
      </c>
      <c r="AR32" s="17">
        <v>362542</v>
      </c>
      <c r="AS32" s="17">
        <f>SUM(AS19,AS28:AS31)</f>
        <v>428035</v>
      </c>
      <c r="AT32" s="17">
        <f>SUM(AT19,AT28:AT31)</f>
        <v>761835</v>
      </c>
      <c r="AU32" s="17">
        <v>2375728</v>
      </c>
      <c r="AV32" s="114"/>
    </row>
    <row r="33" spans="1:48">
      <c r="A33" s="23" t="s">
        <v>928</v>
      </c>
      <c r="B33" s="15">
        <v>-40524.326119999998</v>
      </c>
      <c r="C33" s="15">
        <v>-30939.284219999987</v>
      </c>
      <c r="D33" s="15">
        <v>-22805.093600000022</v>
      </c>
      <c r="E33" s="15">
        <v>-18579.66048999998</v>
      </c>
      <c r="F33" s="15">
        <v>-16428.463109999997</v>
      </c>
      <c r="G33" s="15">
        <v>-19095.626169999989</v>
      </c>
      <c r="H33" s="15">
        <v>-24815.778610000016</v>
      </c>
      <c r="I33" s="15">
        <v>439298.43476999999</v>
      </c>
      <c r="J33" s="15">
        <v>-25236.164760000007</v>
      </c>
      <c r="K33" s="15">
        <v>-33448.616479999982</v>
      </c>
      <c r="L33" s="15">
        <v>-29556.198119999994</v>
      </c>
      <c r="M33" s="15">
        <v>-6937.6886600000289</v>
      </c>
      <c r="N33" s="15">
        <v>-47765.57</v>
      </c>
      <c r="O33" s="15">
        <v>-33014.228830000029</v>
      </c>
      <c r="P33" s="15">
        <v>-41963.90055999998</v>
      </c>
      <c r="Q33" s="15">
        <v>-46418.313950000025</v>
      </c>
      <c r="R33" s="15">
        <v>-59490.734339999988</v>
      </c>
      <c r="S33" s="15">
        <v>-31744.078010000005</v>
      </c>
      <c r="T33" s="15">
        <v>-64844</v>
      </c>
      <c r="U33" s="15">
        <v>-44366.89863000004</v>
      </c>
      <c r="V33" s="15">
        <v>-60793</v>
      </c>
      <c r="W33" s="15">
        <v>-112922</v>
      </c>
      <c r="X33" s="15">
        <v>-124386</v>
      </c>
      <c r="Y33" s="15">
        <v>-108590</v>
      </c>
      <c r="Z33" s="15">
        <v>-114847</v>
      </c>
      <c r="AA33" s="15">
        <v>-115950</v>
      </c>
      <c r="AB33" s="15">
        <v>-109280</v>
      </c>
      <c r="AC33" s="15">
        <v>-109172</v>
      </c>
      <c r="AD33" s="15">
        <v>-99604</v>
      </c>
      <c r="AE33" s="15">
        <v>-100502</v>
      </c>
      <c r="AF33" s="113">
        <v>-86059</v>
      </c>
      <c r="AG33" s="113">
        <v>-113725</v>
      </c>
      <c r="AH33" s="113">
        <v>-15371</v>
      </c>
      <c r="AI33" s="113">
        <v>-76535</v>
      </c>
      <c r="AJ33" s="113">
        <v>-88796</v>
      </c>
      <c r="AK33" s="113">
        <v>-316039</v>
      </c>
      <c r="AL33" s="15"/>
      <c r="AM33" s="15">
        <v>-112848.36442999999</v>
      </c>
      <c r="AN33" s="15">
        <v>378958.56688</v>
      </c>
      <c r="AO33" s="15">
        <v>-95178.668020000012</v>
      </c>
      <c r="AP33" s="15">
        <v>-169162.01334000003</v>
      </c>
      <c r="AQ33" s="15">
        <v>-200445.71098000003</v>
      </c>
      <c r="AR33" s="15">
        <v>-406691</v>
      </c>
      <c r="AS33" s="15">
        <f>SUM(Z33:AC33)</f>
        <v>-449249</v>
      </c>
      <c r="AT33" s="15">
        <v>-399890</v>
      </c>
      <c r="AU33" s="15">
        <v>-496741</v>
      </c>
      <c r="AV33" s="113"/>
    </row>
    <row r="34" spans="1:48">
      <c r="A34" s="21" t="s">
        <v>929</v>
      </c>
      <c r="B34" s="20">
        <v>156569.75890000019</v>
      </c>
      <c r="C34" s="20">
        <v>108623.30208000004</v>
      </c>
      <c r="D34" s="20">
        <v>64248.606809999852</v>
      </c>
      <c r="E34" s="20">
        <v>446334.40105000028</v>
      </c>
      <c r="F34" s="20">
        <v>83036.005729999757</v>
      </c>
      <c r="G34" s="20">
        <v>127071.50027000067</v>
      </c>
      <c r="H34" s="20">
        <v>119027.96581999885</v>
      </c>
      <c r="I34" s="20">
        <v>1459912.37503</v>
      </c>
      <c r="J34" s="20">
        <v>32804.281900000205</v>
      </c>
      <c r="K34" s="20">
        <v>69571.011090000859</v>
      </c>
      <c r="L34" s="20">
        <v>85351.07772999705</v>
      </c>
      <c r="M34" s="20">
        <v>524637.47367999819</v>
      </c>
      <c r="N34" s="20">
        <v>-79054.237326024959</v>
      </c>
      <c r="O34" s="20">
        <v>-451905.12896812224</v>
      </c>
      <c r="P34" s="20">
        <v>-90314.709696784441</v>
      </c>
      <c r="Q34" s="20">
        <v>420694.86972092983</v>
      </c>
      <c r="R34" s="20">
        <v>-161962.73446995442</v>
      </c>
      <c r="S34" s="20">
        <v>38804.116889119286</v>
      </c>
      <c r="T34" s="20">
        <v>3932.7364816803019</v>
      </c>
      <c r="U34" s="20">
        <v>330352.05838946311</v>
      </c>
      <c r="V34" s="20">
        <v>-145931</v>
      </c>
      <c r="W34" s="20">
        <v>-135</v>
      </c>
      <c r="X34" s="20">
        <v>-40259</v>
      </c>
      <c r="Y34" s="20">
        <v>142176</v>
      </c>
      <c r="Z34" s="20">
        <v>-183117</v>
      </c>
      <c r="AA34" s="20">
        <v>-32662</v>
      </c>
      <c r="AB34" s="20">
        <f t="shared" ref="AB34:AC34" si="32">AB32+AB33</f>
        <v>-85651</v>
      </c>
      <c r="AC34" s="20">
        <f t="shared" si="32"/>
        <v>280216</v>
      </c>
      <c r="AD34" s="20">
        <f t="shared" ref="AD34:AE34" si="33">AD32+AD33</f>
        <v>-56270</v>
      </c>
      <c r="AE34" s="20">
        <f t="shared" si="33"/>
        <v>85215</v>
      </c>
      <c r="AF34" s="20">
        <f>AF32+AF33</f>
        <v>70574</v>
      </c>
      <c r="AG34" s="20">
        <f t="shared" ref="AG34:AH34" si="34">AG32+AG33</f>
        <v>262426</v>
      </c>
      <c r="AH34" s="20">
        <f t="shared" si="34"/>
        <v>58674</v>
      </c>
      <c r="AI34" s="20">
        <v>177123</v>
      </c>
      <c r="AJ34" s="20">
        <v>111200</v>
      </c>
      <c r="AK34" s="20">
        <v>1531990</v>
      </c>
      <c r="AL34" s="15"/>
      <c r="AM34" s="20">
        <v>775776.06884000089</v>
      </c>
      <c r="AN34" s="20">
        <v>1789047.8468500001</v>
      </c>
      <c r="AO34" s="20">
        <v>712363.84439999529</v>
      </c>
      <c r="AP34" s="20">
        <v>-200579.20627000203</v>
      </c>
      <c r="AQ34" s="20">
        <v>211126.17729030823</v>
      </c>
      <c r="AR34" s="20">
        <v>-44149</v>
      </c>
      <c r="AS34" s="20">
        <f t="shared" ref="AS34:AT34" si="35">AS32+AS33</f>
        <v>-21214</v>
      </c>
      <c r="AT34" s="20">
        <f t="shared" si="35"/>
        <v>361945</v>
      </c>
      <c r="AU34" s="20">
        <v>1878987</v>
      </c>
      <c r="AV34" s="114"/>
    </row>
    <row r="35" spans="1:48">
      <c r="A35" s="23" t="s">
        <v>930</v>
      </c>
      <c r="B35" s="15">
        <v>-45998.242539999999</v>
      </c>
      <c r="C35" s="15">
        <v>-26311.832309999991</v>
      </c>
      <c r="D35" s="15">
        <v>-13801.338230000023</v>
      </c>
      <c r="E35" s="15">
        <v>-119337.59531999998</v>
      </c>
      <c r="F35" s="15">
        <v>-31902.333700000003</v>
      </c>
      <c r="G35" s="15">
        <v>-38010.172559999992</v>
      </c>
      <c r="H35" s="15">
        <v>-35698.150660000028</v>
      </c>
      <c r="I35" s="15">
        <v>-447762.85403999983</v>
      </c>
      <c r="J35" s="15">
        <v>-3492.5168299999982</v>
      </c>
      <c r="K35" s="15">
        <v>-14667.822119999981</v>
      </c>
      <c r="L35" s="15">
        <v>-17477.383339999997</v>
      </c>
      <c r="M35" s="15">
        <v>-84075.073150000026</v>
      </c>
      <c r="N35" s="15">
        <v>31537.346339999996</v>
      </c>
      <c r="O35" s="15">
        <v>155662.13522000003</v>
      </c>
      <c r="P35" s="15">
        <v>38885.191859999963</v>
      </c>
      <c r="Q35" s="15">
        <v>-52659.450110000005</v>
      </c>
      <c r="R35" s="15">
        <v>57045.612860000001</v>
      </c>
      <c r="S35" s="15">
        <v>7304.9548100000029</v>
      </c>
      <c r="T35" s="15">
        <v>203384</v>
      </c>
      <c r="U35" s="15">
        <v>-25732.873720000091</v>
      </c>
      <c r="V35" s="15">
        <v>65793</v>
      </c>
      <c r="W35" s="15">
        <v>26518</v>
      </c>
      <c r="X35" s="15">
        <v>43737</v>
      </c>
      <c r="Y35" s="15">
        <v>-39919</v>
      </c>
      <c r="Z35" s="15">
        <v>7450</v>
      </c>
      <c r="AA35" s="15">
        <v>15046</v>
      </c>
      <c r="AB35" s="15">
        <v>14909</v>
      </c>
      <c r="AC35" s="15">
        <v>-50451</v>
      </c>
      <c r="AD35" s="15">
        <v>-60724</v>
      </c>
      <c r="AE35" s="15">
        <v>-28199</v>
      </c>
      <c r="AF35" s="113">
        <v>-25440</v>
      </c>
      <c r="AG35" s="113">
        <v>-12444</v>
      </c>
      <c r="AH35" s="113">
        <v>-85324</v>
      </c>
      <c r="AI35" s="113">
        <v>-33913</v>
      </c>
      <c r="AJ35" s="113">
        <v>-37616</v>
      </c>
      <c r="AK35" s="113">
        <v>-246966</v>
      </c>
      <c r="AL35" s="15"/>
      <c r="AM35" s="15">
        <v>-205449.00839999999</v>
      </c>
      <c r="AN35" s="15">
        <v>-553373.51095999987</v>
      </c>
      <c r="AO35" s="15">
        <v>-119712.79544</v>
      </c>
      <c r="AP35" s="15">
        <v>173425.22330999997</v>
      </c>
      <c r="AQ35" s="15">
        <v>242001.69394999993</v>
      </c>
      <c r="AR35" s="15">
        <v>96129</v>
      </c>
      <c r="AS35" s="15">
        <f>SUM(Z35:AC35)</f>
        <v>-13046</v>
      </c>
      <c r="AT35" s="15">
        <v>-126807</v>
      </c>
      <c r="AU35" s="15">
        <v>-403819</v>
      </c>
      <c r="AV35" s="113"/>
    </row>
    <row r="36" spans="1:48">
      <c r="A36" s="24" t="s">
        <v>931</v>
      </c>
      <c r="B36" s="17">
        <v>110571.51636000018</v>
      </c>
      <c r="C36" s="17">
        <v>82311.469770000054</v>
      </c>
      <c r="D36" s="17">
        <v>50447.268579999829</v>
      </c>
      <c r="E36" s="17">
        <v>326996.80573000031</v>
      </c>
      <c r="F36" s="17">
        <v>51133.672029999754</v>
      </c>
      <c r="G36" s="17">
        <v>89061.327710000682</v>
      </c>
      <c r="H36" s="17">
        <v>83329.81515999882</v>
      </c>
      <c r="I36" s="17">
        <v>1012149.5209900001</v>
      </c>
      <c r="J36" s="17">
        <v>29311.765070000209</v>
      </c>
      <c r="K36" s="17">
        <v>54903.188970000876</v>
      </c>
      <c r="L36" s="17">
        <v>67873.69438999705</v>
      </c>
      <c r="M36" s="17">
        <v>440562.40052999818</v>
      </c>
      <c r="N36" s="17">
        <v>-47516.890986024962</v>
      </c>
      <c r="O36" s="17">
        <v>-296242.99374812224</v>
      </c>
      <c r="P36" s="17">
        <v>-51429.517836784478</v>
      </c>
      <c r="Q36" s="17">
        <v>368035.41961092979</v>
      </c>
      <c r="R36" s="17">
        <v>-104917.12160995443</v>
      </c>
      <c r="S36" s="17">
        <v>46109.071699119289</v>
      </c>
      <c r="T36" s="17">
        <v>207316.7364816803</v>
      </c>
      <c r="U36" s="17">
        <v>304619.18466946302</v>
      </c>
      <c r="V36" s="17">
        <v>-80138</v>
      </c>
      <c r="W36" s="17">
        <v>26383</v>
      </c>
      <c r="X36" s="17">
        <v>3478</v>
      </c>
      <c r="Y36" s="17">
        <v>102257</v>
      </c>
      <c r="Z36" s="17">
        <v>-175667</v>
      </c>
      <c r="AA36" s="17">
        <v>-17616</v>
      </c>
      <c r="AB36" s="17">
        <f t="shared" ref="AB36:AC36" si="36">AB34+AB35</f>
        <v>-70742</v>
      </c>
      <c r="AC36" s="17">
        <f t="shared" si="36"/>
        <v>229765</v>
      </c>
      <c r="AD36" s="17">
        <f t="shared" ref="AD36:AE36" si="37">AD34+AD35</f>
        <v>-116994</v>
      </c>
      <c r="AE36" s="17">
        <f t="shared" si="37"/>
        <v>57016</v>
      </c>
      <c r="AF36" s="17">
        <f t="shared" ref="AF36:AH36" si="38">AF34+AF35</f>
        <v>45134</v>
      </c>
      <c r="AG36" s="17">
        <f t="shared" si="38"/>
        <v>249982</v>
      </c>
      <c r="AH36" s="17">
        <f t="shared" si="38"/>
        <v>-26650</v>
      </c>
      <c r="AI36" s="17">
        <f>AI34+AI35</f>
        <v>143210</v>
      </c>
      <c r="AJ36" s="17">
        <f>AJ34+AJ35</f>
        <v>73584</v>
      </c>
      <c r="AK36" s="17">
        <v>1285024</v>
      </c>
      <c r="AL36" s="15"/>
      <c r="AM36" s="17">
        <v>570327.06044000085</v>
      </c>
      <c r="AN36" s="17">
        <v>1235674.3358900002</v>
      </c>
      <c r="AO36" s="17">
        <v>592651.04895999527</v>
      </c>
      <c r="AP36" s="17">
        <v>-27153.98296000206</v>
      </c>
      <c r="AQ36" s="17">
        <v>453127.87124030816</v>
      </c>
      <c r="AR36" s="17">
        <v>51980</v>
      </c>
      <c r="AS36" s="17">
        <f t="shared" ref="AS36:AT36" si="39">AS34+AS35</f>
        <v>-34260</v>
      </c>
      <c r="AT36" s="17">
        <f t="shared" si="39"/>
        <v>235138</v>
      </c>
      <c r="AU36" s="17">
        <v>1475168</v>
      </c>
      <c r="AV36" s="114"/>
    </row>
    <row r="37" spans="1:48">
      <c r="A37" s="202" t="s">
        <v>932</v>
      </c>
      <c r="B37" s="32">
        <f t="shared" ref="B37:AH37" si="40">B36/B12</f>
        <v>8.712066350789946E-2</v>
      </c>
      <c r="C37" s="32">
        <f t="shared" si="40"/>
        <v>5.1178597469891035E-2</v>
      </c>
      <c r="D37" s="32">
        <f t="shared" si="40"/>
        <v>3.2690991943240294E-2</v>
      </c>
      <c r="E37" s="32">
        <f t="shared" si="40"/>
        <v>0.16155895061671499</v>
      </c>
      <c r="F37" s="32">
        <f t="shared" si="40"/>
        <v>3.417288312113137E-2</v>
      </c>
      <c r="G37" s="32">
        <f t="shared" si="40"/>
        <v>4.9958734466320293E-2</v>
      </c>
      <c r="H37" s="32">
        <f t="shared" si="40"/>
        <v>4.8268862658404646E-2</v>
      </c>
      <c r="I37" s="32">
        <f t="shared" si="40"/>
        <v>0.46275877880462057</v>
      </c>
      <c r="J37" s="32">
        <f t="shared" si="40"/>
        <v>1.8064625475701954E-2</v>
      </c>
      <c r="K37" s="32">
        <f t="shared" si="40"/>
        <v>2.950739167225494E-2</v>
      </c>
      <c r="L37" s="32">
        <f t="shared" si="40"/>
        <v>3.5998626017640381E-2</v>
      </c>
      <c r="M37" s="32">
        <f t="shared" si="40"/>
        <v>0.18060813023042199</v>
      </c>
      <c r="N37" s="32">
        <f t="shared" si="40"/>
        <v>-2.924542472746235E-2</v>
      </c>
      <c r="O37" s="32">
        <f t="shared" si="40"/>
        <v>-0.33440521576727256</v>
      </c>
      <c r="P37" s="32">
        <f t="shared" si="40"/>
        <v>-3.3765543095865248E-2</v>
      </c>
      <c r="Q37" s="32">
        <f t="shared" si="40"/>
        <v>0.16641195281672422</v>
      </c>
      <c r="R37" s="32">
        <f t="shared" si="40"/>
        <v>-8.4381145750493797E-2</v>
      </c>
      <c r="S37" s="32">
        <f t="shared" si="40"/>
        <v>2.7565873358668558E-2</v>
      </c>
      <c r="T37" s="32">
        <f t="shared" si="40"/>
        <v>0.1142085713832504</v>
      </c>
      <c r="U37" s="32">
        <f t="shared" si="40"/>
        <v>0.12234310669801368</v>
      </c>
      <c r="V37" s="32">
        <f t="shared" si="40"/>
        <v>-4.6164809140560779E-2</v>
      </c>
      <c r="W37" s="32">
        <f t="shared" si="40"/>
        <v>1.2246783147965909E-2</v>
      </c>
      <c r="X37" s="32">
        <f t="shared" si="40"/>
        <v>1.7583639833668272E-3</v>
      </c>
      <c r="Y37" s="32">
        <f t="shared" si="40"/>
        <v>3.9473892461562396E-2</v>
      </c>
      <c r="Z37" s="32">
        <f t="shared" si="40"/>
        <v>-9.6145310133714704E-2</v>
      </c>
      <c r="AA37" s="32">
        <f t="shared" si="40"/>
        <v>-8.2360245659442999E-3</v>
      </c>
      <c r="AB37" s="32">
        <f t="shared" si="40"/>
        <v>-3.3695154636572737E-2</v>
      </c>
      <c r="AC37" s="32">
        <f t="shared" si="40"/>
        <v>8.4165470050404409E-2</v>
      </c>
      <c r="AD37" s="32">
        <f t="shared" si="40"/>
        <v>-5.8686675334681693E-2</v>
      </c>
      <c r="AE37" s="32">
        <f t="shared" si="40"/>
        <v>2.4632272095536027E-2</v>
      </c>
      <c r="AF37" s="32">
        <f t="shared" si="40"/>
        <v>1.9623887802875887E-2</v>
      </c>
      <c r="AG37" s="32">
        <f t="shared" si="40"/>
        <v>8.2610494535417994E-2</v>
      </c>
      <c r="AH37" s="32">
        <f t="shared" si="40"/>
        <v>-1.2086184244241602E-2</v>
      </c>
      <c r="AI37" s="32">
        <f>AI36/AI12</f>
        <v>5.4341721814097507E-2</v>
      </c>
      <c r="AJ37" s="32">
        <f t="shared" ref="AJ37:AM37" si="41">AJ36/AJ12</f>
        <v>3.0007450479999316E-2</v>
      </c>
      <c r="AK37" s="32">
        <f t="shared" si="41"/>
        <v>0.40100633546970538</v>
      </c>
      <c r="AL37" s="15"/>
      <c r="AM37" s="32">
        <f t="shared" si="41"/>
        <v>8.8496078246970117E-2</v>
      </c>
      <c r="AN37" s="32">
        <f t="shared" ref="AN37" si="42">AN36/AN12</f>
        <v>0.17179809235207052</v>
      </c>
      <c r="AO37" s="32">
        <f t="shared" ref="AO37" si="43">AO36/AO12</f>
        <v>7.5902621265344805E-2</v>
      </c>
      <c r="AP37" s="32">
        <f t="shared" ref="AP37" si="44">AP36/AP12</f>
        <v>-4.3478567020066444E-3</v>
      </c>
      <c r="AQ37" s="32">
        <f t="shared" ref="AQ37" si="45">AQ36/AQ12</f>
        <v>6.2749826299312333E-2</v>
      </c>
      <c r="AR37" s="32">
        <f t="shared" ref="AR37" si="46">AR36/AR12</f>
        <v>6.1451792085817818E-3</v>
      </c>
      <c r="AS37" s="32">
        <f t="shared" ref="AS37" si="47">AS36/AS12</f>
        <v>-3.8952241550285569E-3</v>
      </c>
      <c r="AT37" s="32">
        <f t="shared" ref="AT37" si="48">AT36/AT12</f>
        <v>2.4406575445181943E-2</v>
      </c>
      <c r="AU37" s="32">
        <f t="shared" ref="AU37" si="49">AU36/AU12</f>
        <v>0.140531726735312</v>
      </c>
      <c r="AV37" s="32"/>
    </row>
    <row r="38" spans="1:48">
      <c r="A38" s="21" t="s">
        <v>1345</v>
      </c>
      <c r="B38" s="20">
        <f t="shared" ref="B38:AI38" si="50">B36</f>
        <v>110571.51636000018</v>
      </c>
      <c r="C38" s="20">
        <f t="shared" si="50"/>
        <v>82311.469770000054</v>
      </c>
      <c r="D38" s="20">
        <f t="shared" si="50"/>
        <v>50447.268579999829</v>
      </c>
      <c r="E38" s="20">
        <f t="shared" si="50"/>
        <v>326996.80573000031</v>
      </c>
      <c r="F38" s="20">
        <f t="shared" si="50"/>
        <v>51133.672029999754</v>
      </c>
      <c r="G38" s="20">
        <f t="shared" si="50"/>
        <v>89061.327710000682</v>
      </c>
      <c r="H38" s="20">
        <f t="shared" si="50"/>
        <v>83329.81515999882</v>
      </c>
      <c r="I38" s="20">
        <f t="shared" si="50"/>
        <v>1012149.5209900001</v>
      </c>
      <c r="J38" s="20">
        <f t="shared" si="50"/>
        <v>29311.765070000209</v>
      </c>
      <c r="K38" s="20">
        <f t="shared" si="50"/>
        <v>54903.188970000876</v>
      </c>
      <c r="L38" s="20">
        <f t="shared" si="50"/>
        <v>67873.69438999705</v>
      </c>
      <c r="M38" s="20">
        <f t="shared" si="50"/>
        <v>440562.40052999818</v>
      </c>
      <c r="N38" s="20">
        <f t="shared" si="50"/>
        <v>-47516.890986024962</v>
      </c>
      <c r="O38" s="20">
        <f t="shared" si="50"/>
        <v>-296242.99374812224</v>
      </c>
      <c r="P38" s="20">
        <f t="shared" si="50"/>
        <v>-51429.517836784478</v>
      </c>
      <c r="Q38" s="20">
        <f t="shared" si="50"/>
        <v>368035.41961092979</v>
      </c>
      <c r="R38" s="20">
        <f t="shared" si="50"/>
        <v>-104917.12160995443</v>
      </c>
      <c r="S38" s="20">
        <f t="shared" si="50"/>
        <v>46109.071699119289</v>
      </c>
      <c r="T38" s="20">
        <f t="shared" si="50"/>
        <v>207316.7364816803</v>
      </c>
      <c r="U38" s="20">
        <f t="shared" si="50"/>
        <v>304619.18466946302</v>
      </c>
      <c r="V38" s="20">
        <f t="shared" si="50"/>
        <v>-80138</v>
      </c>
      <c r="W38" s="20">
        <f t="shared" si="50"/>
        <v>26383</v>
      </c>
      <c r="X38" s="20">
        <f t="shared" si="50"/>
        <v>3478</v>
      </c>
      <c r="Y38" s="20">
        <f t="shared" si="50"/>
        <v>102257</v>
      </c>
      <c r="Z38" s="20">
        <f t="shared" si="50"/>
        <v>-175667</v>
      </c>
      <c r="AA38" s="20">
        <f t="shared" si="50"/>
        <v>-17616</v>
      </c>
      <c r="AB38" s="20">
        <f t="shared" si="50"/>
        <v>-70742</v>
      </c>
      <c r="AC38" s="20">
        <f t="shared" si="50"/>
        <v>229765</v>
      </c>
      <c r="AD38" s="20">
        <f t="shared" si="50"/>
        <v>-116994</v>
      </c>
      <c r="AE38" s="20">
        <f t="shared" si="50"/>
        <v>57016</v>
      </c>
      <c r="AF38" s="20">
        <f t="shared" si="50"/>
        <v>45134</v>
      </c>
      <c r="AG38" s="20">
        <f t="shared" si="50"/>
        <v>249982</v>
      </c>
      <c r="AH38" s="20">
        <f t="shared" si="50"/>
        <v>-26650</v>
      </c>
      <c r="AI38" s="20">
        <f t="shared" si="50"/>
        <v>143210</v>
      </c>
      <c r="AJ38" s="20">
        <f>AJ36</f>
        <v>73584</v>
      </c>
      <c r="AK38" s="20">
        <v>321999.28888682072</v>
      </c>
      <c r="AL38" s="15"/>
      <c r="AM38" s="20">
        <f t="shared" ref="AM38:AS38" si="51">AM36</f>
        <v>570327.06044000085</v>
      </c>
      <c r="AN38" s="20">
        <f t="shared" si="51"/>
        <v>1235674.3358900002</v>
      </c>
      <c r="AO38" s="20">
        <f t="shared" si="51"/>
        <v>592651.04895999527</v>
      </c>
      <c r="AP38" s="20">
        <f t="shared" si="51"/>
        <v>-27153.98296000206</v>
      </c>
      <c r="AQ38" s="20">
        <f t="shared" si="51"/>
        <v>453127.87124030816</v>
      </c>
      <c r="AR38" s="20">
        <f t="shared" si="51"/>
        <v>51980</v>
      </c>
      <c r="AS38" s="20">
        <f t="shared" si="51"/>
        <v>-34260</v>
      </c>
      <c r="AT38" s="20">
        <f>AT36</f>
        <v>235138</v>
      </c>
      <c r="AU38" s="20">
        <v>512142.88067383517</v>
      </c>
      <c r="AV38" s="114"/>
    </row>
    <row r="39" spans="1:48">
      <c r="A39" s="31" t="s">
        <v>1353</v>
      </c>
      <c r="B39" s="32">
        <f t="shared" ref="B39:AH39" si="52">B38/B12</f>
        <v>8.712066350789946E-2</v>
      </c>
      <c r="C39" s="32">
        <f t="shared" si="52"/>
        <v>5.1178597469891035E-2</v>
      </c>
      <c r="D39" s="32">
        <f t="shared" si="52"/>
        <v>3.2690991943240294E-2</v>
      </c>
      <c r="E39" s="32">
        <f t="shared" si="52"/>
        <v>0.16155895061671499</v>
      </c>
      <c r="F39" s="32">
        <f t="shared" si="52"/>
        <v>3.417288312113137E-2</v>
      </c>
      <c r="G39" s="32">
        <f t="shared" si="52"/>
        <v>4.9958734466320293E-2</v>
      </c>
      <c r="H39" s="32">
        <f t="shared" si="52"/>
        <v>4.8268862658404646E-2</v>
      </c>
      <c r="I39" s="32">
        <f t="shared" si="52"/>
        <v>0.46275877880462057</v>
      </c>
      <c r="J39" s="32">
        <f t="shared" si="52"/>
        <v>1.8064625475701954E-2</v>
      </c>
      <c r="K39" s="32">
        <f t="shared" si="52"/>
        <v>2.950739167225494E-2</v>
      </c>
      <c r="L39" s="32">
        <f t="shared" si="52"/>
        <v>3.5998626017640381E-2</v>
      </c>
      <c r="M39" s="32">
        <f t="shared" si="52"/>
        <v>0.18060813023042199</v>
      </c>
      <c r="N39" s="32">
        <f t="shared" si="52"/>
        <v>-2.924542472746235E-2</v>
      </c>
      <c r="O39" s="32">
        <f t="shared" si="52"/>
        <v>-0.33440521576727256</v>
      </c>
      <c r="P39" s="32">
        <f t="shared" si="52"/>
        <v>-3.3765543095865248E-2</v>
      </c>
      <c r="Q39" s="32">
        <f t="shared" si="52"/>
        <v>0.16641195281672422</v>
      </c>
      <c r="R39" s="32">
        <f t="shared" si="52"/>
        <v>-8.4381145750493797E-2</v>
      </c>
      <c r="S39" s="32">
        <f t="shared" si="52"/>
        <v>2.7565873358668558E-2</v>
      </c>
      <c r="T39" s="32">
        <f t="shared" si="52"/>
        <v>0.1142085713832504</v>
      </c>
      <c r="U39" s="32">
        <f t="shared" si="52"/>
        <v>0.12234310669801368</v>
      </c>
      <c r="V39" s="32">
        <f t="shared" si="52"/>
        <v>-4.6164809140560779E-2</v>
      </c>
      <c r="W39" s="32">
        <f t="shared" si="52"/>
        <v>1.2246783147965909E-2</v>
      </c>
      <c r="X39" s="32">
        <f t="shared" si="52"/>
        <v>1.7583639833668272E-3</v>
      </c>
      <c r="Y39" s="32">
        <f t="shared" si="52"/>
        <v>3.9473892461562396E-2</v>
      </c>
      <c r="Z39" s="32">
        <f t="shared" si="52"/>
        <v>-9.6145310133714704E-2</v>
      </c>
      <c r="AA39" s="32">
        <f t="shared" si="52"/>
        <v>-8.2360245659442999E-3</v>
      </c>
      <c r="AB39" s="32">
        <f t="shared" si="52"/>
        <v>-3.3695154636572737E-2</v>
      </c>
      <c r="AC39" s="32">
        <f t="shared" si="52"/>
        <v>8.4165470050404409E-2</v>
      </c>
      <c r="AD39" s="32">
        <f t="shared" si="52"/>
        <v>-5.8686675334681693E-2</v>
      </c>
      <c r="AE39" s="32">
        <f t="shared" si="52"/>
        <v>2.4632272095536027E-2</v>
      </c>
      <c r="AF39" s="32">
        <f t="shared" si="52"/>
        <v>1.9623887802875887E-2</v>
      </c>
      <c r="AG39" s="32">
        <f t="shared" si="52"/>
        <v>8.2610494535417994E-2</v>
      </c>
      <c r="AH39" s="32">
        <f t="shared" si="52"/>
        <v>-1.2086184244241602E-2</v>
      </c>
      <c r="AI39" s="32">
        <f>AI38/AI12</f>
        <v>5.4341721814097507E-2</v>
      </c>
      <c r="AJ39" s="32">
        <f t="shared" ref="AJ39:AM39" si="53">AJ38/AJ12</f>
        <v>3.0007450479999316E-2</v>
      </c>
      <c r="AK39" s="32">
        <f t="shared" si="53"/>
        <v>0.10048353560739333</v>
      </c>
      <c r="AL39" s="15"/>
      <c r="AM39" s="32">
        <f t="shared" si="53"/>
        <v>8.8496078246970117E-2</v>
      </c>
      <c r="AN39" s="32">
        <f t="shared" ref="AN39" si="54">AN38/AN12</f>
        <v>0.17179809235207052</v>
      </c>
      <c r="AO39" s="32">
        <f t="shared" ref="AO39" si="55">AO38/AO12</f>
        <v>7.5902621265344805E-2</v>
      </c>
      <c r="AP39" s="32">
        <f t="shared" ref="AP39" si="56">AP38/AP12</f>
        <v>-4.3478567020066444E-3</v>
      </c>
      <c r="AQ39" s="32">
        <f t="shared" ref="AQ39" si="57">AQ38/AQ12</f>
        <v>6.2749826299312333E-2</v>
      </c>
      <c r="AR39" s="32">
        <f t="shared" ref="AR39" si="58">AR38/AR12</f>
        <v>6.1451792085817818E-3</v>
      </c>
      <c r="AS39" s="32">
        <f t="shared" ref="AS39" si="59">AS38/AS12</f>
        <v>-3.8952241550285569E-3</v>
      </c>
      <c r="AT39" s="32">
        <f t="shared" ref="AT39" si="60">AT38/AT12</f>
        <v>2.4406575445181943E-2</v>
      </c>
      <c r="AU39" s="32">
        <f t="shared" ref="AU39" si="61">AU38/AU12</f>
        <v>4.8789238484220718E-2</v>
      </c>
      <c r="AV39" s="20"/>
    </row>
    <row r="40" spans="1:48">
      <c r="A40" s="23" t="s">
        <v>934</v>
      </c>
      <c r="B40" s="15">
        <v>499200</v>
      </c>
      <c r="C40" s="15">
        <v>499200</v>
      </c>
      <c r="D40" s="15">
        <v>499200</v>
      </c>
      <c r="E40" s="15">
        <v>499200</v>
      </c>
      <c r="F40" s="15">
        <v>499200</v>
      </c>
      <c r="G40" s="15">
        <v>499200</v>
      </c>
      <c r="H40" s="15">
        <v>499200</v>
      </c>
      <c r="I40" s="15">
        <v>499200</v>
      </c>
      <c r="J40" s="15">
        <v>499200</v>
      </c>
      <c r="K40" s="15">
        <v>499200</v>
      </c>
      <c r="L40" s="15">
        <v>499200</v>
      </c>
      <c r="M40" s="15">
        <v>499200</v>
      </c>
      <c r="N40" s="15">
        <v>499200</v>
      </c>
      <c r="O40" s="15">
        <v>499200</v>
      </c>
      <c r="P40" s="15">
        <v>499200</v>
      </c>
      <c r="Q40" s="15">
        <v>499200</v>
      </c>
      <c r="R40" s="15">
        <v>499200</v>
      </c>
      <c r="S40" s="15">
        <v>499200</v>
      </c>
      <c r="T40" s="15">
        <v>499200</v>
      </c>
      <c r="U40" s="15">
        <v>499200</v>
      </c>
      <c r="V40" s="15">
        <v>499200</v>
      </c>
      <c r="W40" s="15">
        <v>499200</v>
      </c>
      <c r="X40" s="15">
        <v>499200</v>
      </c>
      <c r="Y40" s="15">
        <v>499200</v>
      </c>
      <c r="Z40" s="15">
        <v>499200</v>
      </c>
      <c r="AA40" s="15">
        <v>499200</v>
      </c>
      <c r="AB40" s="15">
        <v>499200</v>
      </c>
      <c r="AC40" s="15">
        <v>499200</v>
      </c>
      <c r="AD40" s="15">
        <v>499200</v>
      </c>
      <c r="AE40" s="15">
        <v>499200</v>
      </c>
      <c r="AF40" s="113">
        <v>499200</v>
      </c>
      <c r="AG40" s="113">
        <v>499200</v>
      </c>
      <c r="AH40" s="113">
        <v>499200</v>
      </c>
      <c r="AI40" s="15">
        <v>499200</v>
      </c>
      <c r="AJ40" s="15">
        <v>499200</v>
      </c>
      <c r="AK40" s="15">
        <v>500058.23800000001</v>
      </c>
      <c r="AL40" s="15"/>
      <c r="AM40" s="15">
        <v>499200</v>
      </c>
      <c r="AN40" s="15">
        <v>499200</v>
      </c>
      <c r="AO40" s="15">
        <v>499200</v>
      </c>
      <c r="AP40" s="15">
        <v>499200</v>
      </c>
      <c r="AQ40" s="15">
        <v>499200</v>
      </c>
      <c r="AR40" s="15">
        <v>499200</v>
      </c>
      <c r="AS40" s="15">
        <v>499200</v>
      </c>
      <c r="AT40" s="15">
        <v>499200</v>
      </c>
      <c r="AU40" s="15">
        <v>500058.23800000001</v>
      </c>
      <c r="AV40" s="113"/>
    </row>
    <row r="41" spans="1:48">
      <c r="A41" s="25" t="s">
        <v>935</v>
      </c>
      <c r="B41" s="27">
        <v>0.2214974286057696</v>
      </c>
      <c r="C41" s="27">
        <v>0.1648867583533655</v>
      </c>
      <c r="D41" s="27">
        <v>0.1010562271233971</v>
      </c>
      <c r="E41" s="27">
        <v>0.65504167814503267</v>
      </c>
      <c r="F41" s="27">
        <v>0.10243123403445463</v>
      </c>
      <c r="G41" s="27">
        <v>0.17840810839343085</v>
      </c>
      <c r="H41" s="27">
        <v>0.16692671306089507</v>
      </c>
      <c r="I41" s="27">
        <v>2.0275431109575321</v>
      </c>
      <c r="J41" s="27">
        <v>5.8717478104968364E-2</v>
      </c>
      <c r="K41" s="27">
        <v>0.10998234969952099</v>
      </c>
      <c r="L41" s="27">
        <v>0.13596493267226972</v>
      </c>
      <c r="M41" s="27">
        <v>0.88253686003605403</v>
      </c>
      <c r="N41" s="27">
        <v>-9.5186079699569229E-2</v>
      </c>
      <c r="O41" s="27">
        <v>-0.59343548427107817</v>
      </c>
      <c r="P41" s="27">
        <v>-0.10302387387176377</v>
      </c>
      <c r="Q41" s="27">
        <v>0.7372504399257408</v>
      </c>
      <c r="R41" s="27">
        <v>-0.21017051604558179</v>
      </c>
      <c r="S41" s="27">
        <v>9.2365928884453705E-2</v>
      </c>
      <c r="T41" s="27">
        <v>0.41529794968285316</v>
      </c>
      <c r="U41" s="27">
        <v>0.61021471287953333</v>
      </c>
      <c r="V41" s="27">
        <v>-0.16053285256410257</v>
      </c>
      <c r="W41" s="27">
        <v>5.2850560897435894E-2</v>
      </c>
      <c r="X41" s="27">
        <v>6.9671474358974361E-3</v>
      </c>
      <c r="Y41" s="27">
        <v>0.2048417467948718</v>
      </c>
      <c r="Z41" s="27">
        <v>-0.35189703525641025</v>
      </c>
      <c r="AA41" s="27">
        <v>-3.5288461538461539E-2</v>
      </c>
      <c r="AB41" s="27">
        <f>AB36/AB40</f>
        <v>-0.14171073717948718</v>
      </c>
      <c r="AC41" s="27">
        <f>AC36/AC40</f>
        <v>0.46026642628205128</v>
      </c>
      <c r="AD41" s="27">
        <f>AD36/AD40</f>
        <v>-0.23436298076923076</v>
      </c>
      <c r="AE41" s="27">
        <f>AE36/AE40</f>
        <v>0.11421474358974359</v>
      </c>
      <c r="AF41" s="27">
        <f>AF36/AF40</f>
        <v>9.041266025641026E-2</v>
      </c>
      <c r="AG41" s="27">
        <f t="shared" ref="AG41:AH41" si="62">AG36/AG40</f>
        <v>0.5007652243589743</v>
      </c>
      <c r="AH41" s="27">
        <f t="shared" si="62"/>
        <v>-5.3385416666666664E-2</v>
      </c>
      <c r="AI41" s="27">
        <f>AI36/AI40</f>
        <v>0.28687900641025643</v>
      </c>
      <c r="AJ41" s="27">
        <f>AJ36/AJ40</f>
        <v>0.14740384615384616</v>
      </c>
      <c r="AK41" s="27">
        <v>2.5697486859520549</v>
      </c>
      <c r="AL41" s="15"/>
      <c r="AM41" s="27">
        <v>1.1424820922275658</v>
      </c>
      <c r="AN41" s="27">
        <v>2.4753091664463147</v>
      </c>
      <c r="AO41" s="27">
        <v>1.1872016205128111</v>
      </c>
      <c r="AP41" s="27">
        <v>-5.4394997916670795E-2</v>
      </c>
      <c r="AQ41" s="27">
        <v>0.90770807540125831</v>
      </c>
      <c r="AR41" s="27">
        <v>0.10412660256410257</v>
      </c>
      <c r="AS41" s="27">
        <f t="shared" ref="AS41:AU41" si="63">AS36/AS40</f>
        <v>-6.8629807692307698E-2</v>
      </c>
      <c r="AT41" s="27">
        <f t="shared" si="63"/>
        <v>0.47102964743589743</v>
      </c>
      <c r="AU41" s="27">
        <f t="shared" si="63"/>
        <v>2.9499923966856034</v>
      </c>
      <c r="AV41" s="116"/>
    </row>
    <row r="42" spans="1:48" ht="6.5" customHeight="1">
      <c r="A42" s="2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15"/>
      <c r="AM42" s="8"/>
      <c r="AN42" s="8"/>
      <c r="AO42" s="8"/>
      <c r="AP42" s="8"/>
      <c r="AQ42" s="8"/>
      <c r="AR42" s="8"/>
      <c r="AS42" s="8"/>
      <c r="AT42" s="8"/>
      <c r="AU42" s="8"/>
      <c r="AV42" s="117"/>
    </row>
    <row r="43" spans="1:48">
      <c r="A43" s="23" t="s">
        <v>933</v>
      </c>
      <c r="B43" s="15">
        <v>74576.274309999993</v>
      </c>
      <c r="C43" s="15">
        <v>74027.649770000004</v>
      </c>
      <c r="D43" s="15">
        <v>75113.89188000001</v>
      </c>
      <c r="E43" s="15">
        <v>76376.460649999935</v>
      </c>
      <c r="F43" s="15">
        <v>77872.80541999999</v>
      </c>
      <c r="G43" s="15">
        <v>78709.039050000021</v>
      </c>
      <c r="H43" s="15">
        <v>79782.596250000031</v>
      </c>
      <c r="I43" s="15">
        <v>54867.627100000012</v>
      </c>
      <c r="J43" s="15">
        <v>130771.69800999999</v>
      </c>
      <c r="K43" s="15">
        <v>131758.14313000004</v>
      </c>
      <c r="L43" s="15">
        <v>139392.49071699998</v>
      </c>
      <c r="M43" s="15">
        <v>109339.66969407495</v>
      </c>
      <c r="N43" s="15">
        <v>130608.12532999998</v>
      </c>
      <c r="O43" s="15">
        <v>129660.98245700001</v>
      </c>
      <c r="P43" s="15">
        <v>132504.16454000006</v>
      </c>
      <c r="Q43" s="15">
        <v>131380.63996999996</v>
      </c>
      <c r="R43" s="15">
        <v>134184.71302</v>
      </c>
      <c r="S43" s="15">
        <v>135497.16682000001</v>
      </c>
      <c r="T43" s="15">
        <v>139341</v>
      </c>
      <c r="U43" s="15">
        <v>140951.10079000011</v>
      </c>
      <c r="V43" s="15">
        <v>146948</v>
      </c>
      <c r="W43" s="15">
        <v>149162</v>
      </c>
      <c r="X43" s="15">
        <v>150731</v>
      </c>
      <c r="Y43" s="15">
        <v>152565</v>
      </c>
      <c r="Z43" s="15">
        <v>155735</v>
      </c>
      <c r="AA43" s="15">
        <v>155558</v>
      </c>
      <c r="AB43" s="15">
        <v>154914</v>
      </c>
      <c r="AC43" s="15">
        <v>158155</v>
      </c>
      <c r="AD43" s="15">
        <v>168436</v>
      </c>
      <c r="AE43" s="15">
        <v>174005</v>
      </c>
      <c r="AF43" s="113">
        <v>175390</v>
      </c>
      <c r="AG43" s="113">
        <v>172377</v>
      </c>
      <c r="AH43" s="113">
        <v>174330</v>
      </c>
      <c r="AI43" s="15">
        <v>182032</v>
      </c>
      <c r="AJ43" s="15">
        <v>186972</v>
      </c>
      <c r="AK43" s="15">
        <v>215163</v>
      </c>
      <c r="AL43" s="15"/>
      <c r="AM43" s="15">
        <v>300094.27660999994</v>
      </c>
      <c r="AN43" s="15">
        <v>291232.06782000005</v>
      </c>
      <c r="AO43" s="15">
        <v>511262.00155107497</v>
      </c>
      <c r="AP43" s="15">
        <v>524153.912297</v>
      </c>
      <c r="AQ43" s="15">
        <v>549973.98063000012</v>
      </c>
      <c r="AR43" s="15">
        <v>599406</v>
      </c>
      <c r="AS43" s="15">
        <f>SUM(Z43:AC43)</f>
        <v>624362</v>
      </c>
      <c r="AT43" s="15">
        <v>690208</v>
      </c>
      <c r="AU43" s="15">
        <v>758497</v>
      </c>
      <c r="AV43" s="113"/>
    </row>
    <row r="44" spans="1:48">
      <c r="A44" s="24" t="s">
        <v>1121</v>
      </c>
      <c r="B44" s="17">
        <v>271670.35933000018</v>
      </c>
      <c r="C44" s="17">
        <v>213590.23607000004</v>
      </c>
      <c r="D44" s="17">
        <v>162167.59228999988</v>
      </c>
      <c r="E44" s="17">
        <v>541290.52219000016</v>
      </c>
      <c r="F44" s="17">
        <v>177337.27425999974</v>
      </c>
      <c r="G44" s="17">
        <v>224876.16549000068</v>
      </c>
      <c r="H44" s="17">
        <v>223626.34067999889</v>
      </c>
      <c r="I44" s="17">
        <v>1075481.56736</v>
      </c>
      <c r="J44" s="17">
        <v>188812.14467000021</v>
      </c>
      <c r="K44" s="17">
        <v>234777.77070000087</v>
      </c>
      <c r="L44" s="17">
        <v>254299.76656699702</v>
      </c>
      <c r="M44" s="17">
        <v>640914.83203407307</v>
      </c>
      <c r="N44" s="17">
        <v>99319.458003975029</v>
      </c>
      <c r="O44" s="17">
        <v>-289229.9176811222</v>
      </c>
      <c r="P44" s="17">
        <v>84153.355403215595</v>
      </c>
      <c r="Q44" s="17">
        <v>598493.82364092977</v>
      </c>
      <c r="R44" s="17">
        <v>31712.712890045572</v>
      </c>
      <c r="S44" s="17">
        <v>206045.3617191193</v>
      </c>
      <c r="T44" s="17">
        <v>208117.7364816803</v>
      </c>
      <c r="U44" s="17">
        <v>515670.05780946329</v>
      </c>
      <c r="V44" s="17">
        <v>61810</v>
      </c>
      <c r="W44" s="17">
        <v>261949</v>
      </c>
      <c r="X44" s="17">
        <v>234858</v>
      </c>
      <c r="Y44" s="17">
        <v>403331</v>
      </c>
      <c r="Z44" s="17">
        <v>87465</v>
      </c>
      <c r="AA44" s="17">
        <v>238846</v>
      </c>
      <c r="AB44" s="17">
        <f t="shared" ref="AB44:AC44" si="64">AB32+AB43</f>
        <v>178543</v>
      </c>
      <c r="AC44" s="17">
        <f t="shared" si="64"/>
        <v>547543</v>
      </c>
      <c r="AD44" s="17">
        <f t="shared" ref="AD44:AE44" si="65">AD32+AD43</f>
        <v>211770</v>
      </c>
      <c r="AE44" s="17">
        <f t="shared" si="65"/>
        <v>359722</v>
      </c>
      <c r="AF44" s="17">
        <f t="shared" ref="AF44" si="66">AF32+AF43</f>
        <v>332023</v>
      </c>
      <c r="AG44" s="17">
        <v>548528</v>
      </c>
      <c r="AH44" s="17">
        <v>248375</v>
      </c>
      <c r="AI44" s="17">
        <v>435690</v>
      </c>
      <c r="AJ44" s="17">
        <v>386968</v>
      </c>
      <c r="AK44" s="17">
        <v>2063192</v>
      </c>
      <c r="AL44" s="15"/>
      <c r="AM44" s="17">
        <v>1188718.7098800009</v>
      </c>
      <c r="AN44" s="17">
        <v>1701321.34779</v>
      </c>
      <c r="AO44" s="17">
        <v>1318804.5139710703</v>
      </c>
      <c r="AP44" s="17">
        <v>492736.719366998</v>
      </c>
      <c r="AQ44" s="17">
        <v>961545.86890030839</v>
      </c>
      <c r="AR44" s="17">
        <v>961948</v>
      </c>
      <c r="AS44" s="17">
        <f t="shared" ref="AS44:AT44" si="67">AS32+AS43</f>
        <v>1052397</v>
      </c>
      <c r="AT44" s="17">
        <f t="shared" si="67"/>
        <v>1452043</v>
      </c>
      <c r="AU44" s="17">
        <v>3134225</v>
      </c>
      <c r="AV44" s="114"/>
    </row>
    <row r="45" spans="1:48">
      <c r="A45" s="33" t="s">
        <v>1122</v>
      </c>
      <c r="B45" s="34">
        <v>0.21405243176009423</v>
      </c>
      <c r="C45" s="34">
        <v>0.13280346889528669</v>
      </c>
      <c r="D45" s="34">
        <v>0.10508833485404695</v>
      </c>
      <c r="E45" s="34">
        <v>0.26743481040606071</v>
      </c>
      <c r="F45" s="34">
        <v>0.11851536777471328</v>
      </c>
      <c r="G45" s="34">
        <v>0.12614373632628564</v>
      </c>
      <c r="H45" s="34">
        <v>0.12953573825117587</v>
      </c>
      <c r="I45" s="34">
        <v>0.4917144418065777</v>
      </c>
      <c r="J45" s="34">
        <v>0.11636353766421562</v>
      </c>
      <c r="K45" s="34">
        <v>0.12617991351593569</v>
      </c>
      <c r="L45" s="34">
        <v>0.13487467089116809</v>
      </c>
      <c r="M45" s="34">
        <v>0.26274241585611008</v>
      </c>
      <c r="N45" s="34">
        <v>6.112857286647571E-2</v>
      </c>
      <c r="O45" s="34">
        <v>-0.32648871051695283</v>
      </c>
      <c r="P45" s="34">
        <v>5.5250056155428245E-2</v>
      </c>
      <c r="Q45" s="34">
        <v>0.27061668696486924</v>
      </c>
      <c r="R45" s="34">
        <v>2.5505418061951547E-2</v>
      </c>
      <c r="S45" s="34">
        <v>0.12318227494046004</v>
      </c>
      <c r="T45" s="34">
        <v>0.11464983371079078</v>
      </c>
      <c r="U45" s="34">
        <v>0.20710670922453711</v>
      </c>
      <c r="V45" s="34">
        <v>3.5606664166538494E-2</v>
      </c>
      <c r="W45" s="34">
        <v>0.12159468592754888</v>
      </c>
      <c r="X45" s="34">
        <v>0.11873658666059986</v>
      </c>
      <c r="Y45" s="34">
        <v>0.15569637795372857</v>
      </c>
      <c r="Z45" s="34">
        <v>4.7870969224984523E-2</v>
      </c>
      <c r="AA45" s="34">
        <v>0.11166788848078635</v>
      </c>
      <c r="AB45" s="34">
        <f>AB44/AB12</f>
        <v>8.5041898649707473E-2</v>
      </c>
      <c r="AC45" s="34">
        <f>AC44/AC12</f>
        <v>0.2005710790059782</v>
      </c>
      <c r="AD45" s="34">
        <f>AD44/AD12</f>
        <v>0.1062283299624386</v>
      </c>
      <c r="AE45" s="34">
        <f>AE44/AE12</f>
        <v>0.1554084850349097</v>
      </c>
      <c r="AF45" s="34">
        <f>AF44/AF12</f>
        <v>0.14436083883489742</v>
      </c>
      <c r="AG45" s="34">
        <v>0.18126972880656914</v>
      </c>
      <c r="AH45" s="34">
        <v>0.11264187661026297</v>
      </c>
      <c r="AI45" s="34">
        <f>AI44/AI12</f>
        <v>0.16532466152631897</v>
      </c>
      <c r="AJ45" s="34">
        <f>AJ44/AJ12</f>
        <v>0.15780499969211206</v>
      </c>
      <c r="AK45" s="34">
        <f>AK44/AK12</f>
        <v>0.64384249888750122</v>
      </c>
      <c r="AL45" s="15"/>
      <c r="AM45" s="34">
        <v>0.18445020631147974</v>
      </c>
      <c r="AN45" s="34">
        <v>0.2365378591582197</v>
      </c>
      <c r="AO45" s="34">
        <v>0.16890330274895068</v>
      </c>
      <c r="AP45" s="34">
        <v>7.8896294911146511E-2</v>
      </c>
      <c r="AQ45" s="34">
        <v>0.13315631211816842</v>
      </c>
      <c r="AR45" s="34">
        <v>0.11372340995261308</v>
      </c>
      <c r="AS45" s="34">
        <f>AS44/AS12</f>
        <v>0.11965330458492669</v>
      </c>
      <c r="AT45" s="34">
        <f>AT44/AT12</f>
        <v>0.15071743839425497</v>
      </c>
      <c r="AU45" s="34">
        <v>0.29858162001004857</v>
      </c>
      <c r="AV45" s="118"/>
    </row>
    <row r="46" spans="1:48" ht="5" customHeight="1">
      <c r="A46" s="31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"/>
      <c r="AC46" s="8"/>
      <c r="AD46" s="8"/>
      <c r="AE46" s="8"/>
      <c r="AF46" s="8"/>
      <c r="AG46" s="8">
        <v>0</v>
      </c>
      <c r="AH46" s="8">
        <v>0</v>
      </c>
      <c r="AI46" s="8"/>
      <c r="AJ46" s="8">
        <v>0</v>
      </c>
      <c r="AK46" s="8">
        <v>0.64384249888750122</v>
      </c>
      <c r="AL46" s="15"/>
      <c r="AM46" s="89"/>
      <c r="AN46" s="89"/>
      <c r="AO46" s="89"/>
      <c r="AP46" s="89"/>
      <c r="AQ46" s="89"/>
      <c r="AR46" s="89"/>
      <c r="AS46" s="89"/>
      <c r="AT46" s="89"/>
      <c r="AU46" s="89">
        <v>0.29858162001004857</v>
      </c>
      <c r="AV46" s="118"/>
    </row>
    <row r="47" spans="1:48">
      <c r="A47" s="23" t="s">
        <v>1123</v>
      </c>
      <c r="B47" s="15">
        <v>-110625</v>
      </c>
      <c r="C47" s="15">
        <v>0</v>
      </c>
      <c r="D47" s="15">
        <v>0</v>
      </c>
      <c r="E47" s="15">
        <v>-189219</v>
      </c>
      <c r="F47" s="15">
        <v>0</v>
      </c>
      <c r="G47" s="15">
        <v>0</v>
      </c>
      <c r="H47" s="15">
        <v>0</v>
      </c>
      <c r="I47" s="15">
        <v>-606129.45600000001</v>
      </c>
      <c r="J47" s="15">
        <v>0</v>
      </c>
      <c r="K47" s="15">
        <v>0</v>
      </c>
      <c r="L47" s="15">
        <v>0</v>
      </c>
      <c r="M47" s="15">
        <v>-78319</v>
      </c>
      <c r="N47" s="15">
        <v>0</v>
      </c>
      <c r="O47" s="15">
        <v>0</v>
      </c>
      <c r="P47" s="15">
        <v>0</v>
      </c>
      <c r="Q47" s="15">
        <v>-123728</v>
      </c>
      <c r="R47" s="15">
        <v>0</v>
      </c>
      <c r="S47" s="15">
        <v>0</v>
      </c>
      <c r="T47" s="15">
        <v>0</v>
      </c>
      <c r="U47" s="15">
        <v>-63457</v>
      </c>
      <c r="V47" s="15">
        <v>0</v>
      </c>
      <c r="W47" s="15">
        <v>0</v>
      </c>
      <c r="X47" s="15">
        <v>0</v>
      </c>
      <c r="Y47" s="15">
        <v>-13832.105810000008</v>
      </c>
      <c r="Z47" s="15">
        <v>0</v>
      </c>
      <c r="AA47" s="15">
        <v>0</v>
      </c>
      <c r="AB47" s="15">
        <v>5305.11895</v>
      </c>
      <c r="AC47" s="15">
        <v>-29811.687630000004</v>
      </c>
      <c r="AD47" s="15">
        <v>0</v>
      </c>
      <c r="AE47" s="15">
        <v>0</v>
      </c>
      <c r="AF47" s="113">
        <v>18188.129359999999</v>
      </c>
      <c r="AG47" s="113">
        <v>17096.815460000002</v>
      </c>
      <c r="AH47" s="113">
        <v>10067.898949999999</v>
      </c>
      <c r="AI47" s="113">
        <v>0</v>
      </c>
      <c r="AJ47" s="113">
        <v>15108.390820000001</v>
      </c>
      <c r="AK47" s="113">
        <v>-1403332</v>
      </c>
      <c r="AL47" s="15"/>
      <c r="AM47" s="15">
        <v>-299844</v>
      </c>
      <c r="AN47" s="15">
        <v>-606129.45600000001</v>
      </c>
      <c r="AO47" s="15">
        <v>-78319</v>
      </c>
      <c r="AP47" s="15">
        <v>-123728</v>
      </c>
      <c r="AQ47" s="15">
        <v>-63457</v>
      </c>
      <c r="AR47" s="15">
        <v>-13832.105810000008</v>
      </c>
      <c r="AS47" s="15">
        <f>SUM(Z47:AC47)</f>
        <v>-24506.568680000004</v>
      </c>
      <c r="AT47" s="15">
        <v>35284.944820000004</v>
      </c>
      <c r="AU47" s="15">
        <v>-1378155.7102300001</v>
      </c>
      <c r="AV47" s="113"/>
    </row>
    <row r="48" spans="1:48">
      <c r="A48" s="24" t="s">
        <v>1125</v>
      </c>
      <c r="B48" s="17">
        <v>161045.35933000018</v>
      </c>
      <c r="C48" s="17">
        <v>213590.23607000004</v>
      </c>
      <c r="D48" s="17">
        <v>162167.59228999988</v>
      </c>
      <c r="E48" s="17">
        <v>352071.52219000016</v>
      </c>
      <c r="F48" s="17">
        <v>177337.27425999974</v>
      </c>
      <c r="G48" s="17">
        <v>224876.16549000068</v>
      </c>
      <c r="H48" s="17">
        <v>223626.34067999889</v>
      </c>
      <c r="I48" s="17">
        <v>469352.11135999998</v>
      </c>
      <c r="J48" s="17">
        <v>188812.14467000021</v>
      </c>
      <c r="K48" s="17">
        <v>234777.77070000087</v>
      </c>
      <c r="L48" s="17">
        <v>254299.76656699702</v>
      </c>
      <c r="M48" s="17">
        <v>562595.83203407307</v>
      </c>
      <c r="N48" s="17">
        <v>99319.458003975029</v>
      </c>
      <c r="O48" s="17">
        <v>-289229.9176811222</v>
      </c>
      <c r="P48" s="17">
        <v>84153.355403215595</v>
      </c>
      <c r="Q48" s="17">
        <v>474765.82364092977</v>
      </c>
      <c r="R48" s="17">
        <v>31712.712890045572</v>
      </c>
      <c r="S48" s="17">
        <v>206045.3617191193</v>
      </c>
      <c r="T48" s="17">
        <v>208117.7364816803</v>
      </c>
      <c r="U48" s="17">
        <v>452213.05780946329</v>
      </c>
      <c r="V48" s="17">
        <v>61810</v>
      </c>
      <c r="W48" s="17">
        <v>261949</v>
      </c>
      <c r="X48" s="17">
        <v>234858</v>
      </c>
      <c r="Y48" s="17">
        <v>389498.89419000002</v>
      </c>
      <c r="Z48" s="17">
        <v>87465</v>
      </c>
      <c r="AA48" s="17">
        <v>238846</v>
      </c>
      <c r="AB48" s="17">
        <f t="shared" ref="AB48:AC48" si="68">AB44+AB47</f>
        <v>183848.11895</v>
      </c>
      <c r="AC48" s="17">
        <f t="shared" si="68"/>
        <v>517731.31237</v>
      </c>
      <c r="AD48" s="17">
        <f t="shared" ref="AD48:AE48" si="69">AD44+AD47</f>
        <v>211770</v>
      </c>
      <c r="AE48" s="17">
        <f t="shared" si="69"/>
        <v>359722</v>
      </c>
      <c r="AF48" s="17">
        <f t="shared" ref="AF48" si="70">AF44+AF47</f>
        <v>350211.12936000002</v>
      </c>
      <c r="AG48" s="17">
        <v>565624.81545999995</v>
      </c>
      <c r="AH48" s="17">
        <v>258442.89895</v>
      </c>
      <c r="AI48" s="17">
        <f>AI44+AI47</f>
        <v>435690</v>
      </c>
      <c r="AJ48" s="17">
        <f>AJ44+AJ47</f>
        <v>402076.39081999997</v>
      </c>
      <c r="AK48" s="17">
        <v>659860</v>
      </c>
      <c r="AL48" s="15"/>
      <c r="AM48" s="17">
        <v>888874.70988000091</v>
      </c>
      <c r="AN48" s="17">
        <v>1095191.89179</v>
      </c>
      <c r="AO48" s="17">
        <v>1240485.5139710703</v>
      </c>
      <c r="AP48" s="17">
        <v>369008.719366998</v>
      </c>
      <c r="AQ48" s="17">
        <v>898088.86890030839</v>
      </c>
      <c r="AR48" s="17">
        <v>948115.89419000002</v>
      </c>
      <c r="AS48" s="17">
        <f>AS44+AS47</f>
        <v>1027890.43132</v>
      </c>
      <c r="AT48" s="17">
        <f>AT44+AT47</f>
        <v>1487327.9448200001</v>
      </c>
      <c r="AU48" s="17">
        <v>1756069.2897700001</v>
      </c>
      <c r="AV48" s="114"/>
    </row>
    <row r="49" spans="1:48">
      <c r="A49" s="31" t="s">
        <v>1124</v>
      </c>
      <c r="B49" s="89">
        <v>0.12688962783161456</v>
      </c>
      <c r="C49" s="89">
        <v>0.13280346889528669</v>
      </c>
      <c r="D49" s="89">
        <v>0.10508833485404695</v>
      </c>
      <c r="E49" s="89">
        <v>0.17394758808137015</v>
      </c>
      <c r="F49" s="89">
        <v>0.11851536777471328</v>
      </c>
      <c r="G49" s="89">
        <v>0.12614373632628564</v>
      </c>
      <c r="H49" s="89">
        <v>0.12953573825117587</v>
      </c>
      <c r="I49" s="89">
        <v>0.21458964844431297</v>
      </c>
      <c r="J49" s="89">
        <v>0.11636353766421562</v>
      </c>
      <c r="K49" s="89">
        <v>0.12617991351593569</v>
      </c>
      <c r="L49" s="89">
        <v>0.13487467089116809</v>
      </c>
      <c r="M49" s="89">
        <v>0.23063561751267478</v>
      </c>
      <c r="N49" s="89">
        <v>6.112857286647571E-2</v>
      </c>
      <c r="O49" s="89">
        <v>-0.32648871051695283</v>
      </c>
      <c r="P49" s="89">
        <v>5.5250056155428245E-2</v>
      </c>
      <c r="Q49" s="89">
        <v>0.2146714789740887</v>
      </c>
      <c r="R49" s="89">
        <v>2.5505418061951547E-2</v>
      </c>
      <c r="S49" s="89">
        <v>0.12318227494046004</v>
      </c>
      <c r="T49" s="89">
        <v>0.11464983371079078</v>
      </c>
      <c r="U49" s="89">
        <v>0.18162070272051498</v>
      </c>
      <c r="V49" s="89">
        <v>3.5606664166538494E-2</v>
      </c>
      <c r="W49" s="89">
        <v>0.12159468592754888</v>
      </c>
      <c r="X49" s="89">
        <v>0.11873658666059986</v>
      </c>
      <c r="Y49" s="89">
        <v>0.15035682117755783</v>
      </c>
      <c r="Z49" s="89">
        <v>4.7870969224984523E-2</v>
      </c>
      <c r="AA49" s="89">
        <v>0.11166788848078635</v>
      </c>
      <c r="AB49" s="32">
        <f>AB48/AB12</f>
        <v>8.7568782302780077E-2</v>
      </c>
      <c r="AC49" s="32">
        <f>AC48/AC12</f>
        <v>0.18965072689675888</v>
      </c>
      <c r="AD49" s="32">
        <f>AD48/AD12</f>
        <v>0.1062283299624386</v>
      </c>
      <c r="AE49" s="32">
        <f>AE48/AE12</f>
        <v>0.1554084850349097</v>
      </c>
      <c r="AF49" s="32">
        <f>AF48/AF12</f>
        <v>0.15226888620284251</v>
      </c>
      <c r="AG49" s="32">
        <v>0.18691964112078127</v>
      </c>
      <c r="AH49" s="32">
        <v>0.11720782338932888</v>
      </c>
      <c r="AI49" s="32">
        <f>AI48/AI12</f>
        <v>0.16532466152631897</v>
      </c>
      <c r="AJ49" s="32">
        <f t="shared" ref="AJ49:AK49" si="71">AJ48/AJ12</f>
        <v>0.16396617996722113</v>
      </c>
      <c r="AK49" s="32">
        <f t="shared" si="71"/>
        <v>0.20591680818649286</v>
      </c>
      <c r="AL49" s="15"/>
      <c r="AM49" s="89">
        <v>0.13792423914903607</v>
      </c>
      <c r="AN49" s="89">
        <v>0.15226655786571791</v>
      </c>
      <c r="AO49" s="89">
        <v>0.15887275036013376</v>
      </c>
      <c r="AP49" s="89">
        <v>5.9085145481676683E-2</v>
      </c>
      <c r="AQ49" s="89">
        <v>0.12436869171296998</v>
      </c>
      <c r="AR49" s="89">
        <v>0.11208815083305719</v>
      </c>
      <c r="AS49" s="89">
        <f>AS48/AS12</f>
        <v>0.11686700632809066</v>
      </c>
      <c r="AT49" s="89">
        <f t="shared" ref="AT49:AU49" si="72">AT48/AT12</f>
        <v>0.15437990327797607</v>
      </c>
      <c r="AU49" s="89">
        <f t="shared" si="72"/>
        <v>0.16729175901201157</v>
      </c>
      <c r="AV49" s="118"/>
    </row>
    <row r="50" spans="1:48">
      <c r="A50" s="24" t="s">
        <v>1126</v>
      </c>
      <c r="B50" s="17">
        <v>-379.64066999981878</v>
      </c>
      <c r="C50" s="17">
        <v>141528.23607000004</v>
      </c>
      <c r="D50" s="17">
        <v>74855.592289999884</v>
      </c>
      <c r="E50" s="17">
        <v>249721.52219000016</v>
      </c>
      <c r="F50" s="17">
        <v>38184.963639999747</v>
      </c>
      <c r="G50" s="17">
        <v>124648.06544000068</v>
      </c>
      <c r="H50" s="17">
        <v>102303.33453999888</v>
      </c>
      <c r="I50" s="17">
        <v>300225.13373</v>
      </c>
      <c r="J50" s="17">
        <v>48773.98054999992</v>
      </c>
      <c r="K50" s="17">
        <v>129375.98772000104</v>
      </c>
      <c r="L50" s="17">
        <v>159072.51584699724</v>
      </c>
      <c r="M50" s="17">
        <v>371045.97118407278</v>
      </c>
      <c r="N50" s="17">
        <v>18723.481003973582</v>
      </c>
      <c r="O50" s="17">
        <v>-169690.94849112164</v>
      </c>
      <c r="P50" s="17">
        <v>66425.059453215305</v>
      </c>
      <c r="Q50" s="17">
        <v>415100.05058092973</v>
      </c>
      <c r="R50" s="17">
        <v>-90710.743657823026</v>
      </c>
      <c r="S50" s="17">
        <v>103140.98108912027</v>
      </c>
      <c r="T50" s="17">
        <v>116448.6934416786</v>
      </c>
      <c r="U50" s="17">
        <v>278058.52497946337</v>
      </c>
      <c r="V50" s="17">
        <v>6386.1880437286054</v>
      </c>
      <c r="W50" s="17">
        <v>221888.72894873493</v>
      </c>
      <c r="X50" s="17">
        <v>167028.97438264132</v>
      </c>
      <c r="Y50" s="17">
        <v>347268.96124669677</v>
      </c>
      <c r="Z50" s="17">
        <v>38550.206231907796</v>
      </c>
      <c r="AA50" s="17">
        <v>195198.17726199969</v>
      </c>
      <c r="AB50" s="17">
        <v>142419.96676049998</v>
      </c>
      <c r="AC50" s="17">
        <v>366004.33219000016</v>
      </c>
      <c r="AD50" s="17">
        <v>85388.159050000017</v>
      </c>
      <c r="AE50" s="17">
        <v>248010.89363999999</v>
      </c>
      <c r="AF50" s="17">
        <v>214940.13362999994</v>
      </c>
      <c r="AG50" s="17">
        <v>438283.38886000006</v>
      </c>
      <c r="AH50" s="17">
        <v>108851.30075999998</v>
      </c>
      <c r="AI50" s="17">
        <v>298225.84958999988</v>
      </c>
      <c r="AJ50" s="17">
        <v>256305.99395000006</v>
      </c>
      <c r="AK50" s="17">
        <v>507358.67549963086</v>
      </c>
      <c r="AL50" s="15"/>
      <c r="AM50" s="17">
        <v>465725.70988000027</v>
      </c>
      <c r="AN50" s="17">
        <v>565361.49734999926</v>
      </c>
      <c r="AO50" s="17">
        <v>708268.45530107094</v>
      </c>
      <c r="AP50" s="17">
        <v>330557.64254699694</v>
      </c>
      <c r="AQ50" s="17">
        <v>406937.45585243922</v>
      </c>
      <c r="AR50" s="17">
        <v>742572.85262180166</v>
      </c>
      <c r="AS50" s="17">
        <f>SUM(Z50:AC50)</f>
        <v>742172.6824444076</v>
      </c>
      <c r="AT50" s="17">
        <f>SUM(AD50:AG50)</f>
        <v>986622.57518000004</v>
      </c>
      <c r="AU50" s="17">
        <f>SUM(AH50:AK50)</f>
        <v>1170741.8197996309</v>
      </c>
      <c r="AV50" s="114"/>
    </row>
    <row r="51" spans="1:48">
      <c r="A51" s="31" t="s">
        <v>1127</v>
      </c>
      <c r="B51" s="32">
        <v>-4.352479562204747E-4</v>
      </c>
      <c r="C51" s="32">
        <v>0.11833586365189631</v>
      </c>
      <c r="D51" s="32">
        <v>6.6846995671657014E-2</v>
      </c>
      <c r="E51" s="32">
        <v>0.15870498075691869</v>
      </c>
      <c r="F51" s="32">
        <v>3.7486856467921569E-2</v>
      </c>
      <c r="G51" s="32">
        <v>9.8768241582997962E-2</v>
      </c>
      <c r="H51" s="32">
        <v>8.6280751370867534E-2</v>
      </c>
      <c r="I51" s="32">
        <v>0.18452406725696424</v>
      </c>
      <c r="J51" s="32">
        <v>4.6591333526552765E-2</v>
      </c>
      <c r="K51" s="32">
        <v>0.10292978676806863</v>
      </c>
      <c r="L51" s="32">
        <v>0.12569268094662508</v>
      </c>
      <c r="M51" s="32">
        <v>0.20502511093652442</v>
      </c>
      <c r="N51" s="32">
        <v>1.8550002391419223E-2</v>
      </c>
      <c r="O51" s="32">
        <v>-0.45666437611154403</v>
      </c>
      <c r="P51" s="32">
        <v>5.883297866635466E-2</v>
      </c>
      <c r="Q51" s="32">
        <v>0.22784900990025944</v>
      </c>
      <c r="R51" s="32">
        <v>-0.1078456128443539</v>
      </c>
      <c r="S51" s="32">
        <v>8.011884007797393E-2</v>
      </c>
      <c r="T51" s="32">
        <v>8.45074228333553E-2</v>
      </c>
      <c r="U51" s="32">
        <v>0.13904171045627564</v>
      </c>
      <c r="V51" s="32">
        <v>5.2452296018628865E-3</v>
      </c>
      <c r="W51" s="32">
        <v>0.13886088895079152</v>
      </c>
      <c r="X51" s="32">
        <v>0.12161289595650235</v>
      </c>
      <c r="Y51" s="32">
        <v>0.17437292167059371</v>
      </c>
      <c r="Z51" s="32">
        <v>3.0759884161812488E-2</v>
      </c>
      <c r="AA51" s="32">
        <v>0.1254606655255012</v>
      </c>
      <c r="AB51" s="32">
        <f>AB50/AB13</f>
        <v>9.3057514915864656E-2</v>
      </c>
      <c r="AC51" s="32">
        <f>AC50/AC13</f>
        <v>0.17414017270599214</v>
      </c>
      <c r="AD51" s="32">
        <f>AD50/AD13</f>
        <v>6.1183921910177581E-2</v>
      </c>
      <c r="AE51" s="32">
        <f>AE50/AE13</f>
        <v>0.1442682047075905</v>
      </c>
      <c r="AF51" s="32">
        <f>AF50/AF13</f>
        <v>0.12592943270858839</v>
      </c>
      <c r="AG51" s="32">
        <v>0.18280957171804135</v>
      </c>
      <c r="AH51" s="32">
        <v>6.9816485062593553E-2</v>
      </c>
      <c r="AI51" s="32">
        <f>AI50/AI13</f>
        <v>0.15196407476575505</v>
      </c>
      <c r="AJ51" s="32">
        <f>AJ50/AJ13</f>
        <v>0.14209523980990843</v>
      </c>
      <c r="AK51" s="32">
        <f>AK50/AK13</f>
        <v>0.20017891925339526</v>
      </c>
      <c r="AL51" s="15"/>
      <c r="AM51" s="32">
        <v>9.7810143229353844E-2</v>
      </c>
      <c r="AN51" s="32">
        <v>0.11099937264024581</v>
      </c>
      <c r="AO51" s="32">
        <v>0.13167027367526896</v>
      </c>
      <c r="AP51" s="32">
        <v>7.630944301252307E-2</v>
      </c>
      <c r="AQ51" s="32">
        <v>7.3904544733772656E-2</v>
      </c>
      <c r="AR51" s="32">
        <v>0.12014921001795174</v>
      </c>
      <c r="AS51" s="32">
        <f>AS50/AS13</f>
        <v>0.11522014151460722</v>
      </c>
      <c r="AT51" s="32">
        <f>AT50/AT13</f>
        <v>0.13667006628055647</v>
      </c>
      <c r="AU51" s="32">
        <f>AU50/AU13</f>
        <v>0.14895180452089296</v>
      </c>
      <c r="AV51" s="118"/>
    </row>
    <row r="52" spans="1:48">
      <c r="A52" s="24" t="s">
        <v>1094</v>
      </c>
      <c r="B52" s="17">
        <v>147576</v>
      </c>
      <c r="C52" s="17">
        <v>58528</v>
      </c>
      <c r="D52" s="17">
        <v>72605</v>
      </c>
      <c r="E52" s="17">
        <v>83272</v>
      </c>
      <c r="F52" s="17">
        <v>127046</v>
      </c>
      <c r="G52" s="17">
        <v>86175</v>
      </c>
      <c r="H52" s="17">
        <v>106334</v>
      </c>
      <c r="I52" s="17">
        <v>149257</v>
      </c>
      <c r="J52" s="17">
        <v>126226.71758000029</v>
      </c>
      <c r="K52" s="17">
        <v>89749.914739999833</v>
      </c>
      <c r="L52" s="17">
        <v>79626.80280999979</v>
      </c>
      <c r="M52" s="17">
        <v>170835.16433000029</v>
      </c>
      <c r="N52" s="17">
        <v>66947.798890001446</v>
      </c>
      <c r="O52" s="17">
        <v>-118504.87493000057</v>
      </c>
      <c r="P52" s="17">
        <v>9595.2544500002987</v>
      </c>
      <c r="Q52" s="17">
        <v>40180.389489999965</v>
      </c>
      <c r="R52" s="17">
        <v>110164.3705878686</v>
      </c>
      <c r="S52" s="17">
        <v>88539.997339999041</v>
      </c>
      <c r="T52" s="17">
        <v>74739.685140001704</v>
      </c>
      <c r="U52" s="17">
        <v>151104.61568999992</v>
      </c>
      <c r="V52" s="17">
        <v>37710.811606271396</v>
      </c>
      <c r="W52" s="17">
        <v>20867.651051265064</v>
      </c>
      <c r="X52" s="17">
        <v>48170.538687358669</v>
      </c>
      <c r="Y52" s="17">
        <v>15864.432653303229</v>
      </c>
      <c r="Z52" s="17">
        <v>29494.497676092207</v>
      </c>
      <c r="AA52" s="17">
        <v>21223.221060000295</v>
      </c>
      <c r="AB52" s="17">
        <v>20049.04864000003</v>
      </c>
      <c r="AC52" s="17">
        <v>124289.40403999985</v>
      </c>
      <c r="AD52" s="17">
        <v>104616.07242999999</v>
      </c>
      <c r="AE52" s="17">
        <v>89113.041629999992</v>
      </c>
      <c r="AF52" s="17">
        <v>112172.03970000005</v>
      </c>
      <c r="AG52" s="17">
        <v>98413.598849999951</v>
      </c>
      <c r="AH52" s="17">
        <v>125801.94776000002</v>
      </c>
      <c r="AI52" s="17">
        <v>110585.38266000012</v>
      </c>
      <c r="AJ52" s="17">
        <v>119445.34214999995</v>
      </c>
      <c r="AK52" s="17">
        <v>126372.43539036909</v>
      </c>
      <c r="AL52" s="15"/>
      <c r="AM52" s="17">
        <v>361981</v>
      </c>
      <c r="AN52" s="17">
        <v>468812</v>
      </c>
      <c r="AO52" s="17">
        <v>466438.59946000017</v>
      </c>
      <c r="AP52" s="17">
        <v>-1781.4320999988631</v>
      </c>
      <c r="AQ52" s="17">
        <v>424548.66875786928</v>
      </c>
      <c r="AR52" s="17">
        <v>122613.43399819836</v>
      </c>
      <c r="AS52" s="17">
        <f>SUM(Z52:AC52)</f>
        <v>195056.17141609237</v>
      </c>
      <c r="AT52" s="17">
        <f>SUM(AD52:AG52)</f>
        <v>404314.75260999997</v>
      </c>
      <c r="AU52" s="17">
        <f>SUM(AH52:AK52)</f>
        <v>482205.10796036915</v>
      </c>
      <c r="AV52" s="114"/>
    </row>
    <row r="53" spans="1:48" ht="16.5" customHeight="1">
      <c r="A53" s="24" t="s">
        <v>1095</v>
      </c>
      <c r="B53" s="17">
        <v>13849</v>
      </c>
      <c r="C53" s="17">
        <v>13534</v>
      </c>
      <c r="D53" s="17">
        <v>14707</v>
      </c>
      <c r="E53" s="17">
        <v>19078</v>
      </c>
      <c r="F53" s="17">
        <v>12106.310619999997</v>
      </c>
      <c r="G53" s="17">
        <v>14053.100050000005</v>
      </c>
      <c r="H53" s="17">
        <v>14989.006140000009</v>
      </c>
      <c r="I53" s="17">
        <v>19869.977629999994</v>
      </c>
      <c r="J53" s="17">
        <v>13811.446540000001</v>
      </c>
      <c r="K53" s="17">
        <v>15651.86824</v>
      </c>
      <c r="L53" s="17">
        <v>15600.447909999993</v>
      </c>
      <c r="M53" s="17">
        <v>20714.696520000005</v>
      </c>
      <c r="N53" s="17">
        <v>13648.178109999999</v>
      </c>
      <c r="O53" s="17">
        <v>-1034.0942599999978</v>
      </c>
      <c r="P53" s="17">
        <v>8133.0414999999985</v>
      </c>
      <c r="Q53" s="17">
        <v>19485.383570000005</v>
      </c>
      <c r="R53" s="17">
        <v>12259.08596</v>
      </c>
      <c r="S53" s="17">
        <v>14364.38329</v>
      </c>
      <c r="T53" s="17">
        <v>16929.357899999999</v>
      </c>
      <c r="U53" s="17">
        <v>23049.948800000002</v>
      </c>
      <c r="V53" s="17">
        <v>17713.000349999998</v>
      </c>
      <c r="W53" s="17">
        <v>19192.62</v>
      </c>
      <c r="X53" s="17">
        <v>19658.486929999999</v>
      </c>
      <c r="Y53" s="17">
        <v>26365.50029</v>
      </c>
      <c r="Z53" s="17">
        <v>19420.296092</v>
      </c>
      <c r="AA53" s="17">
        <v>22424.601677999999</v>
      </c>
      <c r="AB53" s="17">
        <v>21379.103549500003</v>
      </c>
      <c r="AC53" s="17">
        <v>27437.576140000008</v>
      </c>
      <c r="AD53" s="17">
        <v>21765.768519999998</v>
      </c>
      <c r="AE53" s="17">
        <v>22598.064730000006</v>
      </c>
      <c r="AF53" s="17">
        <v>23098.956029999994</v>
      </c>
      <c r="AG53" s="17">
        <v>28927.827750000008</v>
      </c>
      <c r="AH53" s="17">
        <v>23789.650429999994</v>
      </c>
      <c r="AI53" s="17">
        <v>26878.767749999999</v>
      </c>
      <c r="AJ53" s="17">
        <v>26325.05472</v>
      </c>
      <c r="AK53" s="17">
        <v>26128.889109999996</v>
      </c>
      <c r="AL53" s="15"/>
      <c r="AM53" s="17">
        <v>61168</v>
      </c>
      <c r="AN53" s="17">
        <v>61018.394440000004</v>
      </c>
      <c r="AO53" s="17">
        <v>65778.459210000001</v>
      </c>
      <c r="AP53" s="17">
        <v>40232.508920000007</v>
      </c>
      <c r="AQ53" s="17">
        <v>66602.775949999996</v>
      </c>
      <c r="AR53" s="17">
        <v>82929.607569999993</v>
      </c>
      <c r="AS53" s="17">
        <f>SUM(Z53:AC53)</f>
        <v>90661.577459500011</v>
      </c>
      <c r="AT53" s="17">
        <f>SUM(AA53:AD53)</f>
        <v>93007.049887500005</v>
      </c>
      <c r="AU53" s="17">
        <f>SUM(AH53:AK53)</f>
        <v>103122.36200999998</v>
      </c>
      <c r="AV53" s="114"/>
    </row>
    <row r="54" spans="1:48" ht="16.5" customHeight="1">
      <c r="A54" s="26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30"/>
      <c r="AM54" s="8"/>
      <c r="AN54" s="8"/>
      <c r="AO54" s="8"/>
      <c r="AP54" s="8"/>
      <c r="AQ54" s="8"/>
      <c r="AR54" s="8"/>
      <c r="AS54" s="8"/>
      <c r="AT54" s="8"/>
      <c r="AU54" s="8"/>
      <c r="AV54" s="117"/>
    </row>
    <row r="55" spans="1:48" ht="16.5" customHeight="1">
      <c r="A55" s="155" t="s">
        <v>1105</v>
      </c>
      <c r="AL55" s="15"/>
    </row>
    <row r="56" spans="1:48">
      <c r="A56" s="155" t="s">
        <v>1346</v>
      </c>
      <c r="AL56" s="15"/>
    </row>
    <row r="57" spans="1:48">
      <c r="A57" s="155"/>
      <c r="AL57" s="15"/>
    </row>
    <row r="58" spans="1:48">
      <c r="A58" s="155"/>
      <c r="AL58" s="15"/>
    </row>
    <row r="59" spans="1:48">
      <c r="AL59" s="15"/>
    </row>
    <row r="60" spans="1:48">
      <c r="AL60" s="15"/>
    </row>
    <row r="61" spans="1:48">
      <c r="AL61" s="15"/>
    </row>
    <row r="62" spans="1:48">
      <c r="AL62" s="15"/>
    </row>
    <row r="63" spans="1:48">
      <c r="AL63" s="15"/>
    </row>
    <row r="64" spans="1:48">
      <c r="AL64" s="15"/>
    </row>
    <row r="65" spans="38:38">
      <c r="AL65" s="15"/>
    </row>
    <row r="66" spans="38:38">
      <c r="AL66" s="15"/>
    </row>
    <row r="67" spans="38:38">
      <c r="AL67" s="15"/>
    </row>
    <row r="68" spans="38:38">
      <c r="AL68" s="15"/>
    </row>
    <row r="69" spans="38:38">
      <c r="AL69" s="15"/>
    </row>
    <row r="70" spans="38:38">
      <c r="AL70" s="20"/>
    </row>
    <row r="71" spans="38:38">
      <c r="AL71" s="20"/>
    </row>
    <row r="72" spans="38:38">
      <c r="AL72" s="20"/>
    </row>
    <row r="73" spans="38:38">
      <c r="AL73" s="20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K59"/>
  <sheetViews>
    <sheetView showGridLines="0" zoomScale="80" zoomScaleNormal="80" workbookViewId="0">
      <pane xSplit="1" ySplit="5" topLeftCell="AB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7"/>
  <cols>
    <col min="1" max="1" width="49.63281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4" width="12" style="2" bestFit="1" customWidth="1"/>
    <col min="35" max="35" width="12.6328125" style="2" bestFit="1" customWidth="1"/>
    <col min="36" max="36" width="12.08984375" style="2" bestFit="1" customWidth="1"/>
    <col min="37" max="37" width="12.08984375" style="2" customWidth="1"/>
    <col min="38" max="16384" width="9.08984375" style="2"/>
  </cols>
  <sheetData>
    <row r="3" spans="1:37">
      <c r="U3" s="82" t="s">
        <v>869</v>
      </c>
    </row>
    <row r="5" spans="1:37">
      <c r="A5" s="38" t="s">
        <v>1045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</row>
    <row r="6" spans="1:37">
      <c r="A6" s="39" t="s">
        <v>936</v>
      </c>
      <c r="B6" s="17">
        <v>4283638.40919</v>
      </c>
      <c r="C6" s="17">
        <v>4287908.6651500007</v>
      </c>
      <c r="D6" s="17">
        <v>4366731.9229999995</v>
      </c>
      <c r="E6" s="17">
        <v>4983620.1752999993</v>
      </c>
      <c r="F6" s="17">
        <v>4696705.5474599991</v>
      </c>
      <c r="G6" s="17">
        <v>5353582.0200899998</v>
      </c>
      <c r="H6" s="17">
        <v>5491412.5423999988</v>
      </c>
      <c r="I6" s="17">
        <v>6519660.5795499999</v>
      </c>
      <c r="J6" s="17">
        <v>6002692.6979499981</v>
      </c>
      <c r="K6" s="17">
        <v>6096311.4012700003</v>
      </c>
      <c r="L6" s="17">
        <v>6765560.20682</v>
      </c>
      <c r="M6" s="17">
        <v>7509235.9989199992</v>
      </c>
      <c r="N6" s="17">
        <v>6858814.7340400005</v>
      </c>
      <c r="O6" s="17">
        <v>6782234.5729800006</v>
      </c>
      <c r="P6" s="17">
        <v>7857287.2590700015</v>
      </c>
      <c r="Q6" s="17">
        <v>8701056.6175100002</v>
      </c>
      <c r="R6" s="17">
        <v>8169907.2600499988</v>
      </c>
      <c r="S6" s="17">
        <v>7725137.493280001</v>
      </c>
      <c r="T6" s="17">
        <v>8043178</v>
      </c>
      <c r="U6" s="17">
        <v>8832708.7999999989</v>
      </c>
      <c r="V6" s="17">
        <v>8541799</v>
      </c>
      <c r="W6" s="17">
        <v>8518924</v>
      </c>
      <c r="X6" s="17">
        <v>8083846</v>
      </c>
      <c r="Y6" s="17">
        <v>10203609</v>
      </c>
      <c r="Z6" s="17">
        <v>9806350</v>
      </c>
      <c r="AA6" s="17">
        <v>9113293</v>
      </c>
      <c r="AB6" s="17">
        <f>SUM(AB7:AB11)</f>
        <v>8700398</v>
      </c>
      <c r="AC6" s="17">
        <f>SUM(AC7:AC11)</f>
        <v>9142435</v>
      </c>
      <c r="AD6" s="17">
        <f>SUM(AD7:AD11)</f>
        <v>8592143</v>
      </c>
      <c r="AE6" s="17">
        <f>SUM(AE7:AE11)</f>
        <v>8379154</v>
      </c>
      <c r="AF6" s="17">
        <f>SUM(AF7:AF12)</f>
        <v>8093561</v>
      </c>
      <c r="AG6" s="17">
        <v>8781164</v>
      </c>
      <c r="AH6" s="17">
        <v>8229871</v>
      </c>
      <c r="AI6" s="17">
        <f>SUM(AI7:AI12)</f>
        <v>8442818</v>
      </c>
      <c r="AJ6" s="17">
        <f>SUM(AJ7:AJ12)</f>
        <v>8506180</v>
      </c>
      <c r="AK6" s="17">
        <v>20036980</v>
      </c>
    </row>
    <row r="7" spans="1:37">
      <c r="A7" s="40" t="s">
        <v>940</v>
      </c>
      <c r="B7" s="15">
        <v>780921.43576000002</v>
      </c>
      <c r="C7" s="15">
        <v>642965.31142000004</v>
      </c>
      <c r="D7" s="15">
        <v>693795.47292000009</v>
      </c>
      <c r="E7" s="15">
        <v>782324.20130999992</v>
      </c>
      <c r="F7" s="15">
        <v>548407.14278000011</v>
      </c>
      <c r="G7" s="15">
        <v>774747.90328000009</v>
      </c>
      <c r="H7" s="15">
        <v>787965.94608999987</v>
      </c>
      <c r="I7" s="15">
        <v>1162563.43618</v>
      </c>
      <c r="J7" s="15">
        <v>862014.01673000003</v>
      </c>
      <c r="K7" s="15">
        <v>840650.02304999996</v>
      </c>
      <c r="L7" s="15">
        <v>1199445.78654</v>
      </c>
      <c r="M7" s="15">
        <v>1569492.03951</v>
      </c>
      <c r="N7" s="15">
        <v>1342527.71444</v>
      </c>
      <c r="O7" s="15">
        <v>2369836.3906900003</v>
      </c>
      <c r="P7" s="15">
        <v>3338622.3892999999</v>
      </c>
      <c r="Q7" s="15">
        <v>3378307.2968199998</v>
      </c>
      <c r="R7" s="15">
        <v>2754240.6220399998</v>
      </c>
      <c r="S7" s="15">
        <v>1951337.5332400003</v>
      </c>
      <c r="T7" s="15">
        <v>1829184</v>
      </c>
      <c r="U7" s="15">
        <v>2090553</v>
      </c>
      <c r="V7" s="15">
        <v>1780893</v>
      </c>
      <c r="W7" s="15">
        <v>1266689</v>
      </c>
      <c r="X7" s="15">
        <v>1218466</v>
      </c>
      <c r="Y7" s="15">
        <v>2420540</v>
      </c>
      <c r="Z7" s="15">
        <v>2534645</v>
      </c>
      <c r="AA7" s="15">
        <v>2130505</v>
      </c>
      <c r="AB7" s="15">
        <v>2011667</v>
      </c>
      <c r="AC7" s="15">
        <v>2443370</v>
      </c>
      <c r="AD7" s="15">
        <v>2213364</v>
      </c>
      <c r="AE7" s="15">
        <v>1739262</v>
      </c>
      <c r="AF7" s="15">
        <v>1164791</v>
      </c>
      <c r="AG7" s="15">
        <v>1472216</v>
      </c>
      <c r="AH7" s="15">
        <v>1140973</v>
      </c>
      <c r="AI7" s="2">
        <v>1200094</v>
      </c>
      <c r="AJ7" s="2">
        <v>1067668</v>
      </c>
      <c r="AK7" s="2">
        <v>2310841</v>
      </c>
    </row>
    <row r="8" spans="1:37">
      <c r="A8" s="40" t="s">
        <v>937</v>
      </c>
      <c r="B8" s="15">
        <v>2408435.5649200003</v>
      </c>
      <c r="C8" s="15">
        <v>2499644.0861700005</v>
      </c>
      <c r="D8" s="15">
        <v>2508449.9400499999</v>
      </c>
      <c r="E8" s="15">
        <v>3073261.7590600001</v>
      </c>
      <c r="F8" s="15">
        <v>2810315.75868</v>
      </c>
      <c r="G8" s="15">
        <v>3193567.1349599999</v>
      </c>
      <c r="H8" s="15">
        <v>3269919.7096500006</v>
      </c>
      <c r="I8" s="15">
        <v>3812722.6848200001</v>
      </c>
      <c r="J8" s="15">
        <v>3552801.9481200003</v>
      </c>
      <c r="K8" s="15">
        <v>3729043.1485500005</v>
      </c>
      <c r="L8" s="15">
        <v>3891041.2179300003</v>
      </c>
      <c r="M8" s="15">
        <v>4351370.1247699996</v>
      </c>
      <c r="N8" s="15">
        <v>3657154.2802199959</v>
      </c>
      <c r="O8" s="15">
        <v>2803046.7517600022</v>
      </c>
      <c r="P8" s="15">
        <v>3031314.457799999</v>
      </c>
      <c r="Q8" s="15">
        <v>3738053.1724299961</v>
      </c>
      <c r="R8" s="15">
        <v>3429662.5855100015</v>
      </c>
      <c r="S8" s="15">
        <v>3984102.4070299971</v>
      </c>
      <c r="T8" s="15">
        <v>4363000</v>
      </c>
      <c r="U8" s="15">
        <v>5243375.9222659208</v>
      </c>
      <c r="V8" s="15">
        <v>4792006.0000000037</v>
      </c>
      <c r="W8" s="15">
        <v>5347919.0000000028</v>
      </c>
      <c r="X8" s="15">
        <v>4934398</v>
      </c>
      <c r="Y8" s="15">
        <v>5208771</v>
      </c>
      <c r="Z8" s="15">
        <v>4661379</v>
      </c>
      <c r="AA8" s="15">
        <v>4577817</v>
      </c>
      <c r="AB8" s="15">
        <v>4447897</v>
      </c>
      <c r="AC8" s="15">
        <v>4691509</v>
      </c>
      <c r="AD8" s="15">
        <v>4154566</v>
      </c>
      <c r="AE8" s="15">
        <v>4355525</v>
      </c>
      <c r="AF8" s="15">
        <v>4468020</v>
      </c>
      <c r="AG8" s="15">
        <v>5111727</v>
      </c>
      <c r="AH8" s="15">
        <v>4645812</v>
      </c>
      <c r="AI8" s="2">
        <v>4952058</v>
      </c>
      <c r="AJ8" s="2">
        <v>5030222</v>
      </c>
      <c r="AK8" s="2">
        <v>5478486</v>
      </c>
    </row>
    <row r="9" spans="1:37">
      <c r="A9" s="40" t="s">
        <v>938</v>
      </c>
      <c r="B9" s="15">
        <v>766746.35992999992</v>
      </c>
      <c r="C9" s="15">
        <v>766283.53919000004</v>
      </c>
      <c r="D9" s="15">
        <v>800903.15174999996</v>
      </c>
      <c r="E9" s="15">
        <v>730257.86598</v>
      </c>
      <c r="F9" s="15">
        <v>938378.41616999998</v>
      </c>
      <c r="G9" s="15">
        <v>1005040.50427</v>
      </c>
      <c r="H9" s="15">
        <v>1056982.8817</v>
      </c>
      <c r="I9" s="15">
        <v>926797.35929000005</v>
      </c>
      <c r="J9" s="15">
        <v>1067843.4006699999</v>
      </c>
      <c r="K9" s="15">
        <v>989635.05852999992</v>
      </c>
      <c r="L9" s="15">
        <v>1126407.34552</v>
      </c>
      <c r="M9" s="15">
        <v>1051780.6659400002</v>
      </c>
      <c r="N9" s="15">
        <v>1300724.1467599999</v>
      </c>
      <c r="O9" s="15">
        <v>1120860.0981399999</v>
      </c>
      <c r="P9" s="15">
        <v>1071469.9516100001</v>
      </c>
      <c r="Q9" s="15">
        <v>1042909.27831</v>
      </c>
      <c r="R9" s="15">
        <v>1394014.6664199999</v>
      </c>
      <c r="S9" s="15">
        <v>1261179.8759600003</v>
      </c>
      <c r="T9" s="15">
        <v>1373060</v>
      </c>
      <c r="U9" s="15">
        <v>1272577</v>
      </c>
      <c r="V9" s="15">
        <v>1536753</v>
      </c>
      <c r="W9" s="15">
        <v>1438408</v>
      </c>
      <c r="X9" s="15">
        <v>1481721</v>
      </c>
      <c r="Y9" s="15">
        <v>1339277</v>
      </c>
      <c r="Z9" s="15">
        <v>1600872</v>
      </c>
      <c r="AA9" s="15">
        <v>1541056</v>
      </c>
      <c r="AB9" s="15">
        <v>1520670</v>
      </c>
      <c r="AC9" s="15">
        <v>1278381</v>
      </c>
      <c r="AD9" s="15">
        <v>1490499</v>
      </c>
      <c r="AE9" s="15">
        <v>1495304</v>
      </c>
      <c r="AF9" s="15">
        <v>1655154</v>
      </c>
      <c r="AG9" s="15">
        <v>1461441</v>
      </c>
      <c r="AH9" s="15">
        <v>1792576</v>
      </c>
      <c r="AI9" s="2">
        <v>1690002</v>
      </c>
      <c r="AJ9" s="2">
        <v>1809309</v>
      </c>
      <c r="AK9" s="2">
        <v>1609563</v>
      </c>
    </row>
    <row r="10" spans="1:37">
      <c r="A10" s="40" t="s">
        <v>941</v>
      </c>
      <c r="B10" s="15">
        <v>250047.22724000001</v>
      </c>
      <c r="C10" s="15">
        <v>293662.77107999998</v>
      </c>
      <c r="D10" s="15">
        <v>294310.49020999996</v>
      </c>
      <c r="E10" s="15">
        <v>330436.79268999997</v>
      </c>
      <c r="F10" s="15">
        <v>314413.74771000003</v>
      </c>
      <c r="G10" s="15">
        <v>289496.44977000001</v>
      </c>
      <c r="H10" s="15">
        <v>294831.68228999997</v>
      </c>
      <c r="I10" s="15">
        <v>545815.88944000006</v>
      </c>
      <c r="J10" s="15">
        <v>430893.58692000003</v>
      </c>
      <c r="K10" s="15">
        <v>432448.77094000007</v>
      </c>
      <c r="L10" s="15">
        <v>447519.06770999997</v>
      </c>
      <c r="M10" s="15">
        <v>434655.71068999998</v>
      </c>
      <c r="N10" s="15">
        <v>450797.73687000002</v>
      </c>
      <c r="O10" s="15">
        <v>389968.29356000002</v>
      </c>
      <c r="P10" s="15">
        <v>346851.59388000006</v>
      </c>
      <c r="Q10" s="15">
        <v>343034.04390999995</v>
      </c>
      <c r="R10" s="15">
        <v>378692.26311</v>
      </c>
      <c r="S10" s="15">
        <v>309078.17725999997</v>
      </c>
      <c r="T10" s="15">
        <v>280393</v>
      </c>
      <c r="U10" s="15">
        <v>160489</v>
      </c>
      <c r="V10" s="15">
        <v>340776</v>
      </c>
      <c r="W10" s="15">
        <v>365090</v>
      </c>
      <c r="X10" s="15">
        <v>369167</v>
      </c>
      <c r="Y10" s="15">
        <v>1093205</v>
      </c>
      <c r="Z10" s="15">
        <v>904450</v>
      </c>
      <c r="AA10" s="15">
        <v>755832</v>
      </c>
      <c r="AB10" s="15">
        <v>608401</v>
      </c>
      <c r="AC10" s="15">
        <v>627116</v>
      </c>
      <c r="AD10" s="15">
        <v>629947</v>
      </c>
      <c r="AE10" s="15">
        <v>678574</v>
      </c>
      <c r="AF10" s="15">
        <v>670150</v>
      </c>
      <c r="AG10" s="15">
        <v>605313</v>
      </c>
      <c r="AH10" s="15">
        <v>515016</v>
      </c>
      <c r="AI10" s="2">
        <v>466302</v>
      </c>
      <c r="AJ10" s="2">
        <v>460576</v>
      </c>
      <c r="AK10" s="2">
        <v>438498</v>
      </c>
    </row>
    <row r="11" spans="1:37">
      <c r="A11" s="40" t="s">
        <v>942</v>
      </c>
      <c r="B11" s="15">
        <v>77487.821339999995</v>
      </c>
      <c r="C11" s="15">
        <v>85352.957289999991</v>
      </c>
      <c r="D11" s="15">
        <v>69272.868069999997</v>
      </c>
      <c r="E11" s="15">
        <v>67339.556259999998</v>
      </c>
      <c r="F11" s="15">
        <v>85190.482119999986</v>
      </c>
      <c r="G11" s="15">
        <v>90730.02781</v>
      </c>
      <c r="H11" s="15">
        <v>81712.322670000009</v>
      </c>
      <c r="I11" s="15">
        <v>71761.209819999989</v>
      </c>
      <c r="J11" s="15">
        <v>89139.745509999993</v>
      </c>
      <c r="K11" s="15">
        <v>104534.40020000002</v>
      </c>
      <c r="L11" s="15">
        <v>101146.78912</v>
      </c>
      <c r="M11" s="15">
        <v>101937.45800999999</v>
      </c>
      <c r="N11" s="15">
        <v>107610.85575</v>
      </c>
      <c r="O11" s="15">
        <v>98523.038830000005</v>
      </c>
      <c r="P11" s="15">
        <v>69028.866479999997</v>
      </c>
      <c r="Q11" s="15">
        <v>198752.82604000001</v>
      </c>
      <c r="R11" s="15">
        <v>213297.12297</v>
      </c>
      <c r="S11" s="15">
        <v>219439.49979000003</v>
      </c>
      <c r="T11" s="15">
        <v>197541</v>
      </c>
      <c r="U11" s="15">
        <v>65714.600000000006</v>
      </c>
      <c r="V11" s="15">
        <v>91371</v>
      </c>
      <c r="W11" s="15">
        <v>100818</v>
      </c>
      <c r="X11" s="15">
        <v>80094</v>
      </c>
      <c r="Y11" s="15">
        <v>141816</v>
      </c>
      <c r="Z11" s="15">
        <v>105004</v>
      </c>
      <c r="AA11" s="15">
        <v>108083</v>
      </c>
      <c r="AB11" s="15">
        <v>111763</v>
      </c>
      <c r="AC11" s="15">
        <v>102059</v>
      </c>
      <c r="AD11" s="15">
        <v>103767</v>
      </c>
      <c r="AE11" s="15">
        <v>110489</v>
      </c>
      <c r="AF11" s="15">
        <v>111470</v>
      </c>
      <c r="AG11" s="15">
        <v>112105</v>
      </c>
      <c r="AH11" s="15">
        <v>117132</v>
      </c>
      <c r="AI11" s="2">
        <v>116000</v>
      </c>
      <c r="AJ11" s="2">
        <v>120928</v>
      </c>
      <c r="AK11" s="2">
        <v>172485</v>
      </c>
    </row>
    <row r="12" spans="1:37">
      <c r="A12" s="40" t="s">
        <v>945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23976</v>
      </c>
      <c r="AG12" s="15">
        <v>18362</v>
      </c>
      <c r="AH12" s="15">
        <v>18362</v>
      </c>
      <c r="AI12" s="2">
        <v>18362</v>
      </c>
      <c r="AJ12" s="2">
        <v>17477</v>
      </c>
      <c r="AK12" s="2">
        <v>10027107</v>
      </c>
    </row>
    <row r="13" spans="1:37" collapsed="1">
      <c r="A13" s="39" t="s">
        <v>943</v>
      </c>
      <c r="B13" s="17">
        <v>3002354.8620699998</v>
      </c>
      <c r="C13" s="17">
        <v>3092132.7967900001</v>
      </c>
      <c r="D13" s="17">
        <v>3005642.0189100001</v>
      </c>
      <c r="E13" s="17">
        <v>2944277.5303399996</v>
      </c>
      <c r="F13" s="17">
        <v>2968570.9777799998</v>
      </c>
      <c r="G13" s="17">
        <v>3086982.8727899999</v>
      </c>
      <c r="H13" s="17">
        <v>3155916.2827399997</v>
      </c>
      <c r="I13" s="17">
        <v>3952487.39334</v>
      </c>
      <c r="J13" s="17">
        <v>5117027.8615699997</v>
      </c>
      <c r="K13" s="17">
        <v>5128328.96282</v>
      </c>
      <c r="L13" s="17">
        <v>5196202.3328099996</v>
      </c>
      <c r="M13" s="17">
        <v>5093287.7958400007</v>
      </c>
      <c r="N13" s="17">
        <v>5101419.4101999998</v>
      </c>
      <c r="O13" s="17">
        <v>5313742.0503000002</v>
      </c>
      <c r="P13" s="17">
        <v>5260603.7594900001</v>
      </c>
      <c r="Q13" s="17">
        <v>5125535.7703200001</v>
      </c>
      <c r="R13" s="17">
        <v>5181734.7954399996</v>
      </c>
      <c r="S13" s="17">
        <v>5233934.5975400005</v>
      </c>
      <c r="T13" s="17">
        <v>5514426</v>
      </c>
      <c r="U13" s="17">
        <v>5645712</v>
      </c>
      <c r="V13" s="17">
        <v>5567730</v>
      </c>
      <c r="W13" s="17">
        <v>5625882</v>
      </c>
      <c r="X13" s="17">
        <v>5759294</v>
      </c>
      <c r="Y13" s="17">
        <v>5018330</v>
      </c>
      <c r="Z13" s="17">
        <v>4983430</v>
      </c>
      <c r="AA13" s="17">
        <v>5060337</v>
      </c>
      <c r="AB13" s="17">
        <f>SUM(AB14:AB20)</f>
        <v>5087511</v>
      </c>
      <c r="AC13" s="17">
        <f t="shared" ref="AC13:AD13" si="0">SUM(AC14:AC20)</f>
        <v>5130233</v>
      </c>
      <c r="AD13" s="17">
        <f t="shared" si="0"/>
        <v>5036608</v>
      </c>
      <c r="AE13" s="17">
        <f t="shared" ref="AE13:AF13" si="1">SUM(AE14:AE20)</f>
        <v>4989217</v>
      </c>
      <c r="AF13" s="17">
        <f t="shared" si="1"/>
        <v>4935008</v>
      </c>
      <c r="AG13" s="17">
        <v>4852103</v>
      </c>
      <c r="AH13" s="17">
        <v>5006452</v>
      </c>
      <c r="AI13" s="17">
        <f>SUM(AI14:AI20)</f>
        <v>5103554</v>
      </c>
      <c r="AJ13" s="17">
        <f>SUM(AJ14:AJ20)</f>
        <v>5052053</v>
      </c>
      <c r="AK13" s="17">
        <v>4845563</v>
      </c>
    </row>
    <row r="14" spans="1:37">
      <c r="A14" s="40" t="s">
        <v>939</v>
      </c>
      <c r="B14" s="15">
        <v>621448.10608000006</v>
      </c>
      <c r="C14" s="15">
        <v>698522.07999</v>
      </c>
      <c r="D14" s="15">
        <v>666722.93515000015</v>
      </c>
      <c r="E14" s="15">
        <v>580499.90336</v>
      </c>
      <c r="F14" s="15">
        <v>603399.44324999989</v>
      </c>
      <c r="G14" s="15">
        <v>684737.06482000009</v>
      </c>
      <c r="H14" s="15">
        <v>723440.71820999996</v>
      </c>
      <c r="I14" s="15">
        <v>1453371.81434</v>
      </c>
      <c r="J14" s="15">
        <v>1507701.9377300001</v>
      </c>
      <c r="K14" s="15">
        <v>1565536.2007600002</v>
      </c>
      <c r="L14" s="15">
        <v>1597435.8659300001</v>
      </c>
      <c r="M14" s="15">
        <v>1670329.76569</v>
      </c>
      <c r="N14" s="15">
        <v>1695847.5630500002</v>
      </c>
      <c r="O14" s="15">
        <v>1887449.5584800001</v>
      </c>
      <c r="P14" s="15">
        <v>1867154.20242</v>
      </c>
      <c r="Q14" s="15">
        <v>1758723.6132400001</v>
      </c>
      <c r="R14" s="15">
        <v>1805691.13185</v>
      </c>
      <c r="S14" s="15">
        <v>1813927.37056</v>
      </c>
      <c r="T14" s="15">
        <v>2048685</v>
      </c>
      <c r="U14" s="15">
        <v>2100933</v>
      </c>
      <c r="V14" s="15">
        <v>1988761</v>
      </c>
      <c r="W14" s="15">
        <v>1994713</v>
      </c>
      <c r="X14" s="15">
        <v>2063691</v>
      </c>
      <c r="Y14" s="15">
        <v>1342040</v>
      </c>
      <c r="Z14" s="15">
        <v>1494727</v>
      </c>
      <c r="AA14" s="15">
        <v>1622746</v>
      </c>
      <c r="AB14" s="15">
        <v>1725356</v>
      </c>
      <c r="AC14" s="15">
        <v>1478118</v>
      </c>
      <c r="AD14" s="15">
        <v>1422696</v>
      </c>
      <c r="AE14" s="15">
        <v>1374460</v>
      </c>
      <c r="AF14" s="15">
        <v>1351677</v>
      </c>
      <c r="AG14" s="15">
        <v>1299521</v>
      </c>
      <c r="AH14" s="15">
        <v>1418542</v>
      </c>
      <c r="AI14" s="2">
        <v>1428282</v>
      </c>
      <c r="AJ14" s="2">
        <v>1392698</v>
      </c>
      <c r="AK14" s="2">
        <v>1392255</v>
      </c>
    </row>
    <row r="15" spans="1:37">
      <c r="A15" s="40" t="s">
        <v>944</v>
      </c>
      <c r="B15" s="15">
        <v>129028.26482000001</v>
      </c>
      <c r="C15" s="15">
        <v>172168.89809</v>
      </c>
      <c r="D15" s="15">
        <v>183524.45786000002</v>
      </c>
      <c r="E15" s="15">
        <v>193620.76480999999</v>
      </c>
      <c r="F15" s="15">
        <v>206537.19347000003</v>
      </c>
      <c r="G15" s="15">
        <v>223271.38133</v>
      </c>
      <c r="H15" s="15">
        <v>235643.72421000001</v>
      </c>
      <c r="I15" s="15">
        <v>249010.93953</v>
      </c>
      <c r="J15" s="15">
        <v>256248.35348000002</v>
      </c>
      <c r="K15" s="15">
        <v>259102.80371000001</v>
      </c>
      <c r="L15" s="15">
        <v>259659.39703999998</v>
      </c>
      <c r="M15" s="15">
        <v>138639.40616000001</v>
      </c>
      <c r="N15" s="15">
        <v>139883.53805</v>
      </c>
      <c r="O15" s="15">
        <v>139655.34721000001</v>
      </c>
      <c r="P15" s="15">
        <v>139424.44186000002</v>
      </c>
      <c r="Q15" s="15">
        <v>139893.67695000002</v>
      </c>
      <c r="R15" s="15">
        <v>141514.66998000001</v>
      </c>
      <c r="S15" s="15">
        <v>147552.92851</v>
      </c>
      <c r="T15" s="15">
        <v>151538</v>
      </c>
      <c r="U15" s="15">
        <v>160535</v>
      </c>
      <c r="V15" s="15">
        <v>165989</v>
      </c>
      <c r="W15" s="15">
        <v>173779</v>
      </c>
      <c r="X15" s="15">
        <v>181474</v>
      </c>
      <c r="Y15" s="15">
        <v>188745</v>
      </c>
      <c r="Z15" s="15">
        <v>55516</v>
      </c>
      <c r="AA15" s="15">
        <v>54077</v>
      </c>
      <c r="AB15" s="15">
        <v>53510</v>
      </c>
      <c r="AC15" s="15">
        <v>52883</v>
      </c>
      <c r="AD15" s="15">
        <v>48896</v>
      </c>
      <c r="AE15" s="15">
        <v>50834</v>
      </c>
      <c r="AF15" s="15">
        <v>54890</v>
      </c>
      <c r="AG15" s="15">
        <v>54100</v>
      </c>
      <c r="AH15" s="15">
        <v>53222</v>
      </c>
      <c r="AI15" s="2">
        <v>57686</v>
      </c>
      <c r="AJ15" s="2">
        <v>61615</v>
      </c>
      <c r="AK15" s="2">
        <v>66191</v>
      </c>
    </row>
    <row r="16" spans="1:37">
      <c r="A16" s="40" t="s">
        <v>945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33854.897229999995</v>
      </c>
      <c r="N16" s="15">
        <v>33699.280859999999</v>
      </c>
      <c r="O16" s="15">
        <v>33699.280859999999</v>
      </c>
      <c r="P16" s="15">
        <v>33699.280859999999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2">
        <v>0</v>
      </c>
    </row>
    <row r="17" spans="1:37" collapsed="1">
      <c r="A17" s="40" t="s">
        <v>946</v>
      </c>
      <c r="B17" s="15">
        <v>190365.77888999999</v>
      </c>
      <c r="C17" s="15">
        <v>188602.60587</v>
      </c>
      <c r="D17" s="15">
        <v>186839.89233999999</v>
      </c>
      <c r="E17" s="15">
        <v>185077.40513</v>
      </c>
      <c r="F17" s="15">
        <v>183315.07741999999</v>
      </c>
      <c r="G17" s="15">
        <v>181709.88130000001</v>
      </c>
      <c r="H17" s="15">
        <v>179940.03605000002</v>
      </c>
      <c r="I17" s="15">
        <v>178222.46340000001</v>
      </c>
      <c r="J17" s="15">
        <v>176460.54556</v>
      </c>
      <c r="K17" s="15">
        <v>174743.14724000002</v>
      </c>
      <c r="L17" s="15">
        <v>173242.44593000002</v>
      </c>
      <c r="M17" s="15">
        <v>171735.64387</v>
      </c>
      <c r="N17" s="15">
        <v>170236.60363999999</v>
      </c>
      <c r="O17" s="15">
        <v>168745.79895</v>
      </c>
      <c r="P17" s="15">
        <v>167301.56778000001</v>
      </c>
      <c r="Q17" s="15">
        <v>166063.39980000001</v>
      </c>
      <c r="R17" s="15">
        <v>169263.36202</v>
      </c>
      <c r="S17" s="15">
        <v>167878.15971000001</v>
      </c>
      <c r="T17" s="15">
        <v>166877</v>
      </c>
      <c r="U17" s="15">
        <v>165941</v>
      </c>
      <c r="V17" s="15">
        <v>164590</v>
      </c>
      <c r="W17" s="15">
        <v>163253</v>
      </c>
      <c r="X17" s="15">
        <v>161910</v>
      </c>
      <c r="Y17" s="15">
        <v>160567</v>
      </c>
      <c r="Z17" s="15">
        <v>159225</v>
      </c>
      <c r="AA17" s="15">
        <v>157945</v>
      </c>
      <c r="AB17" s="15">
        <v>161249</v>
      </c>
      <c r="AC17" s="15">
        <v>165732</v>
      </c>
      <c r="AD17" s="15">
        <v>166561</v>
      </c>
      <c r="AE17" s="15">
        <v>166038</v>
      </c>
      <c r="AF17" s="15">
        <v>165113</v>
      </c>
      <c r="AG17" s="15">
        <v>164428</v>
      </c>
      <c r="AH17" s="15">
        <v>163388</v>
      </c>
      <c r="AI17" s="2">
        <v>162248</v>
      </c>
      <c r="AJ17" s="2">
        <v>161777</v>
      </c>
      <c r="AK17" s="2">
        <v>0</v>
      </c>
    </row>
    <row r="18" spans="1:37">
      <c r="A18" s="40" t="s">
        <v>947</v>
      </c>
      <c r="B18" s="15">
        <v>1946163.7518399998</v>
      </c>
      <c r="C18" s="15">
        <v>1911427.1643399999</v>
      </c>
      <c r="D18" s="15">
        <v>1840134.21218</v>
      </c>
      <c r="E18" s="15">
        <v>1847646.8613</v>
      </c>
      <c r="F18" s="15">
        <v>1840286.1842800002</v>
      </c>
      <c r="G18" s="15">
        <v>1854628.3294899999</v>
      </c>
      <c r="H18" s="15">
        <v>1862312.0562199997</v>
      </c>
      <c r="I18" s="15">
        <v>1883752.2939599997</v>
      </c>
      <c r="J18" s="15">
        <v>1853468.3500299996</v>
      </c>
      <c r="K18" s="15">
        <v>1834188.59987</v>
      </c>
      <c r="L18" s="15">
        <v>1828906.5540999998</v>
      </c>
      <c r="M18" s="15">
        <v>1784776.6942700001</v>
      </c>
      <c r="N18" s="15">
        <v>1754213.2071800001</v>
      </c>
      <c r="O18" s="15">
        <v>1717026.40347</v>
      </c>
      <c r="P18" s="15">
        <v>1686156.8952500001</v>
      </c>
      <c r="Q18" s="15">
        <v>1639224.2167100001</v>
      </c>
      <c r="R18" s="15">
        <v>1614875.74367</v>
      </c>
      <c r="S18" s="15">
        <v>1609888.97278</v>
      </c>
      <c r="T18" s="15">
        <v>1609381</v>
      </c>
      <c r="U18" s="15">
        <v>1573521</v>
      </c>
      <c r="V18" s="15">
        <v>1573704</v>
      </c>
      <c r="W18" s="15">
        <v>1606572</v>
      </c>
      <c r="X18" s="15">
        <v>1632616</v>
      </c>
      <c r="Y18" s="15">
        <v>1574382</v>
      </c>
      <c r="Z18" s="15">
        <v>1563280</v>
      </c>
      <c r="AA18" s="15">
        <v>1529304</v>
      </c>
      <c r="AB18" s="15">
        <v>1498747</v>
      </c>
      <c r="AC18" s="15">
        <v>1471201</v>
      </c>
      <c r="AD18" s="15">
        <v>1441326</v>
      </c>
      <c r="AE18" s="15">
        <v>1429047</v>
      </c>
      <c r="AF18" s="15">
        <v>1398439</v>
      </c>
      <c r="AG18" s="15">
        <v>1406227</v>
      </c>
      <c r="AH18" s="15">
        <v>1390931</v>
      </c>
      <c r="AI18" s="2">
        <v>1407216</v>
      </c>
      <c r="AJ18" s="2">
        <v>1421706</v>
      </c>
      <c r="AK18" s="2">
        <v>1473044</v>
      </c>
    </row>
    <row r="19" spans="1:37">
      <c r="A19" s="40" t="s">
        <v>948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1115378.34534</v>
      </c>
      <c r="K19" s="15">
        <v>1076477.34559</v>
      </c>
      <c r="L19" s="15">
        <v>1092488.28574</v>
      </c>
      <c r="M19" s="15">
        <v>998934.55850000004</v>
      </c>
      <c r="N19" s="15">
        <v>973519.10887</v>
      </c>
      <c r="O19" s="15">
        <v>998544.79304000002</v>
      </c>
      <c r="P19" s="15">
        <v>959934.60446000006</v>
      </c>
      <c r="Q19" s="15">
        <v>937924.69355999993</v>
      </c>
      <c r="R19" s="15">
        <v>922186.15208999987</v>
      </c>
      <c r="S19" s="15">
        <v>912817.1058100001</v>
      </c>
      <c r="T19" s="15">
        <v>902220</v>
      </c>
      <c r="U19" s="15">
        <v>916406</v>
      </c>
      <c r="V19" s="15">
        <v>916894</v>
      </c>
      <c r="W19" s="15">
        <v>892927</v>
      </c>
      <c r="X19" s="15">
        <v>883578</v>
      </c>
      <c r="Y19" s="15">
        <v>849902</v>
      </c>
      <c r="Z19" s="15">
        <v>792898</v>
      </c>
      <c r="AA19" s="15">
        <v>755590</v>
      </c>
      <c r="AB19" s="15">
        <v>702758</v>
      </c>
      <c r="AC19" s="15">
        <v>1004455</v>
      </c>
      <c r="AD19" s="15">
        <v>991346</v>
      </c>
      <c r="AE19" s="15">
        <v>1019634</v>
      </c>
      <c r="AF19" s="15">
        <v>1009779</v>
      </c>
      <c r="AG19" s="15">
        <v>964849</v>
      </c>
      <c r="AH19" s="15">
        <v>994017</v>
      </c>
      <c r="AI19" s="2">
        <v>1061628</v>
      </c>
      <c r="AJ19" s="2">
        <v>1006722</v>
      </c>
      <c r="AK19" s="2">
        <v>943833</v>
      </c>
    </row>
    <row r="20" spans="1:37">
      <c r="A20" s="40" t="s">
        <v>949</v>
      </c>
      <c r="B20" s="15">
        <v>115348.96044</v>
      </c>
      <c r="C20" s="15">
        <v>121412.0485</v>
      </c>
      <c r="D20" s="15">
        <v>128420.52137999999</v>
      </c>
      <c r="E20" s="15">
        <v>137432.59573999999</v>
      </c>
      <c r="F20" s="15">
        <v>135033.07935999997</v>
      </c>
      <c r="G20" s="15">
        <v>142636.21585000001</v>
      </c>
      <c r="H20" s="15">
        <v>154579.74804999999</v>
      </c>
      <c r="I20" s="15">
        <v>188129.88210999998</v>
      </c>
      <c r="J20" s="15">
        <v>207770.32943000001</v>
      </c>
      <c r="K20" s="15">
        <v>218280.86564999996</v>
      </c>
      <c r="L20" s="15">
        <v>244469.78406999999</v>
      </c>
      <c r="M20" s="15">
        <v>295016.83012</v>
      </c>
      <c r="N20" s="15">
        <v>334020.10854999995</v>
      </c>
      <c r="O20" s="15">
        <v>368620.86829000001</v>
      </c>
      <c r="P20" s="15">
        <v>406932.76685999997</v>
      </c>
      <c r="Q20" s="15">
        <v>483706.17005999997</v>
      </c>
      <c r="R20" s="15">
        <v>528203.73583000002</v>
      </c>
      <c r="S20" s="15">
        <v>581870.06017000007</v>
      </c>
      <c r="T20" s="15">
        <v>635725</v>
      </c>
      <c r="U20" s="15">
        <v>728376</v>
      </c>
      <c r="V20" s="15">
        <v>757792</v>
      </c>
      <c r="W20" s="15">
        <v>794638</v>
      </c>
      <c r="X20" s="15">
        <v>836025</v>
      </c>
      <c r="Y20" s="15">
        <v>902694</v>
      </c>
      <c r="Z20" s="15">
        <v>917784</v>
      </c>
      <c r="AA20" s="15">
        <v>940675</v>
      </c>
      <c r="AB20" s="15">
        <v>945891</v>
      </c>
      <c r="AC20" s="15">
        <v>957844</v>
      </c>
      <c r="AD20" s="15">
        <v>965783</v>
      </c>
      <c r="AE20" s="15">
        <v>949204</v>
      </c>
      <c r="AF20" s="15">
        <v>955110</v>
      </c>
      <c r="AG20" s="15">
        <v>962978</v>
      </c>
      <c r="AH20" s="15">
        <v>986352</v>
      </c>
      <c r="AI20" s="2">
        <v>986494</v>
      </c>
      <c r="AJ20" s="2">
        <v>1007535</v>
      </c>
      <c r="AK20" s="2">
        <v>970240</v>
      </c>
    </row>
    <row r="21" spans="1:37" collapsed="1">
      <c r="A21" s="39" t="s">
        <v>950</v>
      </c>
      <c r="B21" s="17">
        <v>7285993.2712599998</v>
      </c>
      <c r="C21" s="17">
        <v>7380041.4619400008</v>
      </c>
      <c r="D21" s="17">
        <v>7372373.9419099996</v>
      </c>
      <c r="E21" s="17">
        <v>7927897.7056399994</v>
      </c>
      <c r="F21" s="17">
        <v>7665276.5252399985</v>
      </c>
      <c r="G21" s="17">
        <v>8440564.8928800002</v>
      </c>
      <c r="H21" s="17">
        <v>8647328.8251399994</v>
      </c>
      <c r="I21" s="17">
        <v>10472147.972890001</v>
      </c>
      <c r="J21" s="17">
        <v>11119720.559519999</v>
      </c>
      <c r="K21" s="17">
        <v>11224640.364089999</v>
      </c>
      <c r="L21" s="17">
        <v>11961762.53963</v>
      </c>
      <c r="M21" s="17">
        <v>12602523.79476</v>
      </c>
      <c r="N21" s="17">
        <v>11960234.144239999</v>
      </c>
      <c r="O21" s="17">
        <v>12095976.62328</v>
      </c>
      <c r="P21" s="17">
        <v>13117891.018560002</v>
      </c>
      <c r="Q21" s="17">
        <v>13826592.38783</v>
      </c>
      <c r="R21" s="17">
        <v>13351642.055489998</v>
      </c>
      <c r="S21" s="17">
        <v>12959072.090820001</v>
      </c>
      <c r="T21" s="17">
        <v>13557604</v>
      </c>
      <c r="U21" s="17">
        <v>14478420.799999999</v>
      </c>
      <c r="V21" s="17">
        <v>14109529</v>
      </c>
      <c r="W21" s="17">
        <v>14144806</v>
      </c>
      <c r="X21" s="17">
        <v>13843140</v>
      </c>
      <c r="Y21" s="17">
        <v>15221939</v>
      </c>
      <c r="Z21" s="17">
        <v>14789780</v>
      </c>
      <c r="AA21" s="17">
        <v>14173630</v>
      </c>
      <c r="AB21" s="17">
        <f>AB6+AB13</f>
        <v>13787909</v>
      </c>
      <c r="AC21" s="17">
        <f t="shared" ref="AC21:AD21" si="2">AC6+AC13</f>
        <v>14272668</v>
      </c>
      <c r="AD21" s="17">
        <f t="shared" si="2"/>
        <v>13628751</v>
      </c>
      <c r="AE21" s="17">
        <f t="shared" ref="AE21:AF21" si="3">AE6+AE13</f>
        <v>13368371</v>
      </c>
      <c r="AF21" s="17">
        <f t="shared" si="3"/>
        <v>13028569</v>
      </c>
      <c r="AG21" s="17">
        <v>13633267</v>
      </c>
      <c r="AH21" s="17">
        <v>13236323</v>
      </c>
      <c r="AI21" s="17">
        <f>AI6+AI13</f>
        <v>13546372</v>
      </c>
      <c r="AJ21" s="17">
        <f>AJ6+AJ13</f>
        <v>13558233</v>
      </c>
      <c r="AK21" s="17">
        <v>14872670</v>
      </c>
    </row>
    <row r="22" spans="1:37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7">
      <c r="A23" s="6" t="s">
        <v>1044</v>
      </c>
      <c r="B23" s="7" t="s">
        <v>1097</v>
      </c>
      <c r="C23" s="7" t="s">
        <v>1098</v>
      </c>
      <c r="D23" s="7" t="s">
        <v>1099</v>
      </c>
      <c r="E23" s="7" t="s">
        <v>1100</v>
      </c>
      <c r="F23" s="7" t="s">
        <v>1101</v>
      </c>
      <c r="G23" s="7" t="s">
        <v>1102</v>
      </c>
      <c r="H23" s="7" t="s">
        <v>1103</v>
      </c>
      <c r="I23" s="7" t="s">
        <v>1104</v>
      </c>
      <c r="J23" s="7" t="s">
        <v>884</v>
      </c>
      <c r="K23" s="7" t="s">
        <v>885</v>
      </c>
      <c r="L23" s="7" t="s">
        <v>886</v>
      </c>
      <c r="M23" s="7" t="s">
        <v>887</v>
      </c>
      <c r="N23" s="7" t="s">
        <v>888</v>
      </c>
      <c r="O23" s="7" t="s">
        <v>889</v>
      </c>
      <c r="P23" s="7" t="s">
        <v>890</v>
      </c>
      <c r="Q23" s="7" t="s">
        <v>891</v>
      </c>
      <c r="R23" s="7" t="s">
        <v>892</v>
      </c>
      <c r="S23" s="7" t="s">
        <v>893</v>
      </c>
      <c r="T23" s="7" t="s">
        <v>894</v>
      </c>
      <c r="U23" s="7" t="s">
        <v>895</v>
      </c>
      <c r="V23" s="7" t="s">
        <v>896</v>
      </c>
      <c r="W23" s="7" t="s">
        <v>897</v>
      </c>
      <c r="X23" s="7" t="s">
        <v>1090</v>
      </c>
      <c r="Y23" s="7" t="s">
        <v>1119</v>
      </c>
      <c r="Z23" s="7" t="s">
        <v>1162</v>
      </c>
      <c r="AA23" s="7" t="s">
        <v>1176</v>
      </c>
      <c r="AB23" s="7" t="s">
        <v>1188</v>
      </c>
      <c r="AC23" s="7" t="s">
        <v>1198</v>
      </c>
      <c r="AD23" s="7" t="s">
        <v>1203</v>
      </c>
      <c r="AE23" s="7" t="s">
        <v>1208</v>
      </c>
      <c r="AF23" s="7" t="s">
        <v>1220</v>
      </c>
      <c r="AG23" s="7" t="s">
        <v>1270</v>
      </c>
      <c r="AH23" s="7" t="s">
        <v>1271</v>
      </c>
      <c r="AI23" s="7" t="s">
        <v>1287</v>
      </c>
      <c r="AJ23" s="7" t="s">
        <v>1292</v>
      </c>
      <c r="AK23" s="7" t="s">
        <v>1339</v>
      </c>
    </row>
    <row r="24" spans="1:37">
      <c r="A24" s="39" t="s">
        <v>954</v>
      </c>
      <c r="B24" s="17">
        <v>2265425.16506</v>
      </c>
      <c r="C24" s="17">
        <v>2358278.1395999999</v>
      </c>
      <c r="D24" s="17">
        <v>2491029.2917399998</v>
      </c>
      <c r="E24" s="17">
        <v>2824677.7890599999</v>
      </c>
      <c r="F24" s="17">
        <v>2832561.1210599998</v>
      </c>
      <c r="G24" s="17">
        <v>2777311.98704</v>
      </c>
      <c r="H24" s="17">
        <v>3079737.6241299999</v>
      </c>
      <c r="I24" s="17">
        <v>3937065.52177</v>
      </c>
      <c r="J24" s="17">
        <v>3086325.3104099995</v>
      </c>
      <c r="K24" s="17">
        <v>3022612.1470799996</v>
      </c>
      <c r="L24" s="17">
        <v>3616827.6201099996</v>
      </c>
      <c r="M24" s="17">
        <v>4400507.7357100006</v>
      </c>
      <c r="N24" s="17">
        <v>4047415.7707599998</v>
      </c>
      <c r="O24" s="17">
        <v>5032901.13619</v>
      </c>
      <c r="P24" s="17">
        <v>5360621.8257499998</v>
      </c>
      <c r="Q24" s="17">
        <v>5080495.3007899988</v>
      </c>
      <c r="R24" s="17">
        <v>4718242.7348600011</v>
      </c>
      <c r="S24" s="17">
        <v>4394412.1058399994</v>
      </c>
      <c r="T24" s="17">
        <v>5294221</v>
      </c>
      <c r="U24" s="17">
        <v>6085371</v>
      </c>
      <c r="V24" s="17">
        <v>5887028</v>
      </c>
      <c r="W24" s="17">
        <v>5827853</v>
      </c>
      <c r="X24" s="17">
        <v>5348583</v>
      </c>
      <c r="Y24" s="17">
        <v>6307421</v>
      </c>
      <c r="Z24" s="17">
        <v>5985908</v>
      </c>
      <c r="AA24" s="17">
        <v>5514646</v>
      </c>
      <c r="AB24" s="17">
        <f t="shared" ref="AB24" si="4">SUM(AB25:AB37)</f>
        <v>5360156</v>
      </c>
      <c r="AC24" s="17">
        <f t="shared" ref="AC24:AD24" si="5">SUM(AC25:AC37)</f>
        <v>5519087</v>
      </c>
      <c r="AD24" s="17">
        <f t="shared" si="5"/>
        <v>5126320</v>
      </c>
      <c r="AE24" s="17">
        <f t="shared" ref="AE24" si="6">SUM(AE25:AE37)</f>
        <v>5252909</v>
      </c>
      <c r="AF24" s="17">
        <f>SUM(AF25:AF37)</f>
        <v>5206308</v>
      </c>
      <c r="AG24" s="17">
        <v>5940448</v>
      </c>
      <c r="AH24" s="17">
        <v>5529444</v>
      </c>
      <c r="AI24" s="17">
        <f>SUM(AI25:AI37)</f>
        <v>5691909</v>
      </c>
      <c r="AJ24" s="17">
        <f>SUM(AJ25:AJ37)</f>
        <v>5690182</v>
      </c>
      <c r="AK24" s="17">
        <v>6412388</v>
      </c>
    </row>
    <row r="25" spans="1:37">
      <c r="A25" s="40" t="s">
        <v>951</v>
      </c>
      <c r="B25" s="15">
        <v>410795.34149000002</v>
      </c>
      <c r="C25" s="15">
        <v>454534.94</v>
      </c>
      <c r="D25" s="15">
        <v>387033.20567</v>
      </c>
      <c r="E25" s="15">
        <v>451956.69224</v>
      </c>
      <c r="F25" s="15">
        <v>451451.96669000009</v>
      </c>
      <c r="G25" s="15">
        <v>420216.25071999995</v>
      </c>
      <c r="H25" s="15">
        <v>377154.4779499998</v>
      </c>
      <c r="I25" s="15">
        <v>451199.87259999994</v>
      </c>
      <c r="J25" s="15">
        <v>391735.03756000003</v>
      </c>
      <c r="K25" s="15">
        <v>368398.23360000015</v>
      </c>
      <c r="L25" s="15">
        <v>484814.11566000013</v>
      </c>
      <c r="M25" s="15">
        <v>520001.29072999989</v>
      </c>
      <c r="N25" s="15">
        <v>422145</v>
      </c>
      <c r="O25" s="15">
        <v>125696.63600999987</v>
      </c>
      <c r="P25" s="15">
        <v>460161.57409000013</v>
      </c>
      <c r="Q25" s="15">
        <v>754387.79523000005</v>
      </c>
      <c r="R25" s="15">
        <v>763543.46265000012</v>
      </c>
      <c r="S25" s="15">
        <v>616734.6</v>
      </c>
      <c r="T25" s="15">
        <v>639923</v>
      </c>
      <c r="U25" s="15">
        <v>761580</v>
      </c>
      <c r="V25" s="15">
        <v>787881</v>
      </c>
      <c r="W25" s="15">
        <v>701990</v>
      </c>
      <c r="X25" s="15">
        <v>605137</v>
      </c>
      <c r="Y25" s="15">
        <v>788793</v>
      </c>
      <c r="Z25" s="15">
        <v>760056</v>
      </c>
      <c r="AA25" s="15">
        <v>587158</v>
      </c>
      <c r="AB25" s="15">
        <v>727886</v>
      </c>
      <c r="AC25" s="15">
        <v>823234</v>
      </c>
      <c r="AD25" s="15">
        <v>947897</v>
      </c>
      <c r="AE25" s="15">
        <v>927064</v>
      </c>
      <c r="AF25" s="15">
        <v>975310</v>
      </c>
      <c r="AG25" s="15">
        <v>1022163</v>
      </c>
      <c r="AH25" s="15">
        <v>1054855</v>
      </c>
      <c r="AI25" s="2">
        <v>1020129</v>
      </c>
      <c r="AJ25" s="2">
        <v>1020258</v>
      </c>
      <c r="AK25" s="2">
        <v>1148309</v>
      </c>
    </row>
    <row r="26" spans="1:37">
      <c r="A26" s="40" t="s">
        <v>1197</v>
      </c>
      <c r="B26" s="15">
        <v>57573</v>
      </c>
      <c r="C26" s="15">
        <v>61812.46</v>
      </c>
      <c r="D26" s="15">
        <v>58253</v>
      </c>
      <c r="E26" s="15">
        <v>72395</v>
      </c>
      <c r="F26" s="15">
        <v>43208</v>
      </c>
      <c r="G26" s="15">
        <v>48394</v>
      </c>
      <c r="H26" s="15">
        <v>45834</v>
      </c>
      <c r="I26" s="15">
        <v>68567</v>
      </c>
      <c r="J26" s="15">
        <v>42230</v>
      </c>
      <c r="K26" s="15">
        <v>41823</v>
      </c>
      <c r="L26" s="15">
        <v>67030</v>
      </c>
      <c r="M26" s="15">
        <v>111912</v>
      </c>
      <c r="N26" s="15">
        <v>93387</v>
      </c>
      <c r="O26" s="15">
        <v>14195</v>
      </c>
      <c r="P26" s="15">
        <v>69723</v>
      </c>
      <c r="Q26" s="15">
        <v>279247</v>
      </c>
      <c r="R26" s="15">
        <v>254087</v>
      </c>
      <c r="S26" s="15">
        <v>202913</v>
      </c>
      <c r="T26" s="15">
        <v>270690</v>
      </c>
      <c r="U26" s="15">
        <v>284649</v>
      </c>
      <c r="V26" s="15">
        <v>185720</v>
      </c>
      <c r="W26" s="15">
        <v>146861</v>
      </c>
      <c r="X26" s="15">
        <v>141507</v>
      </c>
      <c r="Y26" s="15">
        <v>173697</v>
      </c>
      <c r="Z26" s="15">
        <v>334637</v>
      </c>
      <c r="AA26" s="15">
        <v>376316</v>
      </c>
      <c r="AB26" s="15">
        <v>167655</v>
      </c>
      <c r="AC26" s="15">
        <v>181376</v>
      </c>
      <c r="AD26" s="15">
        <v>189273</v>
      </c>
      <c r="AE26" s="15">
        <v>187984</v>
      </c>
      <c r="AF26" s="15">
        <v>224616</v>
      </c>
      <c r="AG26" s="15">
        <v>232720</v>
      </c>
      <c r="AH26" s="15">
        <v>208146</v>
      </c>
      <c r="AI26" s="2">
        <v>125148</v>
      </c>
      <c r="AJ26" s="2">
        <v>170220</v>
      </c>
      <c r="AK26" s="2">
        <v>58352</v>
      </c>
    </row>
    <row r="27" spans="1:37">
      <c r="A27" s="40" t="s">
        <v>955</v>
      </c>
      <c r="B27" s="15">
        <v>344557.40866999998</v>
      </c>
      <c r="C27" s="15">
        <v>293340.40000000002</v>
      </c>
      <c r="D27" s="15">
        <v>322510.65429999994</v>
      </c>
      <c r="E27" s="15">
        <v>234051.33295000001</v>
      </c>
      <c r="F27" s="15">
        <v>414142.83968000009</v>
      </c>
      <c r="G27" s="15">
        <v>251409.96163000012</v>
      </c>
      <c r="H27" s="15">
        <v>465352.1090900001</v>
      </c>
      <c r="I27" s="15">
        <v>369188.50200000004</v>
      </c>
      <c r="J27" s="15">
        <v>364518.40983999986</v>
      </c>
      <c r="K27" s="15">
        <v>371262.1392899999</v>
      </c>
      <c r="L27" s="15">
        <v>544794.44018000003</v>
      </c>
      <c r="M27" s="15">
        <v>762174.68120000022</v>
      </c>
      <c r="N27" s="15">
        <v>897365.7794900001</v>
      </c>
      <c r="O27" s="15">
        <v>1458605.2840100001</v>
      </c>
      <c r="P27" s="15">
        <v>1201978.5778600001</v>
      </c>
      <c r="Q27" s="15">
        <v>1247287.1596300001</v>
      </c>
      <c r="R27" s="15">
        <v>1046241.3770999999</v>
      </c>
      <c r="S27" s="15">
        <v>748386.5789699998</v>
      </c>
      <c r="T27" s="15">
        <v>1120591</v>
      </c>
      <c r="U27" s="15">
        <v>986522</v>
      </c>
      <c r="V27" s="15">
        <v>946633</v>
      </c>
      <c r="W27" s="15">
        <v>932339</v>
      </c>
      <c r="X27" s="15">
        <v>556022</v>
      </c>
      <c r="Y27" s="15">
        <v>526025</v>
      </c>
      <c r="Z27" s="15">
        <v>538496</v>
      </c>
      <c r="AA27" s="15">
        <v>544286</v>
      </c>
      <c r="AB27" s="15">
        <v>673346</v>
      </c>
      <c r="AC27" s="15">
        <v>798238</v>
      </c>
      <c r="AD27" s="15">
        <v>717492</v>
      </c>
      <c r="AE27" s="15">
        <v>393150</v>
      </c>
      <c r="AF27" s="15">
        <v>395282</v>
      </c>
      <c r="AG27" s="15">
        <v>381806</v>
      </c>
      <c r="AH27" s="15">
        <v>401721</v>
      </c>
      <c r="AI27" s="2">
        <v>467489</v>
      </c>
      <c r="AJ27" s="2">
        <v>365991</v>
      </c>
      <c r="AK27" s="2">
        <v>465814</v>
      </c>
    </row>
    <row r="28" spans="1:37">
      <c r="A28" s="40" t="s">
        <v>953</v>
      </c>
      <c r="B28" s="15">
        <v>248954.91167</v>
      </c>
      <c r="C28" s="15">
        <v>232530.8</v>
      </c>
      <c r="D28" s="15">
        <v>343992.87453000003</v>
      </c>
      <c r="E28" s="15">
        <v>322074.28166000004</v>
      </c>
      <c r="F28" s="15">
        <v>415599.24112999998</v>
      </c>
      <c r="G28" s="15">
        <v>427680.20496999996</v>
      </c>
      <c r="H28" s="15">
        <v>334972.11131999997</v>
      </c>
      <c r="I28" s="15">
        <v>326813.32459000003</v>
      </c>
      <c r="J28" s="15">
        <v>97526.319249999986</v>
      </c>
      <c r="K28" s="15">
        <v>26257.45768</v>
      </c>
      <c r="L28" s="15">
        <v>30737.253670000002</v>
      </c>
      <c r="M28" s="15">
        <v>23027.40768</v>
      </c>
      <c r="N28" s="15">
        <v>220981.68767000001</v>
      </c>
      <c r="O28" s="15">
        <v>1013917.90647</v>
      </c>
      <c r="P28" s="15">
        <v>1011939.9319499999</v>
      </c>
      <c r="Q28" s="15">
        <v>11159.8585</v>
      </c>
      <c r="R28" s="15">
        <v>16464.703709999998</v>
      </c>
      <c r="S28" s="15">
        <v>16540.537919999999</v>
      </c>
      <c r="T28" s="15">
        <v>196401</v>
      </c>
      <c r="U28" s="15">
        <v>392802</v>
      </c>
      <c r="V28" s="15">
        <v>579666</v>
      </c>
      <c r="W28" s="15">
        <v>469161</v>
      </c>
      <c r="X28" s="15">
        <v>521394</v>
      </c>
      <c r="Y28" s="15">
        <v>851810</v>
      </c>
      <c r="Z28" s="15">
        <v>898571</v>
      </c>
      <c r="AA28" s="15">
        <v>576668</v>
      </c>
      <c r="AB28" s="15">
        <v>456079</v>
      </c>
      <c r="AC28" s="15">
        <v>230366</v>
      </c>
      <c r="AD28" s="15">
        <v>75760</v>
      </c>
      <c r="AE28" s="15">
        <v>300752</v>
      </c>
      <c r="AF28" s="15">
        <v>25994</v>
      </c>
      <c r="AG28" s="15">
        <v>309593</v>
      </c>
      <c r="AH28" s="15">
        <v>341791</v>
      </c>
      <c r="AI28" s="2">
        <v>311464</v>
      </c>
      <c r="AJ28" s="2">
        <v>345818</v>
      </c>
      <c r="AK28" s="2">
        <v>31916</v>
      </c>
    </row>
    <row r="29" spans="1:37">
      <c r="A29" s="40" t="s">
        <v>956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300568.43705000001</v>
      </c>
      <c r="P29" s="15">
        <v>305692.04414000007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</row>
    <row r="30" spans="1:37">
      <c r="A30" s="40" t="s">
        <v>957</v>
      </c>
      <c r="B30" s="15">
        <v>20785.832320000001</v>
      </c>
      <c r="C30" s="15">
        <v>39657.072510000005</v>
      </c>
      <c r="D30" s="15">
        <v>40842.549460000002</v>
      </c>
      <c r="E30" s="15">
        <v>24874.00951</v>
      </c>
      <c r="F30" s="15">
        <v>24867.980450000003</v>
      </c>
      <c r="G30" s="15">
        <v>26946.364720000001</v>
      </c>
      <c r="H30" s="15">
        <v>29294.323100000001</v>
      </c>
      <c r="I30" s="15">
        <v>30967.828740000001</v>
      </c>
      <c r="J30" s="15">
        <v>32179.738069999999</v>
      </c>
      <c r="K30" s="15">
        <v>33633.260569999999</v>
      </c>
      <c r="L30" s="15">
        <v>35547.25303</v>
      </c>
      <c r="M30" s="15">
        <v>36544.901610000001</v>
      </c>
      <c r="N30" s="15">
        <v>39123.641100000001</v>
      </c>
      <c r="O30" s="15">
        <v>39594.104289999996</v>
      </c>
      <c r="P30" s="15">
        <v>43090.463230000001</v>
      </c>
      <c r="Q30" s="15">
        <v>43484.642339999999</v>
      </c>
      <c r="R30" s="15">
        <v>22290.214219999998</v>
      </c>
      <c r="S30" s="15">
        <v>22650.7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</row>
    <row r="31" spans="1:37">
      <c r="A31" s="40" t="s">
        <v>958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187167.58408999999</v>
      </c>
      <c r="K31" s="15">
        <v>209230.04692000002</v>
      </c>
      <c r="L31" s="15">
        <v>228671.74098000003</v>
      </c>
      <c r="M31" s="15">
        <v>259963.90155000001</v>
      </c>
      <c r="N31" s="15">
        <v>258771.53956999999</v>
      </c>
      <c r="O31" s="15">
        <v>268130.70665000001</v>
      </c>
      <c r="P31" s="15">
        <v>266628.52423000004</v>
      </c>
      <c r="Q31" s="15">
        <v>270619.75723000005</v>
      </c>
      <c r="R31" s="15">
        <v>272518.88182000001</v>
      </c>
      <c r="S31" s="15">
        <v>274757</v>
      </c>
      <c r="T31" s="15">
        <v>277882</v>
      </c>
      <c r="U31" s="15">
        <v>282054</v>
      </c>
      <c r="V31" s="15">
        <v>285676</v>
      </c>
      <c r="W31" s="15">
        <v>285554</v>
      </c>
      <c r="X31" s="15">
        <v>288623</v>
      </c>
      <c r="Y31" s="15">
        <v>282848</v>
      </c>
      <c r="Z31" s="15">
        <v>272384</v>
      </c>
      <c r="AA31" s="15">
        <v>260757</v>
      </c>
      <c r="AB31" s="15">
        <v>244280</v>
      </c>
      <c r="AC31" s="15">
        <v>306254</v>
      </c>
      <c r="AD31" s="15">
        <v>311860</v>
      </c>
      <c r="AE31" s="15">
        <v>334477</v>
      </c>
      <c r="AF31" s="15">
        <v>340624</v>
      </c>
      <c r="AG31" s="15">
        <v>334732</v>
      </c>
      <c r="AH31" s="15">
        <v>340820</v>
      </c>
      <c r="AI31" s="2">
        <v>356093</v>
      </c>
      <c r="AJ31" s="2">
        <v>339482</v>
      </c>
      <c r="AK31" s="2">
        <v>223798</v>
      </c>
    </row>
    <row r="32" spans="1:37">
      <c r="A32" s="40" t="s">
        <v>959</v>
      </c>
      <c r="B32" s="15">
        <v>21981.63984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</row>
    <row r="33" spans="1:37" collapsed="1">
      <c r="A33" s="40" t="s">
        <v>960</v>
      </c>
      <c r="B33" s="15">
        <v>101226.26629</v>
      </c>
      <c r="C33" s="15">
        <v>45403.786719999996</v>
      </c>
      <c r="D33" s="15">
        <v>67220.485870000004</v>
      </c>
      <c r="E33" s="15">
        <v>105413.00998999999</v>
      </c>
      <c r="F33" s="15">
        <v>128972.84122</v>
      </c>
      <c r="G33" s="15">
        <v>47353.094090000006</v>
      </c>
      <c r="H33" s="15">
        <v>73751.527239999996</v>
      </c>
      <c r="I33" s="15">
        <v>243068.22099</v>
      </c>
      <c r="J33" s="15">
        <v>266916.25474</v>
      </c>
      <c r="K33" s="15">
        <v>40615.757820000013</v>
      </c>
      <c r="L33" s="15">
        <v>53512.964119999975</v>
      </c>
      <c r="M33" s="15">
        <v>258094.96915999998</v>
      </c>
      <c r="N33" s="15">
        <v>258056.65484999996</v>
      </c>
      <c r="O33" s="15">
        <v>2844.7235299999738</v>
      </c>
      <c r="P33" s="15">
        <v>2844.723529999972</v>
      </c>
      <c r="Q33" s="15">
        <v>177112.50009000005</v>
      </c>
      <c r="R33" s="15">
        <v>177112.80009000003</v>
      </c>
      <c r="S33" s="15">
        <v>16446.228460000031</v>
      </c>
      <c r="T33" s="15">
        <v>29436</v>
      </c>
      <c r="U33" s="15">
        <v>205061</v>
      </c>
      <c r="V33" s="15">
        <v>230839</v>
      </c>
      <c r="W33" s="15">
        <v>55127</v>
      </c>
      <c r="X33" s="15">
        <v>64032</v>
      </c>
      <c r="Y33" s="15">
        <v>63647</v>
      </c>
      <c r="Z33" s="15">
        <v>63647</v>
      </c>
      <c r="AA33" s="15">
        <v>37910</v>
      </c>
      <c r="AB33" s="15">
        <v>37910</v>
      </c>
      <c r="AC33" s="15">
        <v>2587</v>
      </c>
      <c r="AD33" s="15">
        <v>2577</v>
      </c>
      <c r="AE33" s="15">
        <v>32697</v>
      </c>
      <c r="AF33" s="15">
        <v>32694</v>
      </c>
      <c r="AG33" s="15">
        <v>1823</v>
      </c>
      <c r="AH33" s="15">
        <v>1823</v>
      </c>
      <c r="AI33" s="15">
        <v>1824</v>
      </c>
      <c r="AJ33" s="15">
        <v>2057</v>
      </c>
      <c r="AK33" s="15">
        <v>360211</v>
      </c>
    </row>
    <row r="34" spans="1:37">
      <c r="A34" s="40" t="s">
        <v>961</v>
      </c>
      <c r="B34" s="15">
        <v>214339.69133999999</v>
      </c>
      <c r="C34" s="15">
        <v>212218.96679000001</v>
      </c>
      <c r="D34" s="15">
        <v>250291.97146999999</v>
      </c>
      <c r="E34" s="15">
        <v>309566.30588999996</v>
      </c>
      <c r="F34" s="15">
        <v>205773.78719999999</v>
      </c>
      <c r="G34" s="15">
        <v>207448.764</v>
      </c>
      <c r="H34" s="15">
        <v>237116.31735999999</v>
      </c>
      <c r="I34" s="15">
        <v>215553.62534999999</v>
      </c>
      <c r="J34" s="15">
        <v>166279.30969999998</v>
      </c>
      <c r="K34" s="15">
        <v>202140.38789999997</v>
      </c>
      <c r="L34" s="15">
        <v>224651.21769999998</v>
      </c>
      <c r="M34" s="15">
        <v>271956.87436999998</v>
      </c>
      <c r="N34" s="15">
        <v>239486.39913000001</v>
      </c>
      <c r="O34" s="15">
        <v>214359.99656</v>
      </c>
      <c r="P34" s="15">
        <v>219500.47276</v>
      </c>
      <c r="Q34" s="15">
        <v>175191.94021999999</v>
      </c>
      <c r="R34" s="15">
        <v>181501.58748000002</v>
      </c>
      <c r="S34" s="15">
        <v>224695.14617000002</v>
      </c>
      <c r="T34" s="15">
        <v>255693</v>
      </c>
      <c r="U34" s="15">
        <v>255298</v>
      </c>
      <c r="V34" s="15">
        <v>224330</v>
      </c>
      <c r="W34" s="15">
        <v>250027</v>
      </c>
      <c r="X34" s="15">
        <v>258774</v>
      </c>
      <c r="Y34" s="15">
        <v>227773</v>
      </c>
      <c r="Z34" s="15">
        <v>212687</v>
      </c>
      <c r="AA34" s="15">
        <v>248271</v>
      </c>
      <c r="AB34" s="15">
        <v>285234</v>
      </c>
      <c r="AC34" s="15">
        <v>321948</v>
      </c>
      <c r="AD34" s="15">
        <v>253672</v>
      </c>
      <c r="AE34" s="15">
        <v>279653</v>
      </c>
      <c r="AF34" s="15">
        <v>345924</v>
      </c>
      <c r="AG34" s="15">
        <v>381039</v>
      </c>
      <c r="AH34" s="15">
        <v>286592</v>
      </c>
      <c r="AI34" s="2">
        <v>323555</v>
      </c>
      <c r="AJ34" s="2">
        <v>379329</v>
      </c>
      <c r="AK34" s="2">
        <v>433563</v>
      </c>
    </row>
    <row r="35" spans="1:37">
      <c r="A35" s="40" t="s">
        <v>907</v>
      </c>
      <c r="B35" s="15">
        <v>127835.71762</v>
      </c>
      <c r="C35" s="15">
        <v>240352.46617000003</v>
      </c>
      <c r="D35" s="15">
        <v>191172.89363000001</v>
      </c>
      <c r="E35" s="15">
        <v>255170.02729000003</v>
      </c>
      <c r="F35" s="15">
        <v>120146.03447999999</v>
      </c>
      <c r="G35" s="15">
        <v>225050.32233</v>
      </c>
      <c r="H35" s="15">
        <v>296226.93789</v>
      </c>
      <c r="I35" s="15">
        <v>729517.71606999997</v>
      </c>
      <c r="J35" s="15">
        <v>114395.22849999998</v>
      </c>
      <c r="K35" s="15">
        <v>236711.22540999998</v>
      </c>
      <c r="L35" s="15">
        <v>264700.41521000001</v>
      </c>
      <c r="M35" s="15">
        <v>363105.09634000005</v>
      </c>
      <c r="N35" s="15">
        <v>88991</v>
      </c>
      <c r="O35" s="15">
        <v>75757.274229999995</v>
      </c>
      <c r="P35" s="15">
        <v>81702.362760000004</v>
      </c>
      <c r="Q35" s="15">
        <v>183421.93460000001</v>
      </c>
      <c r="R35" s="15">
        <v>52674.026319999997</v>
      </c>
      <c r="S35" s="15">
        <v>80064.70296000001</v>
      </c>
      <c r="T35" s="15">
        <v>104100</v>
      </c>
      <c r="U35" s="15">
        <v>228701</v>
      </c>
      <c r="V35" s="15">
        <v>119655</v>
      </c>
      <c r="W35" s="15">
        <v>172868</v>
      </c>
      <c r="X35" s="15">
        <v>180206</v>
      </c>
      <c r="Y35" s="15">
        <v>324592</v>
      </c>
      <c r="Z35" s="15">
        <v>135480</v>
      </c>
      <c r="AA35" s="15">
        <v>189582</v>
      </c>
      <c r="AB35" s="15">
        <v>156378</v>
      </c>
      <c r="AC35" s="15">
        <v>216787</v>
      </c>
      <c r="AD35" s="15">
        <v>138642</v>
      </c>
      <c r="AE35" s="15">
        <v>172187</v>
      </c>
      <c r="AF35" s="15">
        <v>178520</v>
      </c>
      <c r="AG35" s="15">
        <v>276917</v>
      </c>
      <c r="AH35" s="15">
        <v>150045</v>
      </c>
      <c r="AI35" s="2">
        <v>180705</v>
      </c>
      <c r="AJ35" s="2">
        <v>140760</v>
      </c>
      <c r="AK35" s="2">
        <v>613922</v>
      </c>
    </row>
    <row r="36" spans="1:37">
      <c r="A36" s="40" t="s">
        <v>962</v>
      </c>
      <c r="B36" s="15">
        <v>637529.9204399999</v>
      </c>
      <c r="C36" s="15">
        <v>631278.90338000003</v>
      </c>
      <c r="D36" s="15">
        <v>671705.99459000002</v>
      </c>
      <c r="E36" s="15">
        <v>858191.36002999998</v>
      </c>
      <c r="F36" s="15">
        <v>851221.0883399999</v>
      </c>
      <c r="G36" s="15">
        <v>918002.88688000001</v>
      </c>
      <c r="H36" s="15">
        <v>1000204.7844700001</v>
      </c>
      <c r="I36" s="15">
        <v>1238796.6123299999</v>
      </c>
      <c r="J36" s="15">
        <v>1160867.60769</v>
      </c>
      <c r="K36" s="15">
        <v>1279239.20129</v>
      </c>
      <c r="L36" s="15">
        <v>1461248.98866</v>
      </c>
      <c r="M36" s="15">
        <v>1527204.3196700001</v>
      </c>
      <c r="N36" s="15">
        <v>1325221.30293</v>
      </c>
      <c r="O36" s="15">
        <v>1221697.3521499999</v>
      </c>
      <c r="P36" s="15">
        <v>1425754.8921099999</v>
      </c>
      <c r="Q36" s="15">
        <v>1670188.85195</v>
      </c>
      <c r="R36" s="15">
        <v>1678527.1418400002</v>
      </c>
      <c r="S36" s="15">
        <v>1928732.1935999999</v>
      </c>
      <c r="T36" s="15">
        <v>2105139</v>
      </c>
      <c r="U36" s="15">
        <v>2390992</v>
      </c>
      <c r="V36" s="15">
        <v>2230223</v>
      </c>
      <c r="W36" s="15">
        <v>2516935</v>
      </c>
      <c r="X36" s="15">
        <v>2404452</v>
      </c>
      <c r="Y36" s="15">
        <v>2577794</v>
      </c>
      <c r="Z36" s="15">
        <v>2456734</v>
      </c>
      <c r="AA36" s="15">
        <v>2393773</v>
      </c>
      <c r="AB36" s="15">
        <v>2300929</v>
      </c>
      <c r="AC36" s="15">
        <v>2360151</v>
      </c>
      <c r="AD36" s="15">
        <v>2242873</v>
      </c>
      <c r="AE36" s="15">
        <v>2356339</v>
      </c>
      <c r="AF36" s="15">
        <v>2431440</v>
      </c>
      <c r="AG36" s="15">
        <v>2662054</v>
      </c>
      <c r="AH36" s="15">
        <v>2381047</v>
      </c>
      <c r="AI36" s="2">
        <v>2544435</v>
      </c>
      <c r="AJ36" s="2">
        <v>2622311</v>
      </c>
      <c r="AK36" s="2">
        <v>2718238</v>
      </c>
    </row>
    <row r="37" spans="1:37">
      <c r="A37" s="40" t="s">
        <v>963</v>
      </c>
      <c r="B37" s="15">
        <v>79845.435379999995</v>
      </c>
      <c r="C37" s="15">
        <v>147148.34403000001</v>
      </c>
      <c r="D37" s="15">
        <v>158005.66222</v>
      </c>
      <c r="E37" s="15">
        <v>190985.76949999999</v>
      </c>
      <c r="F37" s="15">
        <v>177177.34187000006</v>
      </c>
      <c r="G37" s="15">
        <v>204810.13769999999</v>
      </c>
      <c r="H37" s="15">
        <v>219831.03570999985</v>
      </c>
      <c r="I37" s="15">
        <v>263392.81910000002</v>
      </c>
      <c r="J37" s="15">
        <v>262509.82097</v>
      </c>
      <c r="K37" s="15">
        <v>213301.43659999984</v>
      </c>
      <c r="L37" s="15">
        <v>221119.23089999985</v>
      </c>
      <c r="M37" s="15">
        <v>266522.29339999991</v>
      </c>
      <c r="N37" s="15">
        <v>203885.76601999986</v>
      </c>
      <c r="O37" s="15">
        <v>297533.71524000017</v>
      </c>
      <c r="P37" s="15">
        <v>271605.25909000001</v>
      </c>
      <c r="Q37" s="15">
        <v>268393.86099999974</v>
      </c>
      <c r="R37" s="15">
        <v>253281.53962999998</v>
      </c>
      <c r="S37" s="15">
        <v>262491.41775999969</v>
      </c>
      <c r="T37" s="15">
        <v>294366</v>
      </c>
      <c r="U37" s="15">
        <v>297712</v>
      </c>
      <c r="V37" s="15">
        <v>296405</v>
      </c>
      <c r="W37" s="15">
        <v>296991</v>
      </c>
      <c r="X37" s="15">
        <v>328436</v>
      </c>
      <c r="Y37" s="15">
        <v>490442</v>
      </c>
      <c r="Z37" s="15">
        <v>313216</v>
      </c>
      <c r="AA37" s="15">
        <v>299925</v>
      </c>
      <c r="AB37" s="15">
        <v>310459</v>
      </c>
      <c r="AC37" s="15">
        <v>278146</v>
      </c>
      <c r="AD37" s="15">
        <v>246274</v>
      </c>
      <c r="AE37" s="15">
        <v>268606</v>
      </c>
      <c r="AF37" s="15">
        <v>255904</v>
      </c>
      <c r="AG37" s="15">
        <v>337601</v>
      </c>
      <c r="AH37" s="15">
        <v>362604</v>
      </c>
      <c r="AI37" s="2">
        <v>361067</v>
      </c>
      <c r="AJ37" s="2">
        <v>303956</v>
      </c>
      <c r="AK37" s="2">
        <v>358265</v>
      </c>
    </row>
    <row r="38" spans="1:37">
      <c r="A38" s="39" t="s">
        <v>964</v>
      </c>
      <c r="B38" s="17">
        <v>1360691.0589400001</v>
      </c>
      <c r="C38" s="17">
        <v>1358576.8743400001</v>
      </c>
      <c r="D38" s="17">
        <v>1193145.3369799999</v>
      </c>
      <c r="E38" s="17">
        <v>1132057.14008</v>
      </c>
      <c r="F38" s="17">
        <v>837971.96586999996</v>
      </c>
      <c r="G38" s="17">
        <v>1605122.8829599998</v>
      </c>
      <c r="H38" s="17">
        <v>1456909.9348200001</v>
      </c>
      <c r="I38" s="17">
        <v>1605936.05425</v>
      </c>
      <c r="J38" s="17">
        <v>3102744.51474</v>
      </c>
      <c r="K38" s="17">
        <v>3232742.1732100002</v>
      </c>
      <c r="L38" s="17">
        <v>3322726.0557499998</v>
      </c>
      <c r="M38" s="17">
        <v>2977425.3501700005</v>
      </c>
      <c r="N38" s="17">
        <v>2728587.69594</v>
      </c>
      <c r="O38" s="17">
        <v>2156628.9522299999</v>
      </c>
      <c r="P38" s="17">
        <v>2901544.85</v>
      </c>
      <c r="Q38" s="17">
        <v>3718754.3829499995</v>
      </c>
      <c r="R38" s="17">
        <v>3706028.2242399994</v>
      </c>
      <c r="S38" s="17">
        <v>3601158.07314</v>
      </c>
      <c r="T38" s="17">
        <v>3102011</v>
      </c>
      <c r="U38" s="17">
        <v>3126264.8</v>
      </c>
      <c r="V38" s="17">
        <v>3060661</v>
      </c>
      <c r="W38" s="17">
        <v>3153685</v>
      </c>
      <c r="X38" s="17">
        <v>3336057</v>
      </c>
      <c r="Y38" s="17">
        <v>3651430</v>
      </c>
      <c r="Z38" s="17">
        <v>3720067</v>
      </c>
      <c r="AA38" s="17">
        <v>3596768</v>
      </c>
      <c r="AB38" s="17">
        <f t="shared" ref="AB38:AC38" si="7">SUM(AB39:AB46)</f>
        <v>3440976</v>
      </c>
      <c r="AC38" s="17">
        <f t="shared" si="7"/>
        <v>3530416</v>
      </c>
      <c r="AD38" s="17">
        <f t="shared" ref="AD38:AE38" si="8">SUM(AD39:AD46)</f>
        <v>3393513</v>
      </c>
      <c r="AE38" s="17">
        <f t="shared" si="8"/>
        <v>3006479</v>
      </c>
      <c r="AF38" s="17">
        <f t="shared" ref="AF38" si="9">SUM(AF39:AF46)</f>
        <v>2666616</v>
      </c>
      <c r="AG38" s="17">
        <v>2289199</v>
      </c>
      <c r="AH38" s="17">
        <v>2324166</v>
      </c>
      <c r="AI38" s="17">
        <f>SUM(AI39:AI46)</f>
        <v>2327033</v>
      </c>
      <c r="AJ38" s="17">
        <f>SUM(AJ39:AJ46)</f>
        <v>2323731</v>
      </c>
      <c r="AK38" s="17">
        <v>3107570</v>
      </c>
    </row>
    <row r="39" spans="1:37">
      <c r="A39" s="40" t="s">
        <v>955</v>
      </c>
      <c r="B39" s="15">
        <v>374571.16583999997</v>
      </c>
      <c r="C39" s="15">
        <v>335725.89941000001</v>
      </c>
      <c r="D39" s="15">
        <v>265318.87527999998</v>
      </c>
      <c r="E39" s="15">
        <v>272761.38107</v>
      </c>
      <c r="F39" s="15">
        <v>248076.97742000001</v>
      </c>
      <c r="G39" s="15">
        <v>212411.4</v>
      </c>
      <c r="H39" s="15">
        <v>347730.30162000004</v>
      </c>
      <c r="I39" s="15">
        <v>538727.02225000004</v>
      </c>
      <c r="J39" s="15">
        <v>521691.79441999999</v>
      </c>
      <c r="K39" s="15">
        <v>706397.08288</v>
      </c>
      <c r="L39" s="15">
        <v>807141.18190000008</v>
      </c>
      <c r="M39" s="15">
        <v>561635.15129999991</v>
      </c>
      <c r="N39" s="15">
        <v>545761.06513</v>
      </c>
      <c r="O39" s="15">
        <v>749212.27237000002</v>
      </c>
      <c r="P39" s="15">
        <v>846028.58942999993</v>
      </c>
      <c r="Q39" s="15">
        <v>700194.13392999989</v>
      </c>
      <c r="R39" s="15">
        <v>692135.6124199999</v>
      </c>
      <c r="S39" s="15">
        <v>592367.0359299999</v>
      </c>
      <c r="T39" s="15">
        <v>256304</v>
      </c>
      <c r="U39" s="15">
        <v>467808</v>
      </c>
      <c r="V39" s="15">
        <v>552727</v>
      </c>
      <c r="W39" s="15">
        <v>505923</v>
      </c>
      <c r="X39" s="15">
        <v>756389</v>
      </c>
      <c r="Y39" s="15">
        <v>863590</v>
      </c>
      <c r="Z39" s="15">
        <v>1008783</v>
      </c>
      <c r="AA39" s="15">
        <v>969369</v>
      </c>
      <c r="AB39" s="15">
        <v>889134</v>
      </c>
      <c r="AC39" s="15">
        <v>830355</v>
      </c>
      <c r="AD39" s="15">
        <v>832951</v>
      </c>
      <c r="AE39" s="15">
        <v>853247</v>
      </c>
      <c r="AF39" s="15">
        <v>736285</v>
      </c>
      <c r="AG39" s="15">
        <v>697227</v>
      </c>
      <c r="AH39" s="15">
        <v>683295</v>
      </c>
      <c r="AI39" s="2">
        <v>721562</v>
      </c>
      <c r="AJ39" s="2">
        <v>722109</v>
      </c>
      <c r="AK39" s="2">
        <v>518740</v>
      </c>
    </row>
    <row r="40" spans="1:37">
      <c r="A40" s="40" t="s">
        <v>953</v>
      </c>
      <c r="B40" s="15">
        <v>450317.82808000001</v>
      </c>
      <c r="C40" s="15">
        <v>402875.87125000003</v>
      </c>
      <c r="D40" s="15">
        <v>308368.67277</v>
      </c>
      <c r="E40" s="15">
        <v>337402.67327999999</v>
      </c>
      <c r="F40" s="15">
        <v>69566.278340000004</v>
      </c>
      <c r="G40" s="15">
        <v>800000</v>
      </c>
      <c r="H40" s="15">
        <v>799002.35934000008</v>
      </c>
      <c r="I40" s="15">
        <v>799159.88153999997</v>
      </c>
      <c r="J40" s="15">
        <v>1398158.89062</v>
      </c>
      <c r="K40" s="15">
        <v>1398421.7322</v>
      </c>
      <c r="L40" s="15">
        <v>1398684.57378</v>
      </c>
      <c r="M40" s="15">
        <v>1398947.41536</v>
      </c>
      <c r="N40" s="15">
        <v>1199210.4569399999</v>
      </c>
      <c r="O40" s="15">
        <v>399368.28372000001</v>
      </c>
      <c r="P40" s="15">
        <v>1094831.05109</v>
      </c>
      <c r="Q40" s="15">
        <v>2083170.3919200001</v>
      </c>
      <c r="R40" s="15">
        <v>2087571.97591</v>
      </c>
      <c r="S40" s="15">
        <v>2087093.0970699999</v>
      </c>
      <c r="T40" s="15">
        <v>1927277</v>
      </c>
      <c r="U40" s="15">
        <v>1729735</v>
      </c>
      <c r="V40" s="15">
        <v>1573534</v>
      </c>
      <c r="W40" s="15">
        <v>1727761</v>
      </c>
      <c r="X40" s="15">
        <v>1663725</v>
      </c>
      <c r="Y40" s="15">
        <v>1842521</v>
      </c>
      <c r="Z40" s="15">
        <v>1806744</v>
      </c>
      <c r="AA40" s="15">
        <v>1746332</v>
      </c>
      <c r="AB40" s="15">
        <v>1710486</v>
      </c>
      <c r="AC40" s="15">
        <v>1649897</v>
      </c>
      <c r="AD40" s="15">
        <v>1527413</v>
      </c>
      <c r="AE40" s="15">
        <v>1096905</v>
      </c>
      <c r="AF40" s="15">
        <v>876904</v>
      </c>
      <c r="AG40" s="15">
        <v>582370</v>
      </c>
      <c r="AH40" s="15">
        <v>583265</v>
      </c>
      <c r="AI40" s="2">
        <v>472153</v>
      </c>
      <c r="AJ40" s="2">
        <v>473048</v>
      </c>
      <c r="AK40" s="2">
        <v>1446776</v>
      </c>
    </row>
    <row r="41" spans="1:37">
      <c r="A41" s="40" t="s">
        <v>957</v>
      </c>
      <c r="B41" s="15">
        <v>120000</v>
      </c>
      <c r="C41" s="15">
        <v>105000</v>
      </c>
      <c r="D41" s="15">
        <v>90000</v>
      </c>
      <c r="E41" s="15">
        <v>108522.40976000001</v>
      </c>
      <c r="F41" s="15">
        <v>94292.734349999999</v>
      </c>
      <c r="G41" s="15">
        <v>94292.734349999999</v>
      </c>
      <c r="H41" s="15">
        <v>77938.633680000014</v>
      </c>
      <c r="I41" s="15">
        <v>78127.643519999998</v>
      </c>
      <c r="J41" s="15">
        <v>61044.333149999999</v>
      </c>
      <c r="K41" s="15">
        <v>61233.342990000005</v>
      </c>
      <c r="L41" s="15">
        <v>42980.135609999998</v>
      </c>
      <c r="M41" s="15">
        <v>43169.145449999996</v>
      </c>
      <c r="N41" s="15">
        <v>22234.43636</v>
      </c>
      <c r="O41" s="15">
        <v>22423.446199999998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</row>
    <row r="42" spans="1:37">
      <c r="A42" s="40" t="s">
        <v>965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932337.52631999995</v>
      </c>
      <c r="K42" s="15">
        <v>876536.66509000002</v>
      </c>
      <c r="L42" s="15">
        <v>880563.30637999997</v>
      </c>
      <c r="M42" s="15">
        <v>779536.41231000004</v>
      </c>
      <c r="N42" s="15">
        <v>764324.17689999996</v>
      </c>
      <c r="O42" s="15">
        <v>788437.95329999994</v>
      </c>
      <c r="P42" s="15">
        <v>759439.50751999998</v>
      </c>
      <c r="Q42" s="15">
        <v>734019.98800000001</v>
      </c>
      <c r="R42" s="15">
        <v>723387.04215999995</v>
      </c>
      <c r="S42" s="15">
        <v>717697.06822999998</v>
      </c>
      <c r="T42" s="15">
        <v>709765</v>
      </c>
      <c r="U42" s="15">
        <v>718268</v>
      </c>
      <c r="V42" s="15">
        <v>720349</v>
      </c>
      <c r="W42" s="15">
        <v>701294</v>
      </c>
      <c r="X42" s="15">
        <v>693224</v>
      </c>
      <c r="Y42" s="15">
        <v>662373</v>
      </c>
      <c r="Z42" s="15">
        <v>618173</v>
      </c>
      <c r="AA42" s="15">
        <v>594897</v>
      </c>
      <c r="AB42" s="15">
        <v>558944</v>
      </c>
      <c r="AC42" s="15">
        <v>795694</v>
      </c>
      <c r="AD42" s="15">
        <v>783274</v>
      </c>
      <c r="AE42" s="15">
        <v>793959</v>
      </c>
      <c r="AF42" s="15">
        <v>784408</v>
      </c>
      <c r="AG42" s="15">
        <v>742340</v>
      </c>
      <c r="AH42" s="15">
        <v>770824</v>
      </c>
      <c r="AI42" s="2">
        <v>826717</v>
      </c>
      <c r="AJ42" s="2">
        <v>794587</v>
      </c>
      <c r="AK42" s="2">
        <v>845725</v>
      </c>
    </row>
    <row r="43" spans="1:37">
      <c r="A43" s="40" t="s">
        <v>966</v>
      </c>
      <c r="B43" s="15">
        <v>188105.29733999999</v>
      </c>
      <c r="C43" s="15">
        <v>209633.56778000001</v>
      </c>
      <c r="D43" s="15">
        <v>226504.66155000002</v>
      </c>
      <c r="E43" s="15">
        <v>155039.67761000001</v>
      </c>
      <c r="F43" s="15">
        <v>165760.75214</v>
      </c>
      <c r="G43" s="15">
        <v>177538.20094000001</v>
      </c>
      <c r="H43" s="15">
        <v>189542.34783000001</v>
      </c>
      <c r="I43" s="15">
        <v>186169.33557000002</v>
      </c>
      <c r="J43" s="15">
        <v>186375.01457999999</v>
      </c>
      <c r="K43" s="15">
        <v>187159.38183000003</v>
      </c>
      <c r="L43" s="15">
        <v>189078.29371999999</v>
      </c>
      <c r="M43" s="15">
        <v>189751.79820000002</v>
      </c>
      <c r="N43" s="15">
        <v>192438.1876</v>
      </c>
      <c r="O43" s="15">
        <v>193064.23583000002</v>
      </c>
      <c r="P43" s="15">
        <v>197937.52752999999</v>
      </c>
      <c r="Q43" s="15">
        <v>197581.64322</v>
      </c>
      <c r="R43" s="15">
        <v>199450.77629999997</v>
      </c>
      <c r="S43" s="15">
        <v>200315.79423000003</v>
      </c>
      <c r="T43" s="15">
        <v>203692</v>
      </c>
      <c r="U43" s="15">
        <v>205855</v>
      </c>
      <c r="V43" s="15">
        <v>209433</v>
      </c>
      <c r="W43" s="15">
        <v>214334</v>
      </c>
      <c r="X43" s="15">
        <v>218721</v>
      </c>
      <c r="Y43" s="15">
        <v>96692</v>
      </c>
      <c r="Z43" s="15">
        <v>100651</v>
      </c>
      <c r="AA43" s="15">
        <v>101654</v>
      </c>
      <c r="AB43" s="15">
        <v>101209</v>
      </c>
      <c r="AC43" s="15">
        <v>98872</v>
      </c>
      <c r="AD43" s="15">
        <v>102211</v>
      </c>
      <c r="AE43" s="15">
        <v>116871</v>
      </c>
      <c r="AF43" s="15">
        <v>124927</v>
      </c>
      <c r="AG43" s="15">
        <v>141919</v>
      </c>
      <c r="AH43" s="15">
        <v>161573</v>
      </c>
      <c r="AI43" s="2">
        <v>180986</v>
      </c>
      <c r="AJ43" s="2">
        <v>207838</v>
      </c>
      <c r="AK43" s="2">
        <v>217721</v>
      </c>
    </row>
    <row r="44" spans="1:37">
      <c r="A44" s="40" t="s">
        <v>968</v>
      </c>
      <c r="B44" s="15">
        <v>5133.8632699999998</v>
      </c>
      <c r="C44" s="15">
        <v>5344.5949099999998</v>
      </c>
      <c r="D44" s="15">
        <v>5054.5250800000003</v>
      </c>
      <c r="E44" s="15">
        <v>4719.6225600000007</v>
      </c>
      <c r="F44" s="15">
        <v>3246.0691999999935</v>
      </c>
      <c r="G44" s="15">
        <v>4070.4476700000082</v>
      </c>
      <c r="H44" s="15">
        <v>3717.2779099999934</v>
      </c>
      <c r="I44" s="15">
        <v>3170.2293099999788</v>
      </c>
      <c r="J44" s="15">
        <v>2547.6104999999998</v>
      </c>
      <c r="K44" s="15">
        <v>2370.8802599999999</v>
      </c>
      <c r="L44" s="15">
        <v>3647.4128599999999</v>
      </c>
      <c r="M44" s="15">
        <v>3747.6877400000003</v>
      </c>
      <c r="N44" s="15">
        <v>3976.3730099999998</v>
      </c>
      <c r="O44" s="15">
        <v>3475.60367</v>
      </c>
      <c r="P44" s="15">
        <v>3308.17443</v>
      </c>
      <c r="Q44" s="15">
        <v>3788.22588</v>
      </c>
      <c r="R44" s="15">
        <v>3482.81745</v>
      </c>
      <c r="S44" s="15">
        <v>3685.0776800000003</v>
      </c>
      <c r="T44" s="15">
        <v>4973</v>
      </c>
      <c r="U44" s="15">
        <v>4598.8</v>
      </c>
      <c r="V44" s="15">
        <v>4618</v>
      </c>
      <c r="W44" s="15">
        <v>4373</v>
      </c>
      <c r="X44" s="15">
        <v>3998</v>
      </c>
      <c r="Y44" s="15">
        <v>186254</v>
      </c>
      <c r="Z44" s="15">
        <v>185716</v>
      </c>
      <c r="AA44" s="15">
        <v>184516</v>
      </c>
      <c r="AB44" s="15">
        <v>181203</v>
      </c>
      <c r="AC44" s="15">
        <v>155598</v>
      </c>
      <c r="AD44" s="15">
        <v>147664</v>
      </c>
      <c r="AE44" s="15">
        <v>145497</v>
      </c>
      <c r="AF44" s="15">
        <v>144092</v>
      </c>
      <c r="AG44" s="15">
        <v>125343</v>
      </c>
      <c r="AH44" s="15">
        <v>125209</v>
      </c>
      <c r="AI44" s="2">
        <v>125615</v>
      </c>
      <c r="AJ44" s="2">
        <v>126149</v>
      </c>
      <c r="AK44" s="2">
        <v>78608</v>
      </c>
    </row>
    <row r="45" spans="1:37">
      <c r="A45" s="40" t="s">
        <v>967</v>
      </c>
      <c r="B45" s="15">
        <v>222562.90440999999</v>
      </c>
      <c r="C45" s="15">
        <v>244151.95944999999</v>
      </c>
      <c r="D45" s="15">
        <v>249041.63221000001</v>
      </c>
      <c r="E45" s="15">
        <v>253611.37580000001</v>
      </c>
      <c r="F45" s="15">
        <v>257029.15441999998</v>
      </c>
      <c r="G45" s="15">
        <v>280639.3</v>
      </c>
      <c r="H45" s="15">
        <v>864.19200999999998</v>
      </c>
      <c r="I45" s="15">
        <v>581.94206000000008</v>
      </c>
      <c r="J45" s="15">
        <v>589.34514999999999</v>
      </c>
      <c r="K45" s="15">
        <v>623.08795999999995</v>
      </c>
      <c r="L45" s="15">
        <v>631.15150000000006</v>
      </c>
      <c r="M45" s="15">
        <v>637.73981000000003</v>
      </c>
      <c r="N45" s="15">
        <v>643</v>
      </c>
      <c r="O45" s="15">
        <v>647.15714000000003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</row>
    <row r="46" spans="1:37">
      <c r="A46" s="40" t="s">
        <v>907</v>
      </c>
      <c r="B46" s="15">
        <v>0</v>
      </c>
      <c r="C46" s="15">
        <v>55844.981540000001</v>
      </c>
      <c r="D46" s="15">
        <v>48856.970089999995</v>
      </c>
      <c r="E46" s="15">
        <v>0</v>
      </c>
      <c r="F46" s="15">
        <v>0</v>
      </c>
      <c r="G46" s="15">
        <v>36170.800000000003</v>
      </c>
      <c r="H46" s="15">
        <v>38114.822430000007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</row>
    <row r="47" spans="1:37" collapsed="1">
      <c r="A47" s="39" t="s">
        <v>969</v>
      </c>
      <c r="B47" s="17">
        <v>3659877.0472600004</v>
      </c>
      <c r="C47" s="17">
        <v>3663186.4595499998</v>
      </c>
      <c r="D47" s="17">
        <v>3688199.3131900001</v>
      </c>
      <c r="E47" s="17">
        <v>3971162.8</v>
      </c>
      <c r="F47" s="17">
        <v>3994743.4383100001</v>
      </c>
      <c r="G47" s="17">
        <v>4058130</v>
      </c>
      <c r="H47" s="17">
        <v>4110681.2661899999</v>
      </c>
      <c r="I47" s="17">
        <v>4929146.3968700003</v>
      </c>
      <c r="J47" s="17">
        <v>4930650.7352</v>
      </c>
      <c r="K47" s="17">
        <v>4969286.0438000001</v>
      </c>
      <c r="L47" s="17">
        <v>5022208.8637700006</v>
      </c>
      <c r="M47" s="17">
        <v>5224590.7088799998</v>
      </c>
      <c r="N47" s="17">
        <v>5184230.6805399992</v>
      </c>
      <c r="O47" s="17">
        <v>4906446.5348599991</v>
      </c>
      <c r="P47" s="17">
        <v>4855724.3428100003</v>
      </c>
      <c r="Q47" s="17">
        <v>5027342.7040899992</v>
      </c>
      <c r="R47" s="17">
        <v>4927371.0963899996</v>
      </c>
      <c r="S47" s="17">
        <v>4963501.9111499991</v>
      </c>
      <c r="T47" s="17">
        <v>5161372</v>
      </c>
      <c r="U47" s="17">
        <v>5266785</v>
      </c>
      <c r="V47" s="17">
        <v>5161840</v>
      </c>
      <c r="W47" s="17">
        <v>5163268</v>
      </c>
      <c r="X47" s="17">
        <v>5158500</v>
      </c>
      <c r="Y47" s="17">
        <v>5263088</v>
      </c>
      <c r="Z47" s="17">
        <v>5083805</v>
      </c>
      <c r="AA47" s="17">
        <v>5062216</v>
      </c>
      <c r="AB47" s="17">
        <f>SUM(AB48:AB53)</f>
        <v>4986777</v>
      </c>
      <c r="AC47" s="17">
        <f t="shared" ref="AC47:AD47" si="10">SUM(AC48:AC53)</f>
        <v>5223165</v>
      </c>
      <c r="AD47" s="17">
        <f t="shared" si="10"/>
        <v>5108918</v>
      </c>
      <c r="AE47" s="17">
        <f t="shared" ref="AE47:AF47" si="11">SUM(AE48:AE53)</f>
        <v>5108983</v>
      </c>
      <c r="AF47" s="17">
        <f t="shared" si="11"/>
        <v>5155645</v>
      </c>
      <c r="AG47" s="17">
        <v>5403620</v>
      </c>
      <c r="AH47" s="17">
        <v>5382713</v>
      </c>
      <c r="AI47" s="17">
        <f>SUM(AI48:AI53)</f>
        <v>5527430</v>
      </c>
      <c r="AJ47" s="17">
        <f>SUM(AJ48:AJ53)</f>
        <v>5544320</v>
      </c>
      <c r="AK47" s="17">
        <v>5352712</v>
      </c>
    </row>
    <row r="48" spans="1:37">
      <c r="A48" s="40" t="s">
        <v>1091</v>
      </c>
      <c r="B48" s="15">
        <v>3100000</v>
      </c>
      <c r="C48" s="15">
        <v>3100000</v>
      </c>
      <c r="D48" s="15">
        <v>3100000</v>
      </c>
      <c r="E48" s="15">
        <v>3100000</v>
      </c>
      <c r="F48" s="15">
        <v>3100000</v>
      </c>
      <c r="G48" s="15">
        <v>3100000</v>
      </c>
      <c r="H48" s="15">
        <v>3100000</v>
      </c>
      <c r="I48" s="15">
        <v>3100000</v>
      </c>
      <c r="J48" s="15">
        <v>3100000</v>
      </c>
      <c r="K48" s="15">
        <v>3100000</v>
      </c>
      <c r="L48" s="15">
        <v>3100000</v>
      </c>
      <c r="M48" s="15">
        <v>3100000</v>
      </c>
      <c r="N48" s="15">
        <v>3100000</v>
      </c>
      <c r="O48" s="15">
        <v>3100000</v>
      </c>
      <c r="P48" s="15">
        <v>3100000</v>
      </c>
      <c r="Q48" s="15">
        <v>3100000</v>
      </c>
      <c r="R48" s="15">
        <v>3100000</v>
      </c>
      <c r="S48" s="15">
        <v>3100000</v>
      </c>
      <c r="T48" s="15">
        <v>3100000</v>
      </c>
      <c r="U48" s="15">
        <v>3100000</v>
      </c>
      <c r="V48" s="15">
        <v>3100000</v>
      </c>
      <c r="W48" s="15">
        <v>3100000</v>
      </c>
      <c r="X48" s="15">
        <v>3100000</v>
      </c>
      <c r="Y48" s="15">
        <v>3100000</v>
      </c>
      <c r="Z48" s="15">
        <v>3100000</v>
      </c>
      <c r="AA48" s="15">
        <v>3100000</v>
      </c>
      <c r="AB48" s="15">
        <v>3100000</v>
      </c>
      <c r="AC48" s="15">
        <v>3100000</v>
      </c>
      <c r="AD48" s="15">
        <v>3100000</v>
      </c>
      <c r="AE48" s="15">
        <v>3100000</v>
      </c>
      <c r="AF48" s="15">
        <v>3100000</v>
      </c>
      <c r="AG48" s="15">
        <v>3100000</v>
      </c>
      <c r="AH48" s="15">
        <v>3100000</v>
      </c>
      <c r="AI48" s="15">
        <v>3100000</v>
      </c>
      <c r="AJ48" s="15">
        <v>3100000</v>
      </c>
      <c r="AK48" s="15">
        <v>4108427</v>
      </c>
    </row>
    <row r="49" spans="1:37">
      <c r="A49" s="40" t="s">
        <v>970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-20.364799999999999</v>
      </c>
      <c r="K49" s="15">
        <v>-20.364799999999999</v>
      </c>
      <c r="L49" s="15">
        <v>-20.364799999999999</v>
      </c>
      <c r="M49" s="15">
        <v>-20.364799999999999</v>
      </c>
      <c r="N49" s="15">
        <v>-20.364799999999999</v>
      </c>
      <c r="O49" s="15">
        <v>-20.364799999999999</v>
      </c>
      <c r="P49" s="15">
        <v>-20.364799999999999</v>
      </c>
      <c r="Q49" s="15">
        <v>-20.364799999999999</v>
      </c>
      <c r="R49" s="15">
        <v>-20.364799999999999</v>
      </c>
      <c r="S49" s="15">
        <v>-20.364799999999999</v>
      </c>
      <c r="T49" s="15">
        <v>-20</v>
      </c>
      <c r="U49" s="15">
        <v>-20</v>
      </c>
      <c r="V49" s="15">
        <v>-20</v>
      </c>
      <c r="W49" s="15">
        <v>-20</v>
      </c>
      <c r="X49" s="15">
        <v>-20</v>
      </c>
      <c r="Y49" s="15">
        <v>-20</v>
      </c>
      <c r="Z49" s="15">
        <v>-20</v>
      </c>
      <c r="AA49" s="15">
        <v>-20</v>
      </c>
      <c r="AB49" s="15">
        <v>-20</v>
      </c>
      <c r="AC49" s="15">
        <v>-20</v>
      </c>
      <c r="AD49" s="15">
        <v>-20</v>
      </c>
      <c r="AE49" s="15">
        <v>-20</v>
      </c>
      <c r="AF49" s="15">
        <v>-20</v>
      </c>
      <c r="AG49" s="15">
        <v>-20</v>
      </c>
      <c r="AH49" s="15">
        <v>-20</v>
      </c>
      <c r="AI49" s="15">
        <v>-20</v>
      </c>
      <c r="AJ49" s="15">
        <v>-20</v>
      </c>
      <c r="AK49" s="15">
        <v>-20</v>
      </c>
    </row>
    <row r="50" spans="1:37">
      <c r="A50" s="40" t="s">
        <v>971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4765.9119800000008</v>
      </c>
      <c r="O50" s="15">
        <v>11949.97027</v>
      </c>
      <c r="P50" s="15">
        <v>17924.95537</v>
      </c>
      <c r="Q50" s="15">
        <v>23899.940470000001</v>
      </c>
      <c r="R50" s="15">
        <v>29004.775870000001</v>
      </c>
      <c r="S50" s="15">
        <v>34109.611269999994</v>
      </c>
      <c r="T50" s="15">
        <v>39214</v>
      </c>
      <c r="U50" s="15">
        <v>44319</v>
      </c>
      <c r="V50" s="15">
        <v>49055</v>
      </c>
      <c r="W50" s="15">
        <v>54399</v>
      </c>
      <c r="X50" s="15">
        <v>56023</v>
      </c>
      <c r="Y50" s="15">
        <v>58250</v>
      </c>
      <c r="Z50" s="15">
        <v>54569</v>
      </c>
      <c r="AA50" s="15">
        <v>53417</v>
      </c>
      <c r="AB50" s="15">
        <v>56530</v>
      </c>
      <c r="AC50" s="15">
        <v>55301</v>
      </c>
      <c r="AD50" s="15">
        <v>58033</v>
      </c>
      <c r="AE50" s="15">
        <v>61029</v>
      </c>
      <c r="AF50" s="15">
        <v>62536</v>
      </c>
      <c r="AG50" s="15">
        <v>60597</v>
      </c>
      <c r="AH50" s="15">
        <v>61274</v>
      </c>
      <c r="AI50" s="15">
        <v>62795</v>
      </c>
      <c r="AJ50" s="15">
        <v>64838</v>
      </c>
      <c r="AK50" s="15">
        <v>67787</v>
      </c>
    </row>
    <row r="51" spans="1:37">
      <c r="A51" s="40" t="s">
        <v>972</v>
      </c>
      <c r="B51" s="15">
        <v>142618.82659000001</v>
      </c>
      <c r="C51" s="15">
        <v>141884.05955000001</v>
      </c>
      <c r="D51" s="15">
        <v>140840.76582</v>
      </c>
      <c r="E51" s="15">
        <v>142826.1</v>
      </c>
      <c r="F51" s="15">
        <v>141679.61912000002</v>
      </c>
      <c r="G51" s="15">
        <v>140518</v>
      </c>
      <c r="H51" s="15">
        <v>139391.02161999998</v>
      </c>
      <c r="I51" s="15">
        <v>138309.45170000001</v>
      </c>
      <c r="J51" s="15">
        <v>137153</v>
      </c>
      <c r="K51" s="15">
        <v>136047.64253000001</v>
      </c>
      <c r="L51" s="15">
        <v>134960.91594000001</v>
      </c>
      <c r="M51" s="15">
        <v>133835.64348999999</v>
      </c>
      <c r="N51" s="15">
        <v>132576.56174</v>
      </c>
      <c r="O51" s="15">
        <v>130887.54324</v>
      </c>
      <c r="P51" s="15">
        <v>128352.97371000001</v>
      </c>
      <c r="Q51" s="15">
        <v>115429.28863</v>
      </c>
      <c r="R51" s="15">
        <v>114183.55395</v>
      </c>
      <c r="S51" s="15">
        <v>113044.99181000001</v>
      </c>
      <c r="T51" s="15">
        <v>112460</v>
      </c>
      <c r="U51" s="15">
        <v>85772</v>
      </c>
      <c r="V51" s="15">
        <v>85236</v>
      </c>
      <c r="W51" s="15">
        <v>84043</v>
      </c>
      <c r="X51" s="15">
        <v>83213</v>
      </c>
      <c r="Y51" s="15">
        <v>82289</v>
      </c>
      <c r="Z51" s="15">
        <v>81206</v>
      </c>
      <c r="AA51" s="15">
        <v>77184</v>
      </c>
      <c r="AB51" s="15">
        <v>68058</v>
      </c>
      <c r="AC51" s="15">
        <v>78037</v>
      </c>
      <c r="AD51" s="15">
        <v>77427</v>
      </c>
      <c r="AE51" s="15">
        <v>76857</v>
      </c>
      <c r="AF51" s="15">
        <v>76375</v>
      </c>
      <c r="AG51" s="15">
        <v>75802</v>
      </c>
      <c r="AH51" s="15">
        <v>80365</v>
      </c>
      <c r="AI51" s="15">
        <v>75084</v>
      </c>
      <c r="AJ51" s="15">
        <v>74905</v>
      </c>
      <c r="AK51" s="15">
        <v>74734</v>
      </c>
    </row>
    <row r="52" spans="1:37">
      <c r="A52" s="40" t="s">
        <v>973</v>
      </c>
      <c r="B52" s="15">
        <v>417258.22066999995</v>
      </c>
      <c r="C52" s="15">
        <v>421302.4</v>
      </c>
      <c r="D52" s="15">
        <v>447358.5473700001</v>
      </c>
      <c r="E52" s="15">
        <v>728336.7</v>
      </c>
      <c r="F52" s="15">
        <v>753063.81919000018</v>
      </c>
      <c r="G52" s="15">
        <v>817612</v>
      </c>
      <c r="H52" s="15">
        <v>871290.24456999998</v>
      </c>
      <c r="I52" s="15">
        <v>1690836.9451699997</v>
      </c>
      <c r="J52" s="15">
        <v>1693518.1</v>
      </c>
      <c r="K52" s="15">
        <v>1733258.7660699999</v>
      </c>
      <c r="L52" s="15">
        <v>1787268.3126300001</v>
      </c>
      <c r="M52" s="15">
        <v>1990775.4301899998</v>
      </c>
      <c r="N52" s="15">
        <v>1944370.3145699999</v>
      </c>
      <c r="O52" s="15">
        <v>1659764.7668299999</v>
      </c>
      <c r="P52" s="15">
        <v>1609466.77853</v>
      </c>
      <c r="Q52" s="15">
        <v>1788033.8397899999</v>
      </c>
      <c r="R52" s="15">
        <v>1684203.1313699998</v>
      </c>
      <c r="S52" s="15">
        <v>1716367.6728699999</v>
      </c>
      <c r="T52" s="15">
        <v>1909718</v>
      </c>
      <c r="U52" s="15">
        <v>2036714</v>
      </c>
      <c r="V52" s="15">
        <v>1927569</v>
      </c>
      <c r="W52" s="15">
        <v>1924846</v>
      </c>
      <c r="X52" s="15">
        <v>1919284</v>
      </c>
      <c r="Y52" s="15">
        <v>2022569</v>
      </c>
      <c r="Z52" s="15">
        <v>1848050</v>
      </c>
      <c r="AA52" s="15">
        <v>1831635</v>
      </c>
      <c r="AB52" s="15">
        <v>1762209</v>
      </c>
      <c r="AC52" s="15">
        <v>1989847</v>
      </c>
      <c r="AD52" s="15">
        <v>1873478</v>
      </c>
      <c r="AE52" s="15">
        <v>1871117</v>
      </c>
      <c r="AF52" s="15">
        <v>1916754</v>
      </c>
      <c r="AG52" s="15">
        <v>2167241</v>
      </c>
      <c r="AH52" s="15">
        <v>2141094</v>
      </c>
      <c r="AI52" s="15">
        <v>2289571</v>
      </c>
      <c r="AJ52" s="15">
        <v>2304597</v>
      </c>
      <c r="AK52" s="15">
        <v>1101784</v>
      </c>
    </row>
    <row r="53" spans="1:37">
      <c r="A53" s="40" t="s">
        <v>974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2538.2570499999997</v>
      </c>
      <c r="O53" s="15">
        <v>3864.6193199999998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/>
      <c r="AJ53" s="15">
        <v>0</v>
      </c>
      <c r="AK53" s="15">
        <v>0</v>
      </c>
    </row>
    <row r="54" spans="1:37" collapsed="1">
      <c r="A54" s="39" t="s">
        <v>975</v>
      </c>
      <c r="B54" s="17">
        <v>7285993.2712600008</v>
      </c>
      <c r="C54" s="17">
        <v>7380041.4734899998</v>
      </c>
      <c r="D54" s="17">
        <v>7372373.9419099996</v>
      </c>
      <c r="E54" s="17">
        <v>7927897.7291399995</v>
      </c>
      <c r="F54" s="17">
        <v>7665276.5252400003</v>
      </c>
      <c r="G54" s="17">
        <v>8440564.870000001</v>
      </c>
      <c r="H54" s="17">
        <v>8647328.8251399994</v>
      </c>
      <c r="I54" s="17">
        <v>10472147.972890001</v>
      </c>
      <c r="J54" s="17">
        <v>11119720.560350001</v>
      </c>
      <c r="K54" s="17">
        <v>11224640.364089999</v>
      </c>
      <c r="L54" s="17">
        <v>11961762.53963</v>
      </c>
      <c r="M54" s="17">
        <v>12602523.79476</v>
      </c>
      <c r="N54" s="17">
        <v>11960234.147239998</v>
      </c>
      <c r="O54" s="17">
        <v>12095976.62328</v>
      </c>
      <c r="P54" s="17">
        <v>13117891.01856</v>
      </c>
      <c r="Q54" s="17">
        <v>13826592.387829997</v>
      </c>
      <c r="R54" s="17">
        <v>13351642.05549</v>
      </c>
      <c r="S54" s="17">
        <v>12959072.090129998</v>
      </c>
      <c r="T54" s="17">
        <v>13557604</v>
      </c>
      <c r="U54" s="17">
        <v>14478420.800000001</v>
      </c>
      <c r="V54" s="17">
        <v>14109529</v>
      </c>
      <c r="W54" s="17">
        <v>14144806</v>
      </c>
      <c r="X54" s="17">
        <v>13843140</v>
      </c>
      <c r="Y54" s="17">
        <v>15221939</v>
      </c>
      <c r="Z54" s="17">
        <v>14789780</v>
      </c>
      <c r="AA54" s="17">
        <v>14173630</v>
      </c>
      <c r="AB54" s="17">
        <f>AB24+AB38+AB47</f>
        <v>13787909</v>
      </c>
      <c r="AC54" s="17">
        <f>AC24+AC38+AC47</f>
        <v>14272668</v>
      </c>
      <c r="AD54" s="17">
        <f>AD24+AD38+AD47</f>
        <v>13628751</v>
      </c>
      <c r="AE54" s="17">
        <f>AE24+AE38+AE47</f>
        <v>13368371</v>
      </c>
      <c r="AF54" s="17">
        <f>AF24+AF38+AF47</f>
        <v>13028569</v>
      </c>
      <c r="AG54" s="17">
        <v>13633267</v>
      </c>
      <c r="AH54" s="17">
        <v>13236323</v>
      </c>
      <c r="AI54" s="17">
        <f>AI24+AI38+AI47</f>
        <v>13546372</v>
      </c>
      <c r="AJ54" s="17">
        <f>AJ24+AJ38+AJ47</f>
        <v>13558233</v>
      </c>
      <c r="AK54" s="17">
        <v>14872670</v>
      </c>
    </row>
    <row r="55" spans="1:37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37">
      <c r="A56" s="155" t="s">
        <v>1105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8" spans="1:37"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1:37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AV86"/>
  <sheetViews>
    <sheetView showGridLines="0" zoomScale="80" zoomScaleNormal="80" workbookViewId="0">
      <pane xSplit="1" ySplit="5" topLeftCell="AD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7"/>
  <cols>
    <col min="1" max="1" width="60.6328125" style="2" bestFit="1" customWidth="1"/>
    <col min="2" max="14" width="12.08984375" style="2" customWidth="1"/>
    <col min="15" max="15" width="12.08984375" style="3" customWidth="1"/>
    <col min="16" max="37" width="12.08984375" style="2" customWidth="1"/>
    <col min="38" max="38" width="9.54296875" style="111" bestFit="1" customWidth="1"/>
    <col min="39" max="45" width="12.90625" style="2" customWidth="1"/>
    <col min="46" max="46" width="11.54296875" style="2" bestFit="1" customWidth="1"/>
    <col min="47" max="47" width="11.54296875" style="2" customWidth="1"/>
    <col min="48" max="16384" width="9.08984375" style="2"/>
  </cols>
  <sheetData>
    <row r="1" spans="1:47">
      <c r="O1" s="2"/>
      <c r="AL1" s="2"/>
    </row>
    <row r="2" spans="1:47">
      <c r="O2" s="2"/>
      <c r="AL2" s="2"/>
    </row>
    <row r="3" spans="1:47">
      <c r="O3" s="2"/>
      <c r="AL3" s="2"/>
      <c r="AM3" s="82" t="s">
        <v>869</v>
      </c>
    </row>
    <row r="4" spans="1:47">
      <c r="O4" s="2"/>
      <c r="AL4" s="2"/>
    </row>
    <row r="5" spans="1:47">
      <c r="A5" s="6" t="s">
        <v>976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1339</v>
      </c>
      <c r="AL5" s="112"/>
      <c r="AM5" s="7" t="s">
        <v>1106</v>
      </c>
      <c r="AN5" s="7" t="s">
        <v>1107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7">
      <c r="A6" s="9" t="s">
        <v>977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3"/>
      <c r="AM6" s="10"/>
      <c r="AN6" s="10"/>
      <c r="AO6" s="10"/>
      <c r="AP6" s="10"/>
      <c r="AQ6" s="10"/>
      <c r="AR6" s="10"/>
      <c r="AS6" s="10"/>
      <c r="AT6" s="10"/>
      <c r="AU6" s="10"/>
    </row>
    <row r="7" spans="1:47">
      <c r="A7" s="14" t="s">
        <v>978</v>
      </c>
      <c r="B7" s="15">
        <v>110572</v>
      </c>
      <c r="C7" s="15">
        <v>82311</v>
      </c>
      <c r="D7" s="15">
        <v>50447</v>
      </c>
      <c r="E7" s="15">
        <v>326997</v>
      </c>
      <c r="F7" s="15">
        <v>51133.672029999754</v>
      </c>
      <c r="G7" s="15">
        <v>89061.32771000074</v>
      </c>
      <c r="H7" s="15">
        <v>83329.815159998761</v>
      </c>
      <c r="I7" s="15">
        <v>1012149.5209900001</v>
      </c>
      <c r="J7" s="15">
        <v>29312</v>
      </c>
      <c r="K7" s="15">
        <v>54903</v>
      </c>
      <c r="L7" s="15">
        <v>67874</v>
      </c>
      <c r="M7" s="15">
        <v>440562</v>
      </c>
      <c r="N7" s="15">
        <v>-47516.890986024977</v>
      </c>
      <c r="O7" s="15">
        <v>-296242.99374812224</v>
      </c>
      <c r="P7" s="15">
        <v>-51429.517836784536</v>
      </c>
      <c r="Q7" s="15">
        <v>368035.41961092979</v>
      </c>
      <c r="R7" s="15">
        <v>-104917</v>
      </c>
      <c r="S7" s="15">
        <v>46109</v>
      </c>
      <c r="T7" s="15">
        <v>207317</v>
      </c>
      <c r="U7" s="15">
        <v>304619</v>
      </c>
      <c r="V7" s="15">
        <v>-80138</v>
      </c>
      <c r="W7" s="15">
        <v>26383</v>
      </c>
      <c r="X7" s="15">
        <v>3478</v>
      </c>
      <c r="Y7" s="15">
        <v>102257</v>
      </c>
      <c r="Z7" s="15">
        <v>-175667</v>
      </c>
      <c r="AA7" s="15">
        <v>-17616</v>
      </c>
      <c r="AB7" s="15">
        <v>-70742</v>
      </c>
      <c r="AC7" s="15">
        <v>229765</v>
      </c>
      <c r="AD7" s="15">
        <v>-116994</v>
      </c>
      <c r="AE7" s="15">
        <v>57016</v>
      </c>
      <c r="AF7" s="113">
        <v>45134</v>
      </c>
      <c r="AG7" s="113">
        <v>249982</v>
      </c>
      <c r="AH7" s="113">
        <v>-26650</v>
      </c>
      <c r="AI7" s="15">
        <v>143210</v>
      </c>
      <c r="AJ7" s="15">
        <v>73584</v>
      </c>
      <c r="AK7" s="15">
        <v>1285024</v>
      </c>
      <c r="AL7" s="113"/>
      <c r="AM7" s="15">
        <v>570327</v>
      </c>
      <c r="AN7" s="15">
        <v>1235674.3358899993</v>
      </c>
      <c r="AO7" s="15">
        <v>592651</v>
      </c>
      <c r="AP7" s="15">
        <v>-27153.982960001973</v>
      </c>
      <c r="AQ7" s="15">
        <v>453128</v>
      </c>
      <c r="AR7" s="15">
        <f t="shared" ref="AR7:AR30" si="0">SUM(V7:Y7)</f>
        <v>51980</v>
      </c>
      <c r="AS7" s="15">
        <f t="shared" ref="AS7:AS30" si="1">SUM(Z7:AC7)</f>
        <v>-34260</v>
      </c>
      <c r="AT7" s="15">
        <v>235138</v>
      </c>
      <c r="AU7" s="15">
        <v>1475168</v>
      </c>
    </row>
    <row r="8" spans="1:47">
      <c r="A8" s="14" t="s">
        <v>1092</v>
      </c>
      <c r="B8" s="15">
        <v>-82015</v>
      </c>
      <c r="C8" s="15">
        <v>46530</v>
      </c>
      <c r="D8" s="15">
        <v>20884</v>
      </c>
      <c r="E8" s="15">
        <v>34015</v>
      </c>
      <c r="F8" s="15">
        <v>-34702</v>
      </c>
      <c r="G8" s="15">
        <v>75197</v>
      </c>
      <c r="H8" s="15">
        <v>90167</v>
      </c>
      <c r="I8" s="15">
        <v>99871</v>
      </c>
      <c r="J8" s="15">
        <v>20958</v>
      </c>
      <c r="K8" s="15">
        <v>80660</v>
      </c>
      <c r="L8" s="15">
        <v>81837</v>
      </c>
      <c r="M8" s="15">
        <v>45963</v>
      </c>
      <c r="N8" s="15">
        <v>253545</v>
      </c>
      <c r="O8" s="15">
        <v>-146770</v>
      </c>
      <c r="P8" s="15">
        <v>-90095</v>
      </c>
      <c r="Q8" s="15">
        <v>-203457</v>
      </c>
      <c r="R8" s="15">
        <v>-109318</v>
      </c>
      <c r="S8" s="15">
        <v>-30597</v>
      </c>
      <c r="T8" s="15">
        <v>17502</v>
      </c>
      <c r="U8" s="15">
        <v>94095</v>
      </c>
      <c r="V8" s="15">
        <v>149641</v>
      </c>
      <c r="W8" s="15">
        <v>197305</v>
      </c>
      <c r="X8" s="15">
        <v>206484</v>
      </c>
      <c r="Y8" s="15">
        <v>129712</v>
      </c>
      <c r="Z8" s="15">
        <v>273371</v>
      </c>
      <c r="AA8" s="15">
        <v>293290</v>
      </c>
      <c r="AB8" s="15">
        <v>274099</v>
      </c>
      <c r="AC8" s="15">
        <v>198173</v>
      </c>
      <c r="AD8" s="15">
        <v>192420</v>
      </c>
      <c r="AE8" s="15">
        <v>196661</v>
      </c>
      <c r="AF8" s="113">
        <v>192619</v>
      </c>
      <c r="AG8" s="113">
        <v>205879</v>
      </c>
      <c r="AH8" s="113">
        <v>205965</v>
      </c>
      <c r="AI8" s="15">
        <v>222379</v>
      </c>
      <c r="AJ8" s="15">
        <v>184689</v>
      </c>
      <c r="AK8" s="15">
        <v>240247</v>
      </c>
      <c r="AL8" s="113"/>
      <c r="AM8" s="15">
        <v>19414</v>
      </c>
      <c r="AN8" s="15">
        <v>230533</v>
      </c>
      <c r="AO8" s="15">
        <v>229418</v>
      </c>
      <c r="AP8" s="15">
        <v>-186777</v>
      </c>
      <c r="AQ8" s="15">
        <v>-28318</v>
      </c>
      <c r="AR8" s="15">
        <f t="shared" si="0"/>
        <v>683142</v>
      </c>
      <c r="AS8" s="15">
        <f t="shared" si="1"/>
        <v>1038933</v>
      </c>
      <c r="AT8" s="15">
        <v>787579</v>
      </c>
      <c r="AU8" s="15">
        <v>853280</v>
      </c>
    </row>
    <row r="9" spans="1:47">
      <c r="A9" s="14" t="s">
        <v>979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4766</v>
      </c>
      <c r="O9" s="15">
        <v>7184</v>
      </c>
      <c r="P9" s="15">
        <v>5975</v>
      </c>
      <c r="Q9" s="15">
        <v>5975</v>
      </c>
      <c r="R9" s="15">
        <v>5105</v>
      </c>
      <c r="S9" s="15">
        <v>5105</v>
      </c>
      <c r="T9" s="15">
        <v>5104</v>
      </c>
      <c r="U9" s="15">
        <v>5105</v>
      </c>
      <c r="V9" s="15">
        <v>4736</v>
      </c>
      <c r="W9" s="15">
        <v>5344</v>
      </c>
      <c r="X9" s="15">
        <v>1624</v>
      </c>
      <c r="Y9" s="15">
        <v>2227</v>
      </c>
      <c r="Z9" s="15">
        <v>-3681</v>
      </c>
      <c r="AA9" s="15">
        <v>-1152</v>
      </c>
      <c r="AB9" s="15">
        <v>3113</v>
      </c>
      <c r="AC9" s="15">
        <v>-1229</v>
      </c>
      <c r="AD9" s="15">
        <v>2732</v>
      </c>
      <c r="AE9" s="15">
        <v>2996</v>
      </c>
      <c r="AF9" s="113">
        <v>1507</v>
      </c>
      <c r="AG9" s="113">
        <v>-1938</v>
      </c>
      <c r="AH9" s="113">
        <v>676</v>
      </c>
      <c r="AI9" s="15">
        <v>1521</v>
      </c>
      <c r="AJ9" s="15">
        <v>2044</v>
      </c>
      <c r="AK9" s="15">
        <v>2949</v>
      </c>
      <c r="AL9" s="113"/>
      <c r="AM9" s="15">
        <v>0</v>
      </c>
      <c r="AN9" s="15">
        <v>0</v>
      </c>
      <c r="AO9" s="15">
        <v>0</v>
      </c>
      <c r="AP9" s="15">
        <v>23900</v>
      </c>
      <c r="AQ9" s="15">
        <v>20419</v>
      </c>
      <c r="AR9" s="15">
        <f t="shared" si="0"/>
        <v>13931</v>
      </c>
      <c r="AS9" s="15">
        <f t="shared" si="1"/>
        <v>-2949</v>
      </c>
      <c r="AT9" s="15">
        <v>5297</v>
      </c>
      <c r="AU9" s="15">
        <v>7190</v>
      </c>
    </row>
    <row r="10" spans="1:47">
      <c r="A10" s="14" t="s">
        <v>980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-1167782</v>
      </c>
      <c r="J10" s="15">
        <v>0</v>
      </c>
      <c r="K10" s="15">
        <v>0</v>
      </c>
      <c r="L10" s="15">
        <v>0</v>
      </c>
      <c r="M10" s="15">
        <v>-140862</v>
      </c>
      <c r="N10" s="15">
        <v>0</v>
      </c>
      <c r="O10" s="15">
        <v>-5141</v>
      </c>
      <c r="P10" s="15">
        <v>-17241.400000000001</v>
      </c>
      <c r="Q10" s="15">
        <v>6425</v>
      </c>
      <c r="R10" s="15">
        <v>-1394</v>
      </c>
      <c r="S10" s="15">
        <v>-25519</v>
      </c>
      <c r="T10" s="15">
        <v>-652</v>
      </c>
      <c r="U10" s="15">
        <v>-5544</v>
      </c>
      <c r="V10" s="15">
        <v>-432</v>
      </c>
      <c r="W10" s="15">
        <v>-6045</v>
      </c>
      <c r="X10" s="15">
        <v>-7631</v>
      </c>
      <c r="Y10" s="15">
        <v>-2059</v>
      </c>
      <c r="Z10" s="15">
        <v>-487</v>
      </c>
      <c r="AA10" s="15">
        <v>-116</v>
      </c>
      <c r="AB10" s="15">
        <v>0</v>
      </c>
      <c r="AC10" s="15">
        <v>-15669</v>
      </c>
      <c r="AD10" s="15">
        <v>-608</v>
      </c>
      <c r="AE10" s="15">
        <v>-9955</v>
      </c>
      <c r="AF10" s="113">
        <v>-988</v>
      </c>
      <c r="AG10" s="113">
        <v>-304</v>
      </c>
      <c r="AH10" s="113">
        <v>-130</v>
      </c>
      <c r="AI10" s="15">
        <v>-631</v>
      </c>
      <c r="AJ10" s="15">
        <v>-285</v>
      </c>
      <c r="AK10" s="15">
        <v>-1222</v>
      </c>
      <c r="AL10" s="113"/>
      <c r="AM10" s="15">
        <v>0</v>
      </c>
      <c r="AN10" s="15">
        <v>-1167782</v>
      </c>
      <c r="AO10" s="15">
        <v>-140862</v>
      </c>
      <c r="AP10" s="15">
        <v>-15957.400000000001</v>
      </c>
      <c r="AQ10" s="15">
        <v>-33109</v>
      </c>
      <c r="AR10" s="15">
        <f t="shared" si="0"/>
        <v>-16167</v>
      </c>
      <c r="AS10" s="15">
        <f t="shared" si="1"/>
        <v>-16272</v>
      </c>
      <c r="AT10" s="15">
        <v>-11855</v>
      </c>
      <c r="AU10" s="15">
        <v>-2268</v>
      </c>
    </row>
    <row r="11" spans="1:47">
      <c r="A11" s="14" t="s">
        <v>906</v>
      </c>
      <c r="B11" s="15">
        <v>74576</v>
      </c>
      <c r="C11" s="15">
        <v>74028</v>
      </c>
      <c r="D11" s="15">
        <v>75113</v>
      </c>
      <c r="E11" s="15">
        <v>76376</v>
      </c>
      <c r="F11" s="15">
        <v>77872</v>
      </c>
      <c r="G11" s="15">
        <v>78709</v>
      </c>
      <c r="H11" s="15">
        <v>79782</v>
      </c>
      <c r="I11" s="15">
        <v>54868</v>
      </c>
      <c r="J11" s="15">
        <v>74019</v>
      </c>
      <c r="K11" s="15">
        <v>74300</v>
      </c>
      <c r="L11" s="15">
        <v>78872</v>
      </c>
      <c r="M11" s="15">
        <v>79698</v>
      </c>
      <c r="N11" s="15">
        <v>78850</v>
      </c>
      <c r="O11" s="15">
        <v>78537</v>
      </c>
      <c r="P11" s="15">
        <v>80252</v>
      </c>
      <c r="Q11" s="15">
        <v>79621</v>
      </c>
      <c r="R11" s="15">
        <v>80527</v>
      </c>
      <c r="S11" s="15">
        <v>82010</v>
      </c>
      <c r="T11" s="15">
        <v>83894</v>
      </c>
      <c r="U11" s="15">
        <v>85327</v>
      </c>
      <c r="V11" s="15">
        <v>92656</v>
      </c>
      <c r="W11" s="15">
        <v>94796</v>
      </c>
      <c r="X11" s="15">
        <v>95438</v>
      </c>
      <c r="Y11" s="15">
        <v>98488</v>
      </c>
      <c r="Z11" s="15">
        <v>102730</v>
      </c>
      <c r="AA11" s="15">
        <v>102745</v>
      </c>
      <c r="AB11" s="15">
        <v>103814</v>
      </c>
      <c r="AC11" s="15">
        <v>104828</v>
      </c>
      <c r="AD11" s="15">
        <v>111726</v>
      </c>
      <c r="AE11" s="15">
        <v>114594</v>
      </c>
      <c r="AF11" s="113">
        <v>113711</v>
      </c>
      <c r="AG11" s="113">
        <v>113338</v>
      </c>
      <c r="AH11" s="113">
        <v>112421</v>
      </c>
      <c r="AI11" s="15">
        <v>116009</v>
      </c>
      <c r="AJ11" s="15">
        <v>119393</v>
      </c>
      <c r="AK11" s="15">
        <v>143652</v>
      </c>
      <c r="AL11" s="113"/>
      <c r="AM11" s="15">
        <v>300093</v>
      </c>
      <c r="AN11" s="15">
        <v>291231</v>
      </c>
      <c r="AO11" s="15">
        <v>306889</v>
      </c>
      <c r="AP11" s="15">
        <v>317260</v>
      </c>
      <c r="AQ11" s="15">
        <v>331758</v>
      </c>
      <c r="AR11" s="15">
        <f t="shared" si="0"/>
        <v>381378</v>
      </c>
      <c r="AS11" s="15">
        <f t="shared" si="1"/>
        <v>414117</v>
      </c>
      <c r="AT11" s="15">
        <v>453369</v>
      </c>
      <c r="AU11" s="15">
        <v>491475</v>
      </c>
    </row>
    <row r="12" spans="1:47">
      <c r="A12" s="14" t="s">
        <v>981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56752</v>
      </c>
      <c r="K12" s="15">
        <v>57459</v>
      </c>
      <c r="L12" s="15">
        <v>60519</v>
      </c>
      <c r="M12" s="15">
        <v>29644</v>
      </c>
      <c r="N12" s="15">
        <v>51764</v>
      </c>
      <c r="O12" s="15">
        <v>51116</v>
      </c>
      <c r="P12" s="15">
        <v>52252.4</v>
      </c>
      <c r="Q12" s="15">
        <v>51762</v>
      </c>
      <c r="R12" s="15">
        <v>53658</v>
      </c>
      <c r="S12" s="15">
        <v>53487</v>
      </c>
      <c r="T12" s="15">
        <v>55447</v>
      </c>
      <c r="U12" s="15">
        <v>55624</v>
      </c>
      <c r="V12" s="15">
        <v>54292</v>
      </c>
      <c r="W12" s="15">
        <v>54366</v>
      </c>
      <c r="X12" s="15">
        <v>55293</v>
      </c>
      <c r="Y12" s="15">
        <v>54077</v>
      </c>
      <c r="Z12" s="15">
        <v>53005</v>
      </c>
      <c r="AA12" s="15">
        <v>52813</v>
      </c>
      <c r="AB12" s="15">
        <v>51100</v>
      </c>
      <c r="AC12" s="15">
        <v>53327</v>
      </c>
      <c r="AD12" s="15">
        <v>56710</v>
      </c>
      <c r="AE12" s="15">
        <v>59411</v>
      </c>
      <c r="AF12" s="113">
        <v>61679</v>
      </c>
      <c r="AG12" s="113">
        <v>61026</v>
      </c>
      <c r="AH12" s="113">
        <v>62307</v>
      </c>
      <c r="AI12" s="15">
        <v>66241</v>
      </c>
      <c r="AJ12" s="15">
        <v>67951</v>
      </c>
      <c r="AK12" s="15">
        <v>74174</v>
      </c>
      <c r="AL12" s="113"/>
      <c r="AM12" s="15">
        <v>0</v>
      </c>
      <c r="AN12" s="15">
        <v>0</v>
      </c>
      <c r="AO12" s="15">
        <v>204374</v>
      </c>
      <c r="AP12" s="15">
        <v>206894.4</v>
      </c>
      <c r="AQ12" s="15">
        <v>218216</v>
      </c>
      <c r="AR12" s="15">
        <f t="shared" si="0"/>
        <v>218028</v>
      </c>
      <c r="AS12" s="15">
        <f t="shared" si="1"/>
        <v>210245</v>
      </c>
      <c r="AT12" s="15">
        <v>238826</v>
      </c>
      <c r="AU12" s="15">
        <v>270673</v>
      </c>
    </row>
    <row r="13" spans="1:47">
      <c r="A13" s="14" t="s">
        <v>982</v>
      </c>
      <c r="B13" s="15">
        <v>-62</v>
      </c>
      <c r="C13" s="15">
        <v>-180</v>
      </c>
      <c r="D13" s="15">
        <v>-577</v>
      </c>
      <c r="E13" s="15">
        <v>168</v>
      </c>
      <c r="F13" s="15">
        <v>549</v>
      </c>
      <c r="G13" s="15">
        <v>266</v>
      </c>
      <c r="H13" s="15">
        <v>-250</v>
      </c>
      <c r="I13" s="15">
        <v>-350</v>
      </c>
      <c r="J13" s="15">
        <v>-231</v>
      </c>
      <c r="K13" s="15">
        <v>-372.17505000000006</v>
      </c>
      <c r="L13" s="15">
        <v>-613</v>
      </c>
      <c r="M13" s="15">
        <v>-685</v>
      </c>
      <c r="N13" s="15">
        <v>-61</v>
      </c>
      <c r="O13" s="15">
        <v>-4.7</v>
      </c>
      <c r="P13" s="15">
        <v>-33</v>
      </c>
      <c r="Q13" s="15">
        <v>-9582</v>
      </c>
      <c r="R13" s="15">
        <v>1103</v>
      </c>
      <c r="S13" s="15">
        <v>-4388</v>
      </c>
      <c r="T13" s="15">
        <v>1615</v>
      </c>
      <c r="U13" s="15">
        <v>-242941</v>
      </c>
      <c r="V13" s="15">
        <v>-422</v>
      </c>
      <c r="W13" s="15">
        <v>25</v>
      </c>
      <c r="X13" s="15">
        <v>-357</v>
      </c>
      <c r="Y13" s="15">
        <v>-48945</v>
      </c>
      <c r="Z13" s="15">
        <v>-116</v>
      </c>
      <c r="AA13" s="15">
        <v>765</v>
      </c>
      <c r="AB13" s="15">
        <v>-1020</v>
      </c>
      <c r="AC13" s="15">
        <v>-54589</v>
      </c>
      <c r="AD13" s="15">
        <v>585</v>
      </c>
      <c r="AE13" s="15">
        <v>-500</v>
      </c>
      <c r="AF13" s="113">
        <v>-817</v>
      </c>
      <c r="AG13" s="113">
        <v>3112</v>
      </c>
      <c r="AH13" s="113">
        <v>2504</v>
      </c>
      <c r="AI13" s="15">
        <v>219</v>
      </c>
      <c r="AJ13" s="15">
        <v>-10</v>
      </c>
      <c r="AK13" s="15">
        <v>-19829</v>
      </c>
      <c r="AL13" s="113"/>
      <c r="AM13" s="15">
        <v>-651</v>
      </c>
      <c r="AN13" s="15">
        <v>215</v>
      </c>
      <c r="AO13" s="15">
        <v>-1901.1750500000001</v>
      </c>
      <c r="AP13" s="15">
        <v>-9680.7000000000007</v>
      </c>
      <c r="AQ13" s="15">
        <v>-244611</v>
      </c>
      <c r="AR13" s="15">
        <f t="shared" si="0"/>
        <v>-49699</v>
      </c>
      <c r="AS13" s="15">
        <f t="shared" si="1"/>
        <v>-54960</v>
      </c>
      <c r="AT13" s="15">
        <v>2380</v>
      </c>
      <c r="AU13" s="15">
        <v>-17116</v>
      </c>
    </row>
    <row r="14" spans="1:47">
      <c r="A14" s="14" t="s">
        <v>1354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13"/>
      <c r="AG14" s="113"/>
      <c r="AH14" s="113"/>
      <c r="AI14" s="15"/>
      <c r="AJ14" s="15"/>
      <c r="AK14" s="15">
        <v>-1426629</v>
      </c>
      <c r="AL14" s="113"/>
      <c r="AM14" s="15"/>
      <c r="AN14" s="15"/>
      <c r="AO14" s="15"/>
      <c r="AP14" s="15"/>
      <c r="AQ14" s="15"/>
      <c r="AR14" s="15"/>
      <c r="AS14" s="15"/>
      <c r="AT14" s="15"/>
      <c r="AU14" s="15">
        <v>-1426629</v>
      </c>
    </row>
    <row r="15" spans="1:47">
      <c r="A15" s="14" t="s">
        <v>983</v>
      </c>
      <c r="B15" s="15">
        <v>-17108</v>
      </c>
      <c r="C15" s="15">
        <v>-25811</v>
      </c>
      <c r="D15" s="15">
        <v>16377</v>
      </c>
      <c r="E15" s="15">
        <v>36811</v>
      </c>
      <c r="F15" s="15">
        <v>-26298</v>
      </c>
      <c r="G15" s="15">
        <v>-45372</v>
      </c>
      <c r="H15" s="15">
        <v>-40315</v>
      </c>
      <c r="I15" s="15">
        <v>131745</v>
      </c>
      <c r="J15" s="15">
        <v>-58510</v>
      </c>
      <c r="K15" s="15">
        <v>-59221</v>
      </c>
      <c r="L15" s="15">
        <v>-34285</v>
      </c>
      <c r="M15" s="15">
        <v>13648</v>
      </c>
      <c r="N15" s="15">
        <v>-68016</v>
      </c>
      <c r="O15" s="15">
        <v>-162068</v>
      </c>
      <c r="P15" s="15">
        <v>4634</v>
      </c>
      <c r="Q15" s="15">
        <v>54238</v>
      </c>
      <c r="R15" s="15">
        <v>-57302</v>
      </c>
      <c r="S15" s="15">
        <v>-8295</v>
      </c>
      <c r="T15" s="15">
        <v>-117433</v>
      </c>
      <c r="U15" s="15">
        <v>-30332</v>
      </c>
      <c r="V15" s="15">
        <v>-94110</v>
      </c>
      <c r="W15" s="15">
        <v>-59548</v>
      </c>
      <c r="X15" s="15">
        <v>-73438</v>
      </c>
      <c r="Y15" s="15">
        <v>93264</v>
      </c>
      <c r="Z15" s="15">
        <v>-15783</v>
      </c>
      <c r="AA15" s="15">
        <v>-28189</v>
      </c>
      <c r="AB15" s="15">
        <v>-21930</v>
      </c>
      <c r="AC15" s="15">
        <v>42109</v>
      </c>
      <c r="AD15" s="15">
        <v>42334</v>
      </c>
      <c r="AE15" s="15">
        <v>735</v>
      </c>
      <c r="AF15" s="113">
        <v>-3319</v>
      </c>
      <c r="AG15" s="113">
        <v>-46560</v>
      </c>
      <c r="AH15" s="113">
        <v>22556</v>
      </c>
      <c r="AI15" s="15">
        <v>-8457</v>
      </c>
      <c r="AJ15" s="15">
        <v>14190</v>
      </c>
      <c r="AK15" s="15">
        <v>-19629</v>
      </c>
      <c r="AL15" s="113"/>
      <c r="AM15" s="15">
        <v>10269</v>
      </c>
      <c r="AN15" s="15">
        <v>19760</v>
      </c>
      <c r="AO15" s="15">
        <v>-138368</v>
      </c>
      <c r="AP15" s="15">
        <v>-171212</v>
      </c>
      <c r="AQ15" s="15">
        <v>-213362</v>
      </c>
      <c r="AR15" s="15">
        <f t="shared" si="0"/>
        <v>-133832</v>
      </c>
      <c r="AS15" s="15">
        <f t="shared" si="1"/>
        <v>-23793</v>
      </c>
      <c r="AT15" s="15">
        <v>-6810</v>
      </c>
      <c r="AU15" s="15">
        <v>8660</v>
      </c>
    </row>
    <row r="16" spans="1:47">
      <c r="A16" s="14" t="s">
        <v>984</v>
      </c>
      <c r="B16" s="15">
        <v>3588</v>
      </c>
      <c r="C16" s="15">
        <v>-2137</v>
      </c>
      <c r="D16" s="15">
        <v>-3287</v>
      </c>
      <c r="E16" s="15">
        <v>-274</v>
      </c>
      <c r="F16" s="15">
        <v>-783</v>
      </c>
      <c r="G16" s="15">
        <v>-3727</v>
      </c>
      <c r="H16" s="15">
        <v>-2749</v>
      </c>
      <c r="I16" s="15">
        <v>1070</v>
      </c>
      <c r="J16" s="15">
        <v>4894</v>
      </c>
      <c r="K16" s="15">
        <v>-11291</v>
      </c>
      <c r="L16" s="15">
        <v>1142</v>
      </c>
      <c r="M16" s="15">
        <v>10470</v>
      </c>
      <c r="N16" s="15">
        <v>7867</v>
      </c>
      <c r="O16" s="15">
        <v>6232</v>
      </c>
      <c r="P16" s="15">
        <v>5697.4</v>
      </c>
      <c r="Q16" s="15">
        <v>-8995</v>
      </c>
      <c r="R16" s="15">
        <v>-6336</v>
      </c>
      <c r="S16" s="15">
        <v>-2786</v>
      </c>
      <c r="T16" s="15">
        <v>4736</v>
      </c>
      <c r="U16" s="15">
        <v>22895</v>
      </c>
      <c r="V16" s="15">
        <v>4295</v>
      </c>
      <c r="W16" s="15">
        <v>7650</v>
      </c>
      <c r="X16" s="15">
        <v>4048</v>
      </c>
      <c r="Y16" s="15">
        <v>6735</v>
      </c>
      <c r="Z16" s="15">
        <v>-4332</v>
      </c>
      <c r="AA16" s="15">
        <v>-6159</v>
      </c>
      <c r="AB16" s="15">
        <v>656</v>
      </c>
      <c r="AC16" s="15">
        <v>16846</v>
      </c>
      <c r="AD16" s="15">
        <v>-15979</v>
      </c>
      <c r="AE16" s="15">
        <v>10378</v>
      </c>
      <c r="AF16" s="113">
        <v>3214</v>
      </c>
      <c r="AG16" s="113">
        <v>11648</v>
      </c>
      <c r="AH16" s="113">
        <v>13270</v>
      </c>
      <c r="AI16" s="15">
        <v>-1173</v>
      </c>
      <c r="AJ16" s="15">
        <v>32178</v>
      </c>
      <c r="AK16" s="15">
        <v>12776</v>
      </c>
      <c r="AL16" s="113"/>
      <c r="AM16" s="15">
        <v>-2110</v>
      </c>
      <c r="AN16" s="15">
        <v>-6189</v>
      </c>
      <c r="AO16" s="15">
        <v>5215</v>
      </c>
      <c r="AP16" s="15">
        <v>10801.400000000001</v>
      </c>
      <c r="AQ16" s="15">
        <v>18509</v>
      </c>
      <c r="AR16" s="15">
        <f t="shared" si="0"/>
        <v>22728</v>
      </c>
      <c r="AS16" s="15">
        <f t="shared" si="1"/>
        <v>7011</v>
      </c>
      <c r="AT16" s="15">
        <v>9261</v>
      </c>
      <c r="AU16" s="15">
        <v>57051</v>
      </c>
    </row>
    <row r="17" spans="1:47">
      <c r="A17" s="14" t="s">
        <v>1137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9074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13">
        <v>0</v>
      </c>
      <c r="AG17" s="113">
        <v>5628</v>
      </c>
      <c r="AH17" s="113">
        <v>0</v>
      </c>
      <c r="AI17" s="15">
        <v>0</v>
      </c>
      <c r="AJ17" s="15">
        <v>0</v>
      </c>
      <c r="AK17" s="15">
        <v>0</v>
      </c>
      <c r="AL17" s="113"/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f t="shared" si="0"/>
        <v>9074</v>
      </c>
      <c r="AS17" s="15">
        <f t="shared" si="1"/>
        <v>0</v>
      </c>
      <c r="AT17" s="15">
        <v>5628</v>
      </c>
      <c r="AU17" s="15">
        <v>0</v>
      </c>
    </row>
    <row r="18" spans="1:47">
      <c r="A18" s="14" t="s">
        <v>966</v>
      </c>
      <c r="B18" s="15">
        <v>-100416</v>
      </c>
      <c r="C18" s="15">
        <v>21528</v>
      </c>
      <c r="D18" s="15">
        <v>16872</v>
      </c>
      <c r="E18" s="15">
        <v>-71465</v>
      </c>
      <c r="F18" s="15">
        <v>10721</v>
      </c>
      <c r="G18" s="15">
        <v>12777</v>
      </c>
      <c r="H18" s="15">
        <v>12004</v>
      </c>
      <c r="I18" s="15">
        <v>-1502</v>
      </c>
      <c r="J18" s="15">
        <v>206</v>
      </c>
      <c r="K18" s="15">
        <v>822</v>
      </c>
      <c r="L18" s="15">
        <v>1709</v>
      </c>
      <c r="M18" s="15">
        <v>674</v>
      </c>
      <c r="N18" s="15">
        <v>2782</v>
      </c>
      <c r="O18" s="15">
        <v>626</v>
      </c>
      <c r="P18" s="15">
        <v>4874</v>
      </c>
      <c r="Q18" s="15">
        <v>-356</v>
      </c>
      <c r="R18" s="15">
        <v>1869</v>
      </c>
      <c r="S18" s="15">
        <v>865</v>
      </c>
      <c r="T18" s="15">
        <v>3376</v>
      </c>
      <c r="U18" s="15">
        <v>14100</v>
      </c>
      <c r="V18" s="15">
        <v>5816</v>
      </c>
      <c r="W18" s="15">
        <v>7489</v>
      </c>
      <c r="X18" s="15">
        <v>7728</v>
      </c>
      <c r="Y18" s="15">
        <v>-119552</v>
      </c>
      <c r="Z18" s="15">
        <v>5629</v>
      </c>
      <c r="AA18" s="15">
        <v>4329</v>
      </c>
      <c r="AB18" s="15">
        <v>1680</v>
      </c>
      <c r="AC18" s="15">
        <v>1797</v>
      </c>
      <c r="AD18" s="15">
        <v>9695</v>
      </c>
      <c r="AE18" s="15">
        <v>14842</v>
      </c>
      <c r="AF18" s="113">
        <v>18573</v>
      </c>
      <c r="AG18" s="113">
        <v>25520</v>
      </c>
      <c r="AH18" s="113">
        <v>23976</v>
      </c>
      <c r="AI18" s="15">
        <v>17928</v>
      </c>
      <c r="AJ18" s="15">
        <v>28920</v>
      </c>
      <c r="AK18" s="15">
        <v>16488</v>
      </c>
      <c r="AL18" s="113"/>
      <c r="AM18" s="15">
        <v>-133481</v>
      </c>
      <c r="AN18" s="15">
        <v>34000</v>
      </c>
      <c r="AO18" s="15">
        <v>3411</v>
      </c>
      <c r="AP18" s="15">
        <v>7926</v>
      </c>
      <c r="AQ18" s="15">
        <v>20210</v>
      </c>
      <c r="AR18" s="15">
        <f t="shared" si="0"/>
        <v>-98519</v>
      </c>
      <c r="AS18" s="15">
        <f t="shared" si="1"/>
        <v>13435</v>
      </c>
      <c r="AT18" s="15">
        <v>68630</v>
      </c>
      <c r="AU18" s="15">
        <v>87312</v>
      </c>
    </row>
    <row r="19" spans="1:47">
      <c r="A19" s="14" t="s">
        <v>1322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13"/>
      <c r="AG19" s="113"/>
      <c r="AH19" s="113"/>
      <c r="AI19" s="15"/>
      <c r="AJ19" s="15">
        <v>36347</v>
      </c>
      <c r="AK19" s="15">
        <v>-2243</v>
      </c>
      <c r="AL19" s="113"/>
      <c r="AM19" s="15"/>
      <c r="AN19" s="15"/>
      <c r="AO19" s="15"/>
      <c r="AP19" s="15"/>
      <c r="AQ19" s="15"/>
      <c r="AR19" s="15"/>
      <c r="AS19" s="15"/>
      <c r="AT19" s="15"/>
      <c r="AU19" s="15">
        <v>34104</v>
      </c>
    </row>
    <row r="20" spans="1:47">
      <c r="A20" s="14" t="s">
        <v>985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5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13">
        <v>0</v>
      </c>
      <c r="AG20" s="113">
        <v>0</v>
      </c>
      <c r="AH20" s="113">
        <v>0</v>
      </c>
      <c r="AI20" s="15">
        <v>0</v>
      </c>
      <c r="AJ20" s="15">
        <v>0</v>
      </c>
      <c r="AK20" s="15">
        <v>0</v>
      </c>
      <c r="AL20" s="113"/>
      <c r="AM20" s="15">
        <v>0</v>
      </c>
      <c r="AN20" s="15">
        <v>0</v>
      </c>
      <c r="AO20" s="15">
        <v>0</v>
      </c>
      <c r="AP20" s="15">
        <v>5</v>
      </c>
      <c r="AQ20" s="15">
        <v>0</v>
      </c>
      <c r="AR20" s="15">
        <f t="shared" si="0"/>
        <v>0</v>
      </c>
      <c r="AS20" s="15">
        <f t="shared" si="1"/>
        <v>0</v>
      </c>
      <c r="AT20" s="15">
        <v>0</v>
      </c>
      <c r="AU20" s="15">
        <v>0</v>
      </c>
    </row>
    <row r="21" spans="1:47">
      <c r="A21" s="14" t="s">
        <v>986</v>
      </c>
      <c r="B21" s="15">
        <v>0</v>
      </c>
      <c r="C21" s="15">
        <v>0</v>
      </c>
      <c r="D21" s="15">
        <v>0</v>
      </c>
      <c r="E21" s="15">
        <v>-398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-867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-552</v>
      </c>
      <c r="V21" s="15">
        <v>0</v>
      </c>
      <c r="W21" s="15">
        <v>0</v>
      </c>
      <c r="X21" s="15">
        <v>0</v>
      </c>
      <c r="Y21" s="15">
        <v>-385</v>
      </c>
      <c r="Z21" s="15">
        <v>0</v>
      </c>
      <c r="AA21" s="15">
        <v>0</v>
      </c>
      <c r="AB21" s="15">
        <v>0</v>
      </c>
      <c r="AC21" s="15">
        <v>-924</v>
      </c>
      <c r="AD21" s="15">
        <v>0</v>
      </c>
      <c r="AE21" s="15">
        <v>0</v>
      </c>
      <c r="AF21" s="113">
        <v>0</v>
      </c>
      <c r="AG21" s="113">
        <v>-970</v>
      </c>
      <c r="AH21" s="113">
        <v>0</v>
      </c>
      <c r="AI21" s="15">
        <v>0</v>
      </c>
      <c r="AJ21" s="15">
        <v>0</v>
      </c>
      <c r="AK21" s="15">
        <v>-331</v>
      </c>
      <c r="AL21" s="113"/>
      <c r="AM21" s="15">
        <v>-398</v>
      </c>
      <c r="AN21" s="15">
        <v>0</v>
      </c>
      <c r="AO21" s="15">
        <v>-867</v>
      </c>
      <c r="AP21" s="15">
        <v>0</v>
      </c>
      <c r="AQ21" s="15">
        <v>-552</v>
      </c>
      <c r="AR21" s="15">
        <f t="shared" si="0"/>
        <v>-385</v>
      </c>
      <c r="AS21" s="15">
        <f t="shared" si="1"/>
        <v>-924</v>
      </c>
      <c r="AT21" s="15">
        <v>-970</v>
      </c>
      <c r="AU21" s="15">
        <v>-331</v>
      </c>
    </row>
    <row r="22" spans="1:47">
      <c r="A22" s="14" t="s">
        <v>987</v>
      </c>
      <c r="B22" s="15">
        <v>-43706</v>
      </c>
      <c r="C22" s="15">
        <v>22988</v>
      </c>
      <c r="D22" s="15">
        <v>37590</v>
      </c>
      <c r="E22" s="15">
        <v>26365</v>
      </c>
      <c r="F22" s="15">
        <v>22078</v>
      </c>
      <c r="G22" s="15">
        <v>32481</v>
      </c>
      <c r="H22" s="15">
        <v>31513</v>
      </c>
      <c r="I22" s="15">
        <v>30890</v>
      </c>
      <c r="J22" s="15">
        <v>34032</v>
      </c>
      <c r="K22" s="15">
        <v>40355</v>
      </c>
      <c r="L22" s="15">
        <v>46409</v>
      </c>
      <c r="M22" s="15">
        <v>35362</v>
      </c>
      <c r="N22" s="15">
        <v>33240</v>
      </c>
      <c r="O22" s="15">
        <v>43999</v>
      </c>
      <c r="P22" s="15">
        <v>38385</v>
      </c>
      <c r="Q22" s="15">
        <v>52710</v>
      </c>
      <c r="R22" s="15">
        <v>46151</v>
      </c>
      <c r="S22" s="15">
        <v>46530</v>
      </c>
      <c r="T22" s="15">
        <v>63504</v>
      </c>
      <c r="U22" s="15">
        <v>87486</v>
      </c>
      <c r="V22" s="15">
        <v>108606</v>
      </c>
      <c r="W22" s="15">
        <v>144075</v>
      </c>
      <c r="X22" s="15">
        <v>135053</v>
      </c>
      <c r="Y22" s="15">
        <v>141976</v>
      </c>
      <c r="Z22" s="15">
        <v>164425</v>
      </c>
      <c r="AA22" s="15">
        <v>161778</v>
      </c>
      <c r="AB22" s="15">
        <v>144662</v>
      </c>
      <c r="AC22" s="15">
        <v>118979</v>
      </c>
      <c r="AD22" s="15">
        <v>115795</v>
      </c>
      <c r="AE22" s="15">
        <v>100824</v>
      </c>
      <c r="AF22" s="113">
        <v>81580</v>
      </c>
      <c r="AG22" s="113">
        <v>66395</v>
      </c>
      <c r="AH22" s="113">
        <v>69893</v>
      </c>
      <c r="AI22" s="15">
        <v>77532</v>
      </c>
      <c r="AJ22" s="15">
        <v>82523</v>
      </c>
      <c r="AK22" s="15">
        <v>283121</v>
      </c>
      <c r="AL22" s="113"/>
      <c r="AM22" s="15">
        <v>43237</v>
      </c>
      <c r="AN22" s="15">
        <v>116962</v>
      </c>
      <c r="AO22" s="15">
        <v>156158</v>
      </c>
      <c r="AP22" s="15">
        <v>168334</v>
      </c>
      <c r="AQ22" s="15">
        <v>243671</v>
      </c>
      <c r="AR22" s="15">
        <f t="shared" si="0"/>
        <v>529710</v>
      </c>
      <c r="AS22" s="15">
        <f t="shared" si="1"/>
        <v>589844</v>
      </c>
      <c r="AT22" s="15">
        <v>364594</v>
      </c>
      <c r="AU22" s="15">
        <v>513069</v>
      </c>
    </row>
    <row r="23" spans="1:47">
      <c r="A23" s="14" t="s">
        <v>988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8824</v>
      </c>
      <c r="K23" s="15">
        <v>9197</v>
      </c>
      <c r="L23" s="15">
        <v>8543</v>
      </c>
      <c r="M23" s="15">
        <v>62398</v>
      </c>
      <c r="N23" s="15">
        <v>21927</v>
      </c>
      <c r="O23" s="15">
        <v>21558</v>
      </c>
      <c r="P23" s="15">
        <v>21643</v>
      </c>
      <c r="Q23" s="15">
        <v>20464</v>
      </c>
      <c r="R23" s="15">
        <v>20750</v>
      </c>
      <c r="S23" s="15">
        <v>20256</v>
      </c>
      <c r="T23" s="15">
        <v>20198</v>
      </c>
      <c r="U23" s="15">
        <v>19679</v>
      </c>
      <c r="V23" s="15">
        <v>21011</v>
      </c>
      <c r="W23" s="15">
        <v>21281</v>
      </c>
      <c r="X23" s="15">
        <v>21371</v>
      </c>
      <c r="Y23" s="15">
        <v>20297</v>
      </c>
      <c r="Z23" s="15">
        <v>20154</v>
      </c>
      <c r="AA23" s="15">
        <v>19481</v>
      </c>
      <c r="AB23" s="15">
        <v>18346</v>
      </c>
      <c r="AC23" s="15">
        <v>23647</v>
      </c>
      <c r="AD23" s="15">
        <v>28075</v>
      </c>
      <c r="AE23" s="15">
        <v>28875</v>
      </c>
      <c r="AF23" s="113">
        <v>29258</v>
      </c>
      <c r="AG23" s="113">
        <v>27893</v>
      </c>
      <c r="AH23" s="113">
        <v>28715</v>
      </c>
      <c r="AI23" s="15">
        <v>31269</v>
      </c>
      <c r="AJ23" s="15">
        <v>32121</v>
      </c>
      <c r="AK23" s="15">
        <v>25562</v>
      </c>
      <c r="AL23" s="113"/>
      <c r="AM23" s="15">
        <v>0</v>
      </c>
      <c r="AN23" s="15">
        <v>0</v>
      </c>
      <c r="AO23" s="15">
        <v>88962</v>
      </c>
      <c r="AP23" s="15">
        <v>85592</v>
      </c>
      <c r="AQ23" s="15">
        <v>80883</v>
      </c>
      <c r="AR23" s="15">
        <f t="shared" si="0"/>
        <v>83960</v>
      </c>
      <c r="AS23" s="15">
        <f t="shared" si="1"/>
        <v>81628</v>
      </c>
      <c r="AT23" s="15">
        <v>114101</v>
      </c>
      <c r="AU23" s="15">
        <v>117667</v>
      </c>
    </row>
    <row r="24" spans="1:47">
      <c r="A24" s="14" t="s">
        <v>1219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2538</v>
      </c>
      <c r="O24" s="15">
        <v>1326</v>
      </c>
      <c r="P24" s="15">
        <v>-3864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-2921</v>
      </c>
      <c r="AB24" s="15">
        <v>-8648</v>
      </c>
      <c r="AC24" s="15">
        <v>8648</v>
      </c>
      <c r="AD24" s="15">
        <v>0</v>
      </c>
      <c r="AE24" s="15">
        <v>0</v>
      </c>
      <c r="AF24" s="113">
        <v>0</v>
      </c>
      <c r="AG24" s="113">
        <v>0</v>
      </c>
      <c r="AH24" s="113">
        <v>0</v>
      </c>
      <c r="AI24" s="15">
        <v>0</v>
      </c>
      <c r="AJ24" s="15">
        <v>0</v>
      </c>
      <c r="AK24" s="15">
        <v>0</v>
      </c>
      <c r="AL24" s="113"/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f t="shared" si="0"/>
        <v>0</v>
      </c>
      <c r="AS24" s="15">
        <f t="shared" si="1"/>
        <v>-2921</v>
      </c>
      <c r="AT24" s="15">
        <v>0</v>
      </c>
      <c r="AU24" s="15">
        <v>0</v>
      </c>
    </row>
    <row r="25" spans="1:47">
      <c r="A25" s="14" t="s">
        <v>1290</v>
      </c>
      <c r="B25" s="113">
        <v>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0</v>
      </c>
      <c r="U25" s="113">
        <v>0</v>
      </c>
      <c r="V25" s="113">
        <v>0</v>
      </c>
      <c r="W25" s="113">
        <v>0</v>
      </c>
      <c r="X25" s="113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113">
        <v>0</v>
      </c>
      <c r="AG25" s="113">
        <v>0</v>
      </c>
      <c r="AH25" s="113">
        <v>5012</v>
      </c>
      <c r="AI25" s="15">
        <v>-5012</v>
      </c>
      <c r="AJ25" s="15">
        <v>0</v>
      </c>
      <c r="AK25" s="15">
        <v>0</v>
      </c>
      <c r="AL25" s="113"/>
      <c r="AM25" s="15"/>
      <c r="AN25" s="15"/>
      <c r="AO25" s="15"/>
      <c r="AP25" s="15"/>
      <c r="AQ25" s="15"/>
      <c r="AR25" s="15"/>
      <c r="AS25" s="15"/>
      <c r="AT25" s="15"/>
      <c r="AU25" s="15">
        <v>0</v>
      </c>
    </row>
    <row r="26" spans="1:47">
      <c r="A26" s="14" t="s">
        <v>989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-52829</v>
      </c>
      <c r="P26" s="15">
        <v>-29993</v>
      </c>
      <c r="Q26" s="15">
        <v>-9260</v>
      </c>
      <c r="R26" s="15">
        <v>-12364</v>
      </c>
      <c r="S26" s="15">
        <v>-11726</v>
      </c>
      <c r="T26" s="15">
        <v>-6412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13">
        <v>0</v>
      </c>
      <c r="AG26" s="113">
        <v>0</v>
      </c>
      <c r="AH26" s="113">
        <v>0</v>
      </c>
      <c r="AI26" s="15">
        <v>0</v>
      </c>
      <c r="AJ26" s="15">
        <v>0</v>
      </c>
      <c r="AK26" s="15">
        <v>0</v>
      </c>
      <c r="AL26" s="113"/>
      <c r="AM26" s="15">
        <v>0</v>
      </c>
      <c r="AN26" s="15">
        <v>0</v>
      </c>
      <c r="AO26" s="15">
        <v>0</v>
      </c>
      <c r="AP26" s="15">
        <v>-92082</v>
      </c>
      <c r="AQ26" s="15">
        <v>-30502</v>
      </c>
      <c r="AR26" s="15">
        <f t="shared" si="0"/>
        <v>0</v>
      </c>
      <c r="AS26" s="15">
        <f t="shared" si="1"/>
        <v>0</v>
      </c>
      <c r="AT26" s="15">
        <v>0</v>
      </c>
      <c r="AU26" s="15">
        <v>0</v>
      </c>
    </row>
    <row r="27" spans="1:47">
      <c r="A27" s="14" t="s">
        <v>1209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-1680</v>
      </c>
      <c r="AF27" s="113">
        <v>0</v>
      </c>
      <c r="AG27" s="113">
        <v>0</v>
      </c>
      <c r="AH27" s="113">
        <v>0</v>
      </c>
      <c r="AI27" s="15">
        <v>-2646</v>
      </c>
      <c r="AJ27" s="15">
        <v>0</v>
      </c>
      <c r="AK27" s="15">
        <v>0</v>
      </c>
      <c r="AL27" s="113"/>
      <c r="AM27" s="15"/>
      <c r="AN27" s="15"/>
      <c r="AO27" s="15"/>
      <c r="AP27" s="15"/>
      <c r="AQ27" s="15"/>
      <c r="AR27" s="15"/>
      <c r="AS27" s="15"/>
      <c r="AT27" s="15">
        <v>-1680</v>
      </c>
      <c r="AU27" s="15">
        <v>-2646</v>
      </c>
    </row>
    <row r="28" spans="1:47">
      <c r="A28" s="14" t="s">
        <v>990</v>
      </c>
      <c r="B28" s="15">
        <v>-10126</v>
      </c>
      <c r="C28" s="15">
        <v>-9222</v>
      </c>
      <c r="D28" s="15">
        <v>-8199</v>
      </c>
      <c r="E28" s="15">
        <v>-6509</v>
      </c>
      <c r="F28" s="15">
        <v>-5912</v>
      </c>
      <c r="G28" s="15">
        <v>-5863</v>
      </c>
      <c r="H28" s="15">
        <v>-6129</v>
      </c>
      <c r="I28" s="15">
        <v>-5973</v>
      </c>
      <c r="J28" s="15">
        <v>-6034</v>
      </c>
      <c r="K28" s="15">
        <v>-6177</v>
      </c>
      <c r="L28" s="15">
        <v>-6747</v>
      </c>
      <c r="M28" s="15">
        <v>-7719</v>
      </c>
      <c r="N28" s="15">
        <v>-6303</v>
      </c>
      <c r="O28" s="15">
        <v>-3582</v>
      </c>
      <c r="P28" s="15">
        <v>-1262.4000000000001</v>
      </c>
      <c r="Q28" s="15">
        <v>-2179</v>
      </c>
      <c r="R28" s="15">
        <v>-2233</v>
      </c>
      <c r="S28" s="15">
        <v>-3152</v>
      </c>
      <c r="T28" s="15">
        <v>-4944</v>
      </c>
      <c r="U28" s="15">
        <v>-6806</v>
      </c>
      <c r="V28" s="15">
        <v>-9083</v>
      </c>
      <c r="W28" s="15">
        <v>-10662</v>
      </c>
      <c r="X28" s="15">
        <v>-11929</v>
      </c>
      <c r="Y28" s="15">
        <v>-11780</v>
      </c>
      <c r="Z28" s="15">
        <v>-15414</v>
      </c>
      <c r="AA28" s="15">
        <v>-39175</v>
      </c>
      <c r="AB28" s="15">
        <v>-29167</v>
      </c>
      <c r="AC28" s="15">
        <v>-13226</v>
      </c>
      <c r="AD28" s="15">
        <v>-14955</v>
      </c>
      <c r="AE28" s="15">
        <v>-8262</v>
      </c>
      <c r="AF28" s="113">
        <v>-12167</v>
      </c>
      <c r="AG28" s="113">
        <v>-1295</v>
      </c>
      <c r="AH28" s="113">
        <v>-9802</v>
      </c>
      <c r="AI28" s="15">
        <v>-11080</v>
      </c>
      <c r="AJ28" s="15">
        <v>-16634</v>
      </c>
      <c r="AK28" s="15">
        <v>-24711</v>
      </c>
      <c r="AL28" s="113"/>
      <c r="AM28" s="15">
        <v>-34056</v>
      </c>
      <c r="AN28" s="15">
        <v>-23877</v>
      </c>
      <c r="AO28" s="15">
        <v>-26677</v>
      </c>
      <c r="AP28" s="15">
        <v>-13326.4</v>
      </c>
      <c r="AQ28" s="15">
        <v>-17135</v>
      </c>
      <c r="AR28" s="15">
        <f t="shared" si="0"/>
        <v>-43454</v>
      </c>
      <c r="AS28" s="15">
        <f t="shared" si="1"/>
        <v>-96982</v>
      </c>
      <c r="AT28" s="15">
        <v>-36679</v>
      </c>
      <c r="AU28" s="15">
        <v>-62227</v>
      </c>
    </row>
    <row r="29" spans="1:47">
      <c r="A29" s="14" t="s">
        <v>991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-8497.4</v>
      </c>
      <c r="Q29" s="15">
        <v>368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13">
        <v>0</v>
      </c>
      <c r="AG29" s="113">
        <v>0</v>
      </c>
      <c r="AH29" s="113">
        <v>0</v>
      </c>
      <c r="AI29" s="15">
        <v>0</v>
      </c>
      <c r="AJ29" s="15">
        <v>0</v>
      </c>
      <c r="AK29" s="15">
        <v>0</v>
      </c>
      <c r="AL29" s="113"/>
      <c r="AM29" s="15">
        <v>0</v>
      </c>
      <c r="AN29" s="15">
        <v>0</v>
      </c>
      <c r="AO29" s="15">
        <v>0</v>
      </c>
      <c r="AP29" s="15">
        <v>-8129.4</v>
      </c>
      <c r="AQ29" s="15">
        <v>0</v>
      </c>
      <c r="AR29" s="15">
        <f t="shared" si="0"/>
        <v>0</v>
      </c>
      <c r="AS29" s="15">
        <f t="shared" si="1"/>
        <v>0</v>
      </c>
      <c r="AT29" s="15">
        <v>0</v>
      </c>
      <c r="AU29" s="15">
        <v>0</v>
      </c>
    </row>
    <row r="30" spans="1:47">
      <c r="A30" s="14" t="s">
        <v>992</v>
      </c>
      <c r="B30" s="15">
        <v>-409</v>
      </c>
      <c r="C30" s="15">
        <v>211</v>
      </c>
      <c r="D30" s="15">
        <v>-290</v>
      </c>
      <c r="E30" s="15">
        <v>488</v>
      </c>
      <c r="F30" s="15">
        <v>-703</v>
      </c>
      <c r="G30" s="15">
        <v>824</v>
      </c>
      <c r="H30" s="15">
        <v>-352</v>
      </c>
      <c r="I30" s="15">
        <v>231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13">
        <v>0</v>
      </c>
      <c r="AG30" s="113">
        <v>0</v>
      </c>
      <c r="AH30" s="113">
        <v>0</v>
      </c>
      <c r="AI30" s="15">
        <v>0</v>
      </c>
      <c r="AJ30" s="15">
        <v>0</v>
      </c>
      <c r="AK30" s="15">
        <v>0</v>
      </c>
      <c r="AL30" s="113"/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f t="shared" si="0"/>
        <v>0</v>
      </c>
      <c r="AS30" s="15">
        <f t="shared" si="1"/>
        <v>0</v>
      </c>
      <c r="AT30" s="15">
        <v>0</v>
      </c>
      <c r="AU30" s="15">
        <v>0</v>
      </c>
    </row>
    <row r="31" spans="1:47">
      <c r="A31" s="9" t="s">
        <v>993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3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>
      <c r="A32" s="14" t="s">
        <v>994</v>
      </c>
      <c r="B32" s="15">
        <v>381905</v>
      </c>
      <c r="C32" s="15">
        <v>-189692</v>
      </c>
      <c r="D32" s="15">
        <v>-29689</v>
      </c>
      <c r="E32" s="15">
        <v>-600753</v>
      </c>
      <c r="F32" s="15">
        <v>297649</v>
      </c>
      <c r="G32" s="15">
        <v>-457193</v>
      </c>
      <c r="H32" s="15">
        <v>-166520</v>
      </c>
      <c r="I32" s="15">
        <v>-642673.70452999987</v>
      </c>
      <c r="J32" s="15">
        <v>238963</v>
      </c>
      <c r="K32" s="15">
        <v>-256901</v>
      </c>
      <c r="L32" s="15">
        <v>-243835</v>
      </c>
      <c r="M32" s="15">
        <v>-506292</v>
      </c>
      <c r="N32" s="15">
        <v>440671</v>
      </c>
      <c r="O32" s="15">
        <v>1000877</v>
      </c>
      <c r="P32" s="15">
        <v>-138172</v>
      </c>
      <c r="Q32" s="15">
        <v>-503282</v>
      </c>
      <c r="R32" s="15">
        <v>417708</v>
      </c>
      <c r="S32" s="15">
        <v>-523842</v>
      </c>
      <c r="T32" s="15">
        <v>-396401</v>
      </c>
      <c r="U32" s="15">
        <v>-974469</v>
      </c>
      <c r="V32" s="15">
        <v>301728</v>
      </c>
      <c r="W32" s="15">
        <v>-753218</v>
      </c>
      <c r="X32" s="15">
        <v>207037</v>
      </c>
      <c r="Y32" s="15">
        <v>-404084</v>
      </c>
      <c r="Z32" s="15">
        <v>274021</v>
      </c>
      <c r="AA32" s="15">
        <v>-209728</v>
      </c>
      <c r="AB32" s="15">
        <v>-144179</v>
      </c>
      <c r="AC32" s="15">
        <v>-441785</v>
      </c>
      <c r="AD32" s="15">
        <v>344523</v>
      </c>
      <c r="AE32" s="15">
        <v>-397620</v>
      </c>
      <c r="AF32" s="113">
        <v>-305114</v>
      </c>
      <c r="AG32" s="113">
        <v>-849586</v>
      </c>
      <c r="AH32" s="113">
        <v>309132</v>
      </c>
      <c r="AI32" s="15">
        <v>-519864</v>
      </c>
      <c r="AJ32" s="15">
        <v>-299199</v>
      </c>
      <c r="AK32" s="15">
        <v>-735452</v>
      </c>
      <c r="AL32" s="113"/>
      <c r="AM32" s="15">
        <v>-438229</v>
      </c>
      <c r="AN32" s="15">
        <v>-968737.70452999987</v>
      </c>
      <c r="AO32" s="15">
        <v>-768065</v>
      </c>
      <c r="AP32" s="15">
        <v>800094</v>
      </c>
      <c r="AQ32" s="15">
        <v>-1477004</v>
      </c>
      <c r="AR32" s="15">
        <f t="shared" ref="AR32:AR43" si="2">SUM(V32:Y32)</f>
        <v>-648537</v>
      </c>
      <c r="AS32" s="15">
        <f t="shared" ref="AS32:AS43" si="3">SUM(Z32:AC32)</f>
        <v>-521671</v>
      </c>
      <c r="AT32" s="15">
        <v>-1207797</v>
      </c>
      <c r="AU32" s="15">
        <v>-1245383</v>
      </c>
    </row>
    <row r="33" spans="1:47">
      <c r="A33" s="14" t="s">
        <v>938</v>
      </c>
      <c r="B33" s="15">
        <v>-108064</v>
      </c>
      <c r="C33" s="15">
        <v>2600</v>
      </c>
      <c r="D33" s="15">
        <v>-31332</v>
      </c>
      <c r="E33" s="15">
        <v>70919</v>
      </c>
      <c r="F33" s="15">
        <v>-207337</v>
      </c>
      <c r="G33" s="15">
        <v>-62936</v>
      </c>
      <c r="H33" s="15">
        <v>-49193</v>
      </c>
      <c r="I33" s="15">
        <v>129116</v>
      </c>
      <c r="J33" s="15">
        <v>-145940</v>
      </c>
      <c r="K33" s="15">
        <v>89499</v>
      </c>
      <c r="L33" s="15">
        <v>-137914</v>
      </c>
      <c r="M33" s="15">
        <v>64156</v>
      </c>
      <c r="N33" s="15">
        <v>-256810</v>
      </c>
      <c r="O33" s="15">
        <v>173632</v>
      </c>
      <c r="P33" s="15">
        <v>43693</v>
      </c>
      <c r="Q33" s="15">
        <v>37556</v>
      </c>
      <c r="R33" s="15">
        <v>-344769</v>
      </c>
      <c r="S33" s="15">
        <v>135620</v>
      </c>
      <c r="T33" s="15">
        <v>-116616</v>
      </c>
      <c r="U33" s="15">
        <v>77588</v>
      </c>
      <c r="V33" s="15">
        <v>-268471</v>
      </c>
      <c r="W33" s="15">
        <v>90695</v>
      </c>
      <c r="X33" s="15">
        <v>-47361</v>
      </c>
      <c r="Y33" s="15">
        <v>135709</v>
      </c>
      <c r="Z33" s="15">
        <v>-257263</v>
      </c>
      <c r="AA33" s="15">
        <v>65975</v>
      </c>
      <c r="AB33" s="15">
        <v>19730</v>
      </c>
      <c r="AC33" s="15">
        <v>225443</v>
      </c>
      <c r="AD33" s="15">
        <v>-196139</v>
      </c>
      <c r="AE33" s="15">
        <v>-15183</v>
      </c>
      <c r="AF33" s="113">
        <v>-163064</v>
      </c>
      <c r="AG33" s="113">
        <v>182065</v>
      </c>
      <c r="AH33" s="113">
        <v>-344405</v>
      </c>
      <c r="AI33" s="15">
        <v>103747</v>
      </c>
      <c r="AJ33" s="15">
        <v>-151485</v>
      </c>
      <c r="AK33" s="15">
        <v>186971</v>
      </c>
      <c r="AL33" s="113"/>
      <c r="AM33" s="15">
        <v>-65877</v>
      </c>
      <c r="AN33" s="15">
        <v>-190350</v>
      </c>
      <c r="AO33" s="15">
        <v>-130199</v>
      </c>
      <c r="AP33" s="15">
        <v>-1929</v>
      </c>
      <c r="AQ33" s="15">
        <v>-248177</v>
      </c>
      <c r="AR33" s="15">
        <f t="shared" si="2"/>
        <v>-89428</v>
      </c>
      <c r="AS33" s="15">
        <f t="shared" si="3"/>
        <v>53885</v>
      </c>
      <c r="AT33" s="15">
        <v>-192321</v>
      </c>
      <c r="AU33" s="15">
        <v>-205172</v>
      </c>
    </row>
    <row r="34" spans="1:47">
      <c r="A34" s="14" t="s">
        <v>941</v>
      </c>
      <c r="B34" s="15">
        <v>3842</v>
      </c>
      <c r="C34" s="15">
        <v>61710</v>
      </c>
      <c r="D34" s="15">
        <v>7786</v>
      </c>
      <c r="E34" s="15">
        <v>-136314</v>
      </c>
      <c r="F34" s="15">
        <v>19421</v>
      </c>
      <c r="G34" s="15">
        <v>25123</v>
      </c>
      <c r="H34" s="15">
        <v>-8285</v>
      </c>
      <c r="I34" s="15">
        <v>23511</v>
      </c>
      <c r="J34" s="15">
        <v>119101</v>
      </c>
      <c r="K34" s="15">
        <v>-125242</v>
      </c>
      <c r="L34" s="15">
        <v>-14895</v>
      </c>
      <c r="M34" s="15">
        <v>69738</v>
      </c>
      <c r="N34" s="15">
        <v>25766</v>
      </c>
      <c r="O34" s="15">
        <v>37256</v>
      </c>
      <c r="P34" s="15">
        <v>87635</v>
      </c>
      <c r="Q34" s="15">
        <v>51548</v>
      </c>
      <c r="R34" s="15">
        <v>-20911</v>
      </c>
      <c r="S34" s="15">
        <v>95192</v>
      </c>
      <c r="T34" s="15">
        <v>-87987</v>
      </c>
      <c r="U34" s="15">
        <v>103532</v>
      </c>
      <c r="V34" s="15">
        <v>25996</v>
      </c>
      <c r="W34" s="15">
        <v>35459</v>
      </c>
      <c r="X34" s="15">
        <v>7915</v>
      </c>
      <c r="Y34" s="15">
        <v>-93666</v>
      </c>
      <c r="Z34" s="15">
        <v>52288</v>
      </c>
      <c r="AA34" s="15">
        <v>48632</v>
      </c>
      <c r="AB34" s="15">
        <v>67426</v>
      </c>
      <c r="AC34" s="15">
        <v>201380</v>
      </c>
      <c r="AD34" s="15">
        <v>10855</v>
      </c>
      <c r="AE34" s="15">
        <v>8793</v>
      </c>
      <c r="AF34" s="113">
        <v>35510</v>
      </c>
      <c r="AG34" s="113">
        <v>163891</v>
      </c>
      <c r="AH34" s="113">
        <v>-51185</v>
      </c>
      <c r="AI34" s="15">
        <v>48071</v>
      </c>
      <c r="AJ34" s="15">
        <v>27392</v>
      </c>
      <c r="AK34" s="15">
        <v>43353</v>
      </c>
      <c r="AL34" s="113"/>
      <c r="AM34" s="15">
        <v>-62976</v>
      </c>
      <c r="AN34" s="15">
        <v>59770</v>
      </c>
      <c r="AO34" s="15">
        <v>48702</v>
      </c>
      <c r="AP34" s="15">
        <v>202205</v>
      </c>
      <c r="AQ34" s="15">
        <v>89826</v>
      </c>
      <c r="AR34" s="15">
        <f t="shared" si="2"/>
        <v>-24296</v>
      </c>
      <c r="AS34" s="15">
        <f t="shared" si="3"/>
        <v>369726</v>
      </c>
      <c r="AT34" s="15">
        <v>219049</v>
      </c>
      <c r="AU34" s="15">
        <v>67631</v>
      </c>
    </row>
    <row r="35" spans="1:47">
      <c r="A35" s="14" t="s">
        <v>995</v>
      </c>
      <c r="B35" s="15">
        <v>-14294</v>
      </c>
      <c r="C35" s="15">
        <v>-16623</v>
      </c>
      <c r="D35" s="15">
        <v>22912</v>
      </c>
      <c r="E35" s="15">
        <v>3860</v>
      </c>
      <c r="F35" s="15">
        <v>-17851</v>
      </c>
      <c r="G35" s="15">
        <v>-6795</v>
      </c>
      <c r="H35" s="15">
        <v>9017</v>
      </c>
      <c r="I35" s="15">
        <v>9952</v>
      </c>
      <c r="J35" s="15">
        <v>-17379</v>
      </c>
      <c r="K35" s="15">
        <v>-15394</v>
      </c>
      <c r="L35" s="15">
        <v>3387</v>
      </c>
      <c r="M35" s="15">
        <v>-790</v>
      </c>
      <c r="N35" s="15">
        <v>-5674</v>
      </c>
      <c r="O35" s="15">
        <v>9088</v>
      </c>
      <c r="P35" s="15">
        <v>29494</v>
      </c>
      <c r="Q35" s="15">
        <v>-129724</v>
      </c>
      <c r="R35" s="15">
        <v>-14544</v>
      </c>
      <c r="S35" s="15">
        <v>-6143</v>
      </c>
      <c r="T35" s="15">
        <v>21900</v>
      </c>
      <c r="U35" s="15">
        <v>131825</v>
      </c>
      <c r="V35" s="15">
        <v>-25656</v>
      </c>
      <c r="W35" s="15">
        <v>-9447</v>
      </c>
      <c r="X35" s="15">
        <v>20724</v>
      </c>
      <c r="Y35" s="15">
        <v>-7390</v>
      </c>
      <c r="Z35" s="15">
        <v>-17520</v>
      </c>
      <c r="AA35" s="15">
        <v>-3080</v>
      </c>
      <c r="AB35" s="15">
        <v>-3683</v>
      </c>
      <c r="AC35" s="15">
        <v>10407</v>
      </c>
      <c r="AD35" s="15">
        <v>-1702</v>
      </c>
      <c r="AE35" s="15">
        <v>-6681</v>
      </c>
      <c r="AF35" s="113">
        <v>-938</v>
      </c>
      <c r="AG35" s="113">
        <v>-597</v>
      </c>
      <c r="AH35" s="113">
        <v>-5027</v>
      </c>
      <c r="AI35" s="15">
        <v>1132</v>
      </c>
      <c r="AJ35" s="15">
        <v>-4928</v>
      </c>
      <c r="AK35" s="15">
        <v>-51556</v>
      </c>
      <c r="AL35" s="113"/>
      <c r="AM35" s="15">
        <v>-4145</v>
      </c>
      <c r="AN35" s="15">
        <v>-5677</v>
      </c>
      <c r="AO35" s="15">
        <v>-30176</v>
      </c>
      <c r="AP35" s="15">
        <v>-96816</v>
      </c>
      <c r="AQ35" s="15">
        <v>133038</v>
      </c>
      <c r="AR35" s="15">
        <f t="shared" si="2"/>
        <v>-21769</v>
      </c>
      <c r="AS35" s="15">
        <f t="shared" si="3"/>
        <v>-13876</v>
      </c>
      <c r="AT35" s="15">
        <v>-9918</v>
      </c>
      <c r="AU35" s="15">
        <v>-60379</v>
      </c>
    </row>
    <row r="36" spans="1:47">
      <c r="A36" s="14" t="s">
        <v>996</v>
      </c>
      <c r="B36" s="15">
        <v>-571</v>
      </c>
      <c r="C36" s="15">
        <v>-43312</v>
      </c>
      <c r="D36" s="15">
        <v>-11356</v>
      </c>
      <c r="E36" s="15">
        <v>-5292</v>
      </c>
      <c r="F36" s="15">
        <v>-8643</v>
      </c>
      <c r="G36" s="15">
        <v>-14979</v>
      </c>
      <c r="H36" s="15">
        <v>-11324</v>
      </c>
      <c r="I36" s="15">
        <v>-12342</v>
      </c>
      <c r="J36" s="15">
        <v>-6199</v>
      </c>
      <c r="K36" s="15">
        <v>-1808</v>
      </c>
      <c r="L36" s="15">
        <v>495</v>
      </c>
      <c r="M36" s="15">
        <v>125689</v>
      </c>
      <c r="N36" s="15">
        <v>-1244</v>
      </c>
      <c r="O36" s="15">
        <v>223</v>
      </c>
      <c r="P36" s="15">
        <v>230.90534999999409</v>
      </c>
      <c r="Q36" s="15">
        <v>-470</v>
      </c>
      <c r="R36" s="15">
        <v>-1621</v>
      </c>
      <c r="S36" s="15">
        <v>-4894</v>
      </c>
      <c r="T36" s="15">
        <v>-2786</v>
      </c>
      <c r="U36" s="15">
        <v>-6998</v>
      </c>
      <c r="V36" s="15">
        <v>-3096</v>
      </c>
      <c r="W36" s="15">
        <v>-4853</v>
      </c>
      <c r="X36" s="15">
        <v>-4431</v>
      </c>
      <c r="Y36" s="15">
        <v>-4116</v>
      </c>
      <c r="Z36" s="15">
        <v>134347</v>
      </c>
      <c r="AA36" s="15">
        <v>1439</v>
      </c>
      <c r="AB36" s="15">
        <v>568</v>
      </c>
      <c r="AC36" s="15">
        <v>654</v>
      </c>
      <c r="AD36" s="15">
        <v>3981</v>
      </c>
      <c r="AE36" s="15">
        <v>-1979</v>
      </c>
      <c r="AF36" s="113">
        <v>-4096</v>
      </c>
      <c r="AG36" s="113">
        <v>749</v>
      </c>
      <c r="AH36" s="113">
        <v>877</v>
      </c>
      <c r="AI36" s="15">
        <v>-4464</v>
      </c>
      <c r="AJ36" s="15">
        <v>-3924</v>
      </c>
      <c r="AK36" s="15">
        <v>-4576</v>
      </c>
      <c r="AL36" s="113"/>
      <c r="AM36" s="15">
        <v>-60531</v>
      </c>
      <c r="AN36" s="15">
        <v>-47288</v>
      </c>
      <c r="AO36" s="15">
        <v>118177</v>
      </c>
      <c r="AP36" s="15">
        <v>-1260.0946500000059</v>
      </c>
      <c r="AQ36" s="15">
        <v>-16299</v>
      </c>
      <c r="AR36" s="15">
        <f t="shared" si="2"/>
        <v>-16496</v>
      </c>
      <c r="AS36" s="15">
        <f t="shared" si="3"/>
        <v>137008</v>
      </c>
      <c r="AT36" s="15">
        <v>-1345</v>
      </c>
      <c r="AU36" s="15">
        <v>-12087</v>
      </c>
    </row>
    <row r="37" spans="1:47">
      <c r="A37" s="14" t="s">
        <v>951</v>
      </c>
      <c r="B37" s="15">
        <v>31392</v>
      </c>
      <c r="C37" s="15">
        <v>43740.506889999982</v>
      </c>
      <c r="D37" s="15">
        <v>-67502.50688999999</v>
      </c>
      <c r="E37" s="15">
        <v>64924</v>
      </c>
      <c r="F37" s="15">
        <v>-505</v>
      </c>
      <c r="G37" s="15">
        <v>-31236</v>
      </c>
      <c r="H37" s="15">
        <v>-43062</v>
      </c>
      <c r="I37" s="15">
        <v>74046</v>
      </c>
      <c r="J37" s="15">
        <v>-59465</v>
      </c>
      <c r="K37" s="15">
        <v>-23337</v>
      </c>
      <c r="L37" s="15">
        <v>116416</v>
      </c>
      <c r="M37" s="15">
        <v>35187</v>
      </c>
      <c r="N37" s="15">
        <v>-97856</v>
      </c>
      <c r="O37" s="15">
        <v>-296448</v>
      </c>
      <c r="P37" s="15">
        <v>334465</v>
      </c>
      <c r="Q37" s="15">
        <v>294226.22100000002</v>
      </c>
      <c r="R37" s="15">
        <v>9155</v>
      </c>
      <c r="S37" s="15">
        <v>-146808</v>
      </c>
      <c r="T37" s="15">
        <v>23188</v>
      </c>
      <c r="U37" s="15">
        <v>121657</v>
      </c>
      <c r="V37" s="15">
        <v>26301</v>
      </c>
      <c r="W37" s="15">
        <v>-85891</v>
      </c>
      <c r="X37" s="15">
        <v>-96853</v>
      </c>
      <c r="Y37" s="15">
        <v>183656</v>
      </c>
      <c r="Z37" s="15">
        <v>-28737</v>
      </c>
      <c r="AA37" s="15">
        <v>-172898</v>
      </c>
      <c r="AB37" s="15">
        <v>140728</v>
      </c>
      <c r="AC37" s="15">
        <v>95348</v>
      </c>
      <c r="AD37" s="15">
        <v>124663</v>
      </c>
      <c r="AE37" s="15">
        <v>-20833</v>
      </c>
      <c r="AF37" s="113">
        <v>48246</v>
      </c>
      <c r="AG37" s="113">
        <v>46853</v>
      </c>
      <c r="AH37" s="113">
        <v>32691</v>
      </c>
      <c r="AI37" s="15">
        <v>-34725</v>
      </c>
      <c r="AJ37" s="15">
        <v>129</v>
      </c>
      <c r="AK37" s="15">
        <v>128051</v>
      </c>
      <c r="AL37" s="113"/>
      <c r="AM37" s="15">
        <v>72554</v>
      </c>
      <c r="AN37" s="15">
        <v>-757</v>
      </c>
      <c r="AO37" s="15">
        <v>68801</v>
      </c>
      <c r="AP37" s="15">
        <v>234387.22100000002</v>
      </c>
      <c r="AQ37" s="15">
        <v>7192</v>
      </c>
      <c r="AR37" s="15">
        <f t="shared" si="2"/>
        <v>27213</v>
      </c>
      <c r="AS37" s="15">
        <f t="shared" si="3"/>
        <v>34441</v>
      </c>
      <c r="AT37" s="15">
        <v>198929</v>
      </c>
      <c r="AU37" s="15">
        <v>126146</v>
      </c>
    </row>
    <row r="38" spans="1:47">
      <c r="A38" s="14" t="s">
        <v>1197</v>
      </c>
      <c r="B38" s="15">
        <v>-16908</v>
      </c>
      <c r="C38" s="15">
        <v>4238.4931100000176</v>
      </c>
      <c r="D38" s="15">
        <v>-3558.4931100000176</v>
      </c>
      <c r="E38" s="15">
        <v>14141</v>
      </c>
      <c r="F38" s="15">
        <v>-29187</v>
      </c>
      <c r="G38" s="15">
        <v>5186</v>
      </c>
      <c r="H38" s="15">
        <v>-2560</v>
      </c>
      <c r="I38" s="15">
        <v>22733</v>
      </c>
      <c r="J38" s="15">
        <v>-26337</v>
      </c>
      <c r="K38" s="15">
        <v>-407</v>
      </c>
      <c r="L38" s="15">
        <v>25207</v>
      </c>
      <c r="M38" s="15">
        <v>44882</v>
      </c>
      <c r="N38" s="15">
        <v>-18525</v>
      </c>
      <c r="O38" s="15">
        <v>-79192</v>
      </c>
      <c r="P38" s="15">
        <v>55528</v>
      </c>
      <c r="Q38" s="15">
        <v>209524</v>
      </c>
      <c r="R38" s="15">
        <v>-25160</v>
      </c>
      <c r="S38" s="15">
        <v>-51174</v>
      </c>
      <c r="T38" s="15">
        <v>67777</v>
      </c>
      <c r="U38" s="15">
        <v>13959</v>
      </c>
      <c r="V38" s="15">
        <v>-98929</v>
      </c>
      <c r="W38" s="15">
        <v>-38859</v>
      </c>
      <c r="X38" s="15">
        <v>-5354</v>
      </c>
      <c r="Y38" s="15">
        <v>32190</v>
      </c>
      <c r="Z38" s="15">
        <v>160940</v>
      </c>
      <c r="AA38" s="15">
        <v>41679</v>
      </c>
      <c r="AB38" s="15">
        <v>-208661</v>
      </c>
      <c r="AC38" s="15">
        <v>13721</v>
      </c>
      <c r="AD38" s="15">
        <v>7897</v>
      </c>
      <c r="AE38" s="15">
        <v>-1289</v>
      </c>
      <c r="AF38" s="113">
        <v>36632</v>
      </c>
      <c r="AG38" s="113">
        <v>8104</v>
      </c>
      <c r="AH38" s="113">
        <v>-24574</v>
      </c>
      <c r="AI38" s="15">
        <v>-82998</v>
      </c>
      <c r="AJ38" s="15">
        <v>45072</v>
      </c>
      <c r="AK38" s="15">
        <v>-111868</v>
      </c>
      <c r="AL38" s="113"/>
      <c r="AM38" s="15">
        <v>-2087</v>
      </c>
      <c r="AN38" s="15">
        <v>-3828</v>
      </c>
      <c r="AO38" s="15">
        <v>43345</v>
      </c>
      <c r="AP38" s="15">
        <v>167335</v>
      </c>
      <c r="AQ38" s="15">
        <v>5402</v>
      </c>
      <c r="AR38" s="15">
        <f t="shared" si="2"/>
        <v>-110952</v>
      </c>
      <c r="AS38" s="15">
        <f t="shared" si="3"/>
        <v>7679</v>
      </c>
      <c r="AT38" s="15">
        <v>51344</v>
      </c>
      <c r="AU38" s="15">
        <v>-174368</v>
      </c>
    </row>
    <row r="39" spans="1:47">
      <c r="A39" s="14" t="s">
        <v>997</v>
      </c>
      <c r="B39" s="15">
        <v>-40252</v>
      </c>
      <c r="C39" s="15">
        <v>14491</v>
      </c>
      <c r="D39" s="15">
        <v>38074</v>
      </c>
      <c r="E39" s="15">
        <v>59274</v>
      </c>
      <c r="F39" s="15">
        <v>-120405</v>
      </c>
      <c r="G39" s="15">
        <v>43844</v>
      </c>
      <c r="H39" s="15">
        <v>29666</v>
      </c>
      <c r="I39" s="15">
        <v>-21562</v>
      </c>
      <c r="J39" s="15">
        <v>-49275</v>
      </c>
      <c r="K39" s="15">
        <v>35861</v>
      </c>
      <c r="L39" s="15">
        <v>22511</v>
      </c>
      <c r="M39" s="15">
        <v>47306</v>
      </c>
      <c r="N39" s="15">
        <v>-32471</v>
      </c>
      <c r="O39" s="15">
        <v>-25126</v>
      </c>
      <c r="P39" s="15">
        <v>5140</v>
      </c>
      <c r="Q39" s="15">
        <v>-44308</v>
      </c>
      <c r="R39" s="15">
        <v>6310</v>
      </c>
      <c r="S39" s="15">
        <v>43193</v>
      </c>
      <c r="T39" s="15">
        <v>30998</v>
      </c>
      <c r="U39" s="15">
        <v>-395</v>
      </c>
      <c r="V39" s="15">
        <v>-30968</v>
      </c>
      <c r="W39" s="15">
        <v>25697</v>
      </c>
      <c r="X39" s="15">
        <v>8747</v>
      </c>
      <c r="Y39" s="15">
        <v>-31001</v>
      </c>
      <c r="Z39" s="15">
        <v>-15086</v>
      </c>
      <c r="AA39" s="15">
        <v>35584</v>
      </c>
      <c r="AB39" s="15">
        <v>36963</v>
      </c>
      <c r="AC39" s="15">
        <v>36714</v>
      </c>
      <c r="AD39" s="15">
        <v>-68276</v>
      </c>
      <c r="AE39" s="15">
        <v>25981</v>
      </c>
      <c r="AF39" s="113">
        <v>66271</v>
      </c>
      <c r="AG39" s="113">
        <v>35115</v>
      </c>
      <c r="AH39" s="113">
        <v>-94446</v>
      </c>
      <c r="AI39" s="15">
        <v>36962</v>
      </c>
      <c r="AJ39" s="15">
        <v>55774</v>
      </c>
      <c r="AK39" s="15">
        <v>54235</v>
      </c>
      <c r="AL39" s="113"/>
      <c r="AM39" s="15">
        <v>71587</v>
      </c>
      <c r="AN39" s="15">
        <v>-68457</v>
      </c>
      <c r="AO39" s="15">
        <v>56403</v>
      </c>
      <c r="AP39" s="15">
        <v>-96765</v>
      </c>
      <c r="AQ39" s="15">
        <v>80106</v>
      </c>
      <c r="AR39" s="15">
        <f t="shared" si="2"/>
        <v>-27525</v>
      </c>
      <c r="AS39" s="15">
        <f t="shared" si="3"/>
        <v>94175</v>
      </c>
      <c r="AT39" s="15">
        <v>59091</v>
      </c>
      <c r="AU39" s="15">
        <v>52525</v>
      </c>
    </row>
    <row r="40" spans="1:47">
      <c r="A40" s="14" t="s">
        <v>907</v>
      </c>
      <c r="B40" s="15">
        <v>59341</v>
      </c>
      <c r="C40" s="15">
        <v>52670</v>
      </c>
      <c r="D40" s="15">
        <v>-2198</v>
      </c>
      <c r="E40" s="15">
        <v>98554</v>
      </c>
      <c r="F40" s="15">
        <v>60114</v>
      </c>
      <c r="G40" s="15">
        <v>85428</v>
      </c>
      <c r="H40" s="15">
        <v>78559</v>
      </c>
      <c r="I40" s="15">
        <v>311452</v>
      </c>
      <c r="J40" s="15">
        <v>62522</v>
      </c>
      <c r="K40" s="15">
        <v>74737</v>
      </c>
      <c r="L40" s="15">
        <v>57062</v>
      </c>
      <c r="M40" s="15">
        <v>75583</v>
      </c>
      <c r="N40" s="15">
        <v>42779.169400000013</v>
      </c>
      <c r="O40" s="15">
        <v>7512</v>
      </c>
      <c r="P40" s="15">
        <v>-34187</v>
      </c>
      <c r="Q40" s="15">
        <v>3685</v>
      </c>
      <c r="R40" s="15">
        <v>3973</v>
      </c>
      <c r="S40" s="15">
        <v>2022</v>
      </c>
      <c r="T40" s="15">
        <v>27245</v>
      </c>
      <c r="U40" s="15">
        <v>56238</v>
      </c>
      <c r="V40" s="15">
        <v>30602</v>
      </c>
      <c r="W40" s="15">
        <v>73306</v>
      </c>
      <c r="X40" s="15">
        <v>30342</v>
      </c>
      <c r="Y40" s="15">
        <v>6044</v>
      </c>
      <c r="Z40" s="15">
        <v>-17524</v>
      </c>
      <c r="AA40" s="15">
        <v>13722</v>
      </c>
      <c r="AB40" s="15">
        <v>5676</v>
      </c>
      <c r="AC40" s="15">
        <v>7899</v>
      </c>
      <c r="AD40" s="15">
        <v>21909</v>
      </c>
      <c r="AE40" s="15">
        <v>46055</v>
      </c>
      <c r="AF40" s="113">
        <v>45235</v>
      </c>
      <c r="AG40" s="113">
        <v>9731</v>
      </c>
      <c r="AH40" s="113">
        <v>49134</v>
      </c>
      <c r="AI40" s="15">
        <v>40151</v>
      </c>
      <c r="AJ40" s="15">
        <v>11023</v>
      </c>
      <c r="AK40" s="15">
        <v>277556</v>
      </c>
      <c r="AL40" s="113"/>
      <c r="AM40" s="15">
        <v>208367</v>
      </c>
      <c r="AN40" s="15">
        <v>535553</v>
      </c>
      <c r="AO40" s="15">
        <v>269904</v>
      </c>
      <c r="AP40" s="15">
        <v>19789.169400000013</v>
      </c>
      <c r="AQ40" s="15">
        <v>89478</v>
      </c>
      <c r="AR40" s="15">
        <f t="shared" si="2"/>
        <v>140294</v>
      </c>
      <c r="AS40" s="15">
        <f t="shared" si="3"/>
        <v>9773</v>
      </c>
      <c r="AT40" s="15">
        <v>122930</v>
      </c>
      <c r="AU40" s="15">
        <v>377864</v>
      </c>
    </row>
    <row r="41" spans="1:47">
      <c r="A41" s="14" t="s">
        <v>998</v>
      </c>
      <c r="B41" s="15">
        <v>-91261</v>
      </c>
      <c r="C41" s="15">
        <v>46195</v>
      </c>
      <c r="D41" s="15">
        <v>-44407</v>
      </c>
      <c r="E41" s="15">
        <v>89779</v>
      </c>
      <c r="F41" s="15">
        <v>-99356</v>
      </c>
      <c r="G41" s="15">
        <v>-16543</v>
      </c>
      <c r="H41" s="15">
        <v>3265</v>
      </c>
      <c r="I41" s="15">
        <v>126038</v>
      </c>
      <c r="J41" s="15">
        <v>-142546</v>
      </c>
      <c r="K41" s="15">
        <v>33392</v>
      </c>
      <c r="L41" s="15">
        <v>-19076</v>
      </c>
      <c r="M41" s="15">
        <v>123282</v>
      </c>
      <c r="N41" s="15">
        <v>-152250</v>
      </c>
      <c r="O41" s="15">
        <v>-18140</v>
      </c>
      <c r="P41" s="15">
        <v>40432</v>
      </c>
      <c r="Q41" s="15">
        <v>101895</v>
      </c>
      <c r="R41" s="15">
        <v>-130571</v>
      </c>
      <c r="S41" s="15">
        <v>27993</v>
      </c>
      <c r="T41" s="15">
        <v>-329</v>
      </c>
      <c r="U41" s="15">
        <v>111510</v>
      </c>
      <c r="V41" s="15">
        <v>-102041</v>
      </c>
      <c r="W41" s="15">
        <v>24000</v>
      </c>
      <c r="X41" s="15">
        <v>-16748</v>
      </c>
      <c r="Y41" s="15">
        <v>202200</v>
      </c>
      <c r="Z41" s="15">
        <v>-163912</v>
      </c>
      <c r="AA41" s="15">
        <v>53528</v>
      </c>
      <c r="AB41" s="15">
        <v>-33090</v>
      </c>
      <c r="AC41" s="15">
        <v>59494</v>
      </c>
      <c r="AD41" s="15">
        <v>-88157</v>
      </c>
      <c r="AE41" s="15">
        <v>13233</v>
      </c>
      <c r="AF41" s="113">
        <v>-12588</v>
      </c>
      <c r="AG41" s="113">
        <v>130441</v>
      </c>
      <c r="AH41" s="113">
        <v>-138255</v>
      </c>
      <c r="AI41" s="15">
        <v>45343</v>
      </c>
      <c r="AJ41" s="15">
        <v>-32154</v>
      </c>
      <c r="AK41" s="15">
        <v>152785</v>
      </c>
      <c r="AL41" s="113"/>
      <c r="AM41" s="15">
        <v>306</v>
      </c>
      <c r="AN41" s="15">
        <v>13404</v>
      </c>
      <c r="AO41" s="15">
        <v>-4948</v>
      </c>
      <c r="AP41" s="15">
        <v>-28063</v>
      </c>
      <c r="AQ41" s="15">
        <v>8603</v>
      </c>
      <c r="AR41" s="15">
        <f t="shared" si="2"/>
        <v>107411</v>
      </c>
      <c r="AS41" s="15">
        <f t="shared" si="3"/>
        <v>-83980</v>
      </c>
      <c r="AT41" s="15">
        <v>42929</v>
      </c>
      <c r="AU41" s="15">
        <v>27719</v>
      </c>
    </row>
    <row r="42" spans="1:47">
      <c r="A42" s="14" t="s">
        <v>962</v>
      </c>
      <c r="B42" s="15">
        <v>-61122</v>
      </c>
      <c r="C42" s="15">
        <v>24296</v>
      </c>
      <c r="D42" s="15">
        <v>40427</v>
      </c>
      <c r="E42" s="15">
        <v>169024</v>
      </c>
      <c r="F42" s="15">
        <v>-6261</v>
      </c>
      <c r="G42" s="15">
        <v>66782</v>
      </c>
      <c r="H42" s="15">
        <v>82202</v>
      </c>
      <c r="I42" s="15">
        <v>238592</v>
      </c>
      <c r="J42" s="15">
        <v>-77929</v>
      </c>
      <c r="K42" s="15">
        <v>118371</v>
      </c>
      <c r="L42" s="15">
        <v>182010</v>
      </c>
      <c r="M42" s="15">
        <v>65955</v>
      </c>
      <c r="N42" s="15">
        <v>-201983</v>
      </c>
      <c r="O42" s="15">
        <v>-103524</v>
      </c>
      <c r="P42" s="15">
        <v>204057.53996000005</v>
      </c>
      <c r="Q42" s="15">
        <v>244434</v>
      </c>
      <c r="R42" s="15">
        <v>8338</v>
      </c>
      <c r="S42" s="15">
        <v>250205</v>
      </c>
      <c r="T42" s="15">
        <v>176407</v>
      </c>
      <c r="U42" s="15">
        <v>285853</v>
      </c>
      <c r="V42" s="15">
        <v>-160769</v>
      </c>
      <c r="W42" s="15">
        <v>286712</v>
      </c>
      <c r="X42" s="15">
        <v>-112483</v>
      </c>
      <c r="Y42" s="15">
        <v>173342</v>
      </c>
      <c r="Z42" s="15">
        <v>-121060</v>
      </c>
      <c r="AA42" s="15">
        <v>-62961</v>
      </c>
      <c r="AB42" s="15">
        <v>-92844</v>
      </c>
      <c r="AC42" s="15">
        <v>59222</v>
      </c>
      <c r="AD42" s="15">
        <v>-117278</v>
      </c>
      <c r="AE42" s="15">
        <v>113466</v>
      </c>
      <c r="AF42" s="113">
        <v>75101</v>
      </c>
      <c r="AG42" s="113">
        <v>230614</v>
      </c>
      <c r="AH42" s="113">
        <v>-281006</v>
      </c>
      <c r="AI42" s="15">
        <v>163387</v>
      </c>
      <c r="AJ42" s="15">
        <v>77876</v>
      </c>
      <c r="AK42" s="15">
        <v>95927</v>
      </c>
      <c r="AL42" s="113"/>
      <c r="AM42" s="15">
        <v>172625</v>
      </c>
      <c r="AN42" s="15">
        <v>381315</v>
      </c>
      <c r="AO42" s="15">
        <v>288407</v>
      </c>
      <c r="AP42" s="15">
        <v>142984.53996000005</v>
      </c>
      <c r="AQ42" s="15">
        <v>720803</v>
      </c>
      <c r="AR42" s="15">
        <f t="shared" si="2"/>
        <v>186802</v>
      </c>
      <c r="AS42" s="15">
        <f t="shared" si="3"/>
        <v>-217643</v>
      </c>
      <c r="AT42" s="15">
        <v>301903</v>
      </c>
      <c r="AU42" s="15">
        <v>56184</v>
      </c>
    </row>
    <row r="43" spans="1:47">
      <c r="A43" s="14" t="s">
        <v>999</v>
      </c>
      <c r="B43" s="15">
        <v>-39434</v>
      </c>
      <c r="C43" s="15">
        <v>36754</v>
      </c>
      <c r="D43" s="15">
        <v>10857</v>
      </c>
      <c r="E43" s="15">
        <v>49619</v>
      </c>
      <c r="F43" s="15">
        <v>-15288</v>
      </c>
      <c r="G43" s="15">
        <v>27633</v>
      </c>
      <c r="H43" s="15">
        <v>15022</v>
      </c>
      <c r="I43" s="15">
        <v>42783</v>
      </c>
      <c r="J43" s="15">
        <v>-1504</v>
      </c>
      <c r="K43" s="15">
        <v>-49385</v>
      </c>
      <c r="L43" s="15">
        <v>9092</v>
      </c>
      <c r="M43" s="15">
        <v>45504</v>
      </c>
      <c r="N43" s="15">
        <v>-62408</v>
      </c>
      <c r="O43" s="15">
        <v>93149</v>
      </c>
      <c r="P43" s="15">
        <v>-26101</v>
      </c>
      <c r="Q43" s="15">
        <v>-2730</v>
      </c>
      <c r="R43" s="15">
        <v>-15418</v>
      </c>
      <c r="S43" s="15">
        <v>9412</v>
      </c>
      <c r="T43" s="15">
        <v>33163</v>
      </c>
      <c r="U43" s="15">
        <v>2973</v>
      </c>
      <c r="V43" s="15">
        <v>-1288</v>
      </c>
      <c r="W43" s="15">
        <v>340</v>
      </c>
      <c r="X43" s="15">
        <v>31071</v>
      </c>
      <c r="Y43" s="15">
        <v>344262</v>
      </c>
      <c r="Z43" s="15">
        <v>-177765</v>
      </c>
      <c r="AA43" s="15">
        <v>-14489</v>
      </c>
      <c r="AB43" s="15">
        <v>7224</v>
      </c>
      <c r="AC43" s="15">
        <v>-57923</v>
      </c>
      <c r="AD43" s="15">
        <v>-39806</v>
      </c>
      <c r="AE43" s="15">
        <v>20165</v>
      </c>
      <c r="AF43" s="113">
        <v>-14108</v>
      </c>
      <c r="AG43" s="113">
        <v>62949</v>
      </c>
      <c r="AH43" s="113">
        <v>-26688</v>
      </c>
      <c r="AI43" s="15">
        <v>1243</v>
      </c>
      <c r="AJ43" s="15">
        <v>-56576</v>
      </c>
      <c r="AK43" s="15">
        <v>55948</v>
      </c>
      <c r="AL43" s="113"/>
      <c r="AM43" s="15">
        <v>57796</v>
      </c>
      <c r="AN43" s="15">
        <v>70150</v>
      </c>
      <c r="AO43" s="15">
        <v>3707</v>
      </c>
      <c r="AP43" s="15">
        <v>1910</v>
      </c>
      <c r="AQ43" s="15">
        <v>30130</v>
      </c>
      <c r="AR43" s="15">
        <f t="shared" si="2"/>
        <v>374385</v>
      </c>
      <c r="AS43" s="15">
        <f t="shared" si="3"/>
        <v>-242953</v>
      </c>
      <c r="AT43" s="15">
        <v>29200</v>
      </c>
      <c r="AU43" s="15">
        <v>-26073</v>
      </c>
    </row>
    <row r="44" spans="1:47">
      <c r="A44" s="16" t="s">
        <v>1000</v>
      </c>
      <c r="B44" s="17">
        <v>39468</v>
      </c>
      <c r="C44" s="17">
        <v>247314</v>
      </c>
      <c r="D44" s="17">
        <v>134943</v>
      </c>
      <c r="E44" s="17">
        <v>300309</v>
      </c>
      <c r="F44" s="17">
        <v>-33693.327970000246</v>
      </c>
      <c r="G44" s="17">
        <v>-101332.67228999926</v>
      </c>
      <c r="H44" s="17">
        <v>183787.81515999878</v>
      </c>
      <c r="I44" s="17">
        <v>456862.81646000035</v>
      </c>
      <c r="J44" s="17">
        <v>58234</v>
      </c>
      <c r="K44" s="17">
        <v>120020.82495000001</v>
      </c>
      <c r="L44" s="17">
        <v>305720</v>
      </c>
      <c r="M44" s="17">
        <v>758486</v>
      </c>
      <c r="N44" s="17">
        <v>15377.278413975029</v>
      </c>
      <c r="O44" s="17">
        <v>343252.30625187774</v>
      </c>
      <c r="P44" s="17">
        <v>613512.5274732156</v>
      </c>
      <c r="Q44" s="17">
        <v>668123.64061092981</v>
      </c>
      <c r="R44" s="17">
        <v>-192211</v>
      </c>
      <c r="S44" s="17">
        <v>-1325</v>
      </c>
      <c r="T44" s="17">
        <v>109811</v>
      </c>
      <c r="U44" s="17">
        <v>326028</v>
      </c>
      <c r="V44" s="17">
        <v>-49723</v>
      </c>
      <c r="W44" s="17">
        <f t="shared" ref="W44:AB44" si="4">SUM(W7:W43)</f>
        <v>126400</v>
      </c>
      <c r="X44" s="17">
        <f t="shared" si="4"/>
        <v>459768</v>
      </c>
      <c r="Y44" s="17">
        <f t="shared" si="4"/>
        <v>1012532</v>
      </c>
      <c r="Z44" s="17">
        <f t="shared" si="4"/>
        <v>226563</v>
      </c>
      <c r="AA44" s="17">
        <f t="shared" si="4"/>
        <v>337276</v>
      </c>
      <c r="AB44" s="17">
        <f t="shared" si="4"/>
        <v>261821</v>
      </c>
      <c r="AC44" s="17">
        <f t="shared" ref="AC44" si="5">SUM(AC7:AC43)</f>
        <v>923056</v>
      </c>
      <c r="AD44" s="17">
        <f t="shared" ref="AD44:AE44" si="6">SUM(AD7:AD43)</f>
        <v>414006</v>
      </c>
      <c r="AE44" s="17">
        <f t="shared" si="6"/>
        <v>350043</v>
      </c>
      <c r="AF44" s="17">
        <f t="shared" ref="AF44" si="7">SUM(AF7:AF43)</f>
        <v>337071</v>
      </c>
      <c r="AG44" s="17">
        <v>739683</v>
      </c>
      <c r="AH44" s="17">
        <v>-63039</v>
      </c>
      <c r="AI44" s="17">
        <f>SUM(AI7:AI43)</f>
        <v>445294</v>
      </c>
      <c r="AJ44" s="17">
        <f>SUM(AJ7:AJ43)</f>
        <v>326011</v>
      </c>
      <c r="AK44" s="17">
        <f>SUM(AK7:AK43)</f>
        <v>680773</v>
      </c>
      <c r="AL44" s="113"/>
      <c r="AM44" s="17">
        <v>722034</v>
      </c>
      <c r="AN44" s="17">
        <v>505624.63135999953</v>
      </c>
      <c r="AO44" s="17">
        <v>1242460.82495</v>
      </c>
      <c r="AP44" s="17">
        <v>1640265.7527499981</v>
      </c>
      <c r="AQ44" s="17">
        <v>242303</v>
      </c>
      <c r="AR44" s="17">
        <f t="shared" ref="AR44:AS44" si="8">SUM(AR32:AR43,AR7:AR30)</f>
        <v>1548977</v>
      </c>
      <c r="AS44" s="17">
        <f t="shared" si="8"/>
        <v>1748716</v>
      </c>
      <c r="AT44" s="17">
        <v>1840803</v>
      </c>
      <c r="AU44" s="17">
        <f>SUM(AU7:AU43)</f>
        <v>1389039</v>
      </c>
    </row>
    <row r="45" spans="1:47">
      <c r="A45" s="14" t="s">
        <v>1001</v>
      </c>
      <c r="B45" s="15">
        <v>-13016</v>
      </c>
      <c r="C45" s="15">
        <v>-22274</v>
      </c>
      <c r="D45" s="15">
        <v>-2304</v>
      </c>
      <c r="E45" s="15">
        <v>-6810</v>
      </c>
      <c r="F45" s="15">
        <v>-38480</v>
      </c>
      <c r="G45" s="15">
        <v>-16992</v>
      </c>
      <c r="H45" s="15">
        <v>-36357</v>
      </c>
      <c r="I45" s="15">
        <v>-32015</v>
      </c>
      <c r="J45" s="15">
        <v>-21374</v>
      </c>
      <c r="K45" s="15">
        <v>-30966</v>
      </c>
      <c r="L45" s="15">
        <v>-25519</v>
      </c>
      <c r="M45" s="15">
        <v>-29482.561039999993</v>
      </c>
      <c r="N45" s="15">
        <v>-21730</v>
      </c>
      <c r="O45" s="15">
        <v>-26518</v>
      </c>
      <c r="P45" s="15">
        <v>-21479</v>
      </c>
      <c r="Q45" s="15">
        <v>-37642</v>
      </c>
      <c r="R45" s="15">
        <v>-507</v>
      </c>
      <c r="S45" s="15">
        <v>-49058</v>
      </c>
      <c r="T45" s="15">
        <v>-37932</v>
      </c>
      <c r="U45" s="15">
        <v>-56574</v>
      </c>
      <c r="V45" s="15">
        <v>-47371</v>
      </c>
      <c r="W45" s="15">
        <v>-66815</v>
      </c>
      <c r="X45" s="15">
        <v>-23412</v>
      </c>
      <c r="Y45" s="15">
        <v>-141887</v>
      </c>
      <c r="Z45" s="15">
        <v>-18177</v>
      </c>
      <c r="AA45" s="15">
        <v>-187922</v>
      </c>
      <c r="AB45" s="15">
        <v>-14016</v>
      </c>
      <c r="AC45" s="15">
        <v>-154774</v>
      </c>
      <c r="AD45" s="15">
        <v>-17017</v>
      </c>
      <c r="AE45" s="15">
        <v>-101509</v>
      </c>
      <c r="AF45" s="113">
        <v>-41487</v>
      </c>
      <c r="AG45" s="113">
        <v>-43253</v>
      </c>
      <c r="AH45" s="113">
        <v>0</v>
      </c>
      <c r="AI45" s="15">
        <v>-62833</v>
      </c>
      <c r="AJ45" s="15">
        <v>1</v>
      </c>
      <c r="AK45" s="15">
        <v>-256209</v>
      </c>
      <c r="AL45" s="113"/>
      <c r="AM45" s="15">
        <v>-44404</v>
      </c>
      <c r="AN45" s="15">
        <v>-123844</v>
      </c>
      <c r="AO45" s="15">
        <v>-107341.56104</v>
      </c>
      <c r="AP45" s="15">
        <v>-107369</v>
      </c>
      <c r="AQ45" s="15">
        <v>-144071</v>
      </c>
      <c r="AR45" s="15">
        <f>SUM(V45:Y45)</f>
        <v>-279485</v>
      </c>
      <c r="AS45" s="15">
        <f>SUM(Z45:AC45)</f>
        <v>-374889</v>
      </c>
      <c r="AT45" s="15">
        <v>-203266</v>
      </c>
      <c r="AU45" s="15">
        <v>-319041</v>
      </c>
    </row>
    <row r="46" spans="1:47">
      <c r="A46" s="14" t="s">
        <v>1002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-1000</v>
      </c>
      <c r="H46" s="15">
        <v>0</v>
      </c>
      <c r="I46" s="15">
        <v>-1871</v>
      </c>
      <c r="J46" s="15">
        <v>0</v>
      </c>
      <c r="K46" s="15">
        <v>-38</v>
      </c>
      <c r="L46" s="15">
        <v>38</v>
      </c>
      <c r="M46" s="15">
        <v>0</v>
      </c>
      <c r="N46" s="15">
        <v>-96</v>
      </c>
      <c r="O46" s="15">
        <v>-9.9999999947613104E-6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-11937</v>
      </c>
      <c r="V46" s="15">
        <v>-2238</v>
      </c>
      <c r="W46" s="15">
        <v>-2588</v>
      </c>
      <c r="X46" s="15">
        <v>-3341</v>
      </c>
      <c r="Y46" s="15">
        <v>-2477</v>
      </c>
      <c r="Z46" s="15">
        <v>-2091</v>
      </c>
      <c r="AA46" s="15">
        <v>-3762</v>
      </c>
      <c r="AB46" s="15">
        <v>-2448</v>
      </c>
      <c r="AC46" s="15">
        <v>-4283</v>
      </c>
      <c r="AD46" s="15">
        <v>-6415</v>
      </c>
      <c r="AE46" s="15">
        <v>-192</v>
      </c>
      <c r="AF46" s="113">
        <v>-10626</v>
      </c>
      <c r="AG46" s="113">
        <v>-8690</v>
      </c>
      <c r="AH46" s="113">
        <v>-2382</v>
      </c>
      <c r="AI46" s="15">
        <v>-2532</v>
      </c>
      <c r="AJ46" s="15">
        <v>-3536</v>
      </c>
      <c r="AK46" s="15">
        <v>-7672</v>
      </c>
      <c r="AL46" s="113"/>
      <c r="AM46" s="15">
        <v>0</v>
      </c>
      <c r="AN46" s="15">
        <v>-2871</v>
      </c>
      <c r="AO46" s="15">
        <v>0</v>
      </c>
      <c r="AP46" s="15">
        <v>-96.000009999999989</v>
      </c>
      <c r="AQ46" s="15">
        <v>-11937</v>
      </c>
      <c r="AR46" s="15">
        <f>SUM(V46:Y46)</f>
        <v>-10644</v>
      </c>
      <c r="AS46" s="15">
        <f>SUM(Z46:AC46)</f>
        <v>-12584</v>
      </c>
      <c r="AT46" s="15">
        <v>-25923</v>
      </c>
      <c r="AU46" s="15">
        <v>-16122</v>
      </c>
    </row>
    <row r="47" spans="1:47">
      <c r="A47" s="14" t="s">
        <v>1003</v>
      </c>
      <c r="B47" s="15">
        <v>-79806</v>
      </c>
      <c r="C47" s="15">
        <v>-103705</v>
      </c>
      <c r="D47" s="15">
        <v>-2575</v>
      </c>
      <c r="E47" s="15">
        <v>-23592</v>
      </c>
      <c r="F47" s="15">
        <v>-79170</v>
      </c>
      <c r="G47" s="15">
        <v>-6149</v>
      </c>
      <c r="H47" s="15">
        <v>-4141</v>
      </c>
      <c r="I47" s="15">
        <v>-10706</v>
      </c>
      <c r="J47" s="15">
        <v>-535098</v>
      </c>
      <c r="K47" s="15">
        <v>139261</v>
      </c>
      <c r="L47" s="15">
        <v>-9859</v>
      </c>
      <c r="M47" s="15">
        <v>-133658</v>
      </c>
      <c r="N47" s="15">
        <v>-131336</v>
      </c>
      <c r="O47" s="15">
        <v>-3424</v>
      </c>
      <c r="P47" s="15">
        <v>-3419</v>
      </c>
      <c r="Q47" s="15">
        <v>-4191</v>
      </c>
      <c r="R47" s="15">
        <v>-7169</v>
      </c>
      <c r="S47" s="15">
        <v>-4707</v>
      </c>
      <c r="T47" s="15">
        <v>-2883</v>
      </c>
      <c r="U47" s="15">
        <v>-41097</v>
      </c>
      <c r="V47" s="15">
        <v>-41304</v>
      </c>
      <c r="W47" s="15">
        <v>-44297</v>
      </c>
      <c r="X47" s="15">
        <v>-3324</v>
      </c>
      <c r="Y47" s="15">
        <v>-62383</v>
      </c>
      <c r="Z47" s="15">
        <v>-7626</v>
      </c>
      <c r="AA47" s="15">
        <v>-12876</v>
      </c>
      <c r="AB47" s="15">
        <v>-5725</v>
      </c>
      <c r="AC47" s="15">
        <v>-7021</v>
      </c>
      <c r="AD47" s="15">
        <v>-11887</v>
      </c>
      <c r="AE47" s="15">
        <v>-25706</v>
      </c>
      <c r="AF47" s="113">
        <v>-26312</v>
      </c>
      <c r="AG47" s="113">
        <v>-41808</v>
      </c>
      <c r="AH47" s="113">
        <v>-37715</v>
      </c>
      <c r="AI47" s="15">
        <v>-58593</v>
      </c>
      <c r="AJ47" s="15">
        <v>-18802</v>
      </c>
      <c r="AK47" s="15">
        <v>-16204</v>
      </c>
      <c r="AL47" s="113"/>
      <c r="AM47" s="15">
        <v>-209678</v>
      </c>
      <c r="AN47" s="15">
        <v>-100166</v>
      </c>
      <c r="AO47" s="15">
        <v>-539354</v>
      </c>
      <c r="AP47" s="15">
        <v>-142370</v>
      </c>
      <c r="AQ47" s="15">
        <v>-55856</v>
      </c>
      <c r="AR47" s="15">
        <f>SUM(V47:Y47)</f>
        <v>-151308</v>
      </c>
      <c r="AS47" s="15">
        <f>SUM(Z47:AC47)</f>
        <v>-33248</v>
      </c>
      <c r="AT47" s="15">
        <v>-105713</v>
      </c>
      <c r="AU47" s="15">
        <v>-131314</v>
      </c>
    </row>
    <row r="48" spans="1:47">
      <c r="A48" s="16" t="s">
        <v>1004</v>
      </c>
      <c r="B48" s="17">
        <v>-53354</v>
      </c>
      <c r="C48" s="17">
        <v>121335</v>
      </c>
      <c r="D48" s="17">
        <v>130064</v>
      </c>
      <c r="E48" s="17">
        <v>269907</v>
      </c>
      <c r="F48" s="17">
        <v>-151343.32797000025</v>
      </c>
      <c r="G48" s="17">
        <v>-125473.67228999926</v>
      </c>
      <c r="H48" s="17">
        <v>143289.81515999878</v>
      </c>
      <c r="I48" s="17">
        <v>412270.81646000035</v>
      </c>
      <c r="J48" s="17">
        <v>-498238</v>
      </c>
      <c r="K48" s="17">
        <v>228277.82495000001</v>
      </c>
      <c r="L48" s="17">
        <v>270380</v>
      </c>
      <c r="M48" s="17">
        <v>595345.43896000006</v>
      </c>
      <c r="N48" s="17">
        <v>-137784.72158602497</v>
      </c>
      <c r="O48" s="17">
        <v>313310.30624187773</v>
      </c>
      <c r="P48" s="17">
        <v>588614.5274732156</v>
      </c>
      <c r="Q48" s="17">
        <v>626290.64061092981</v>
      </c>
      <c r="R48" s="17">
        <v>-199887</v>
      </c>
      <c r="S48" s="17">
        <v>-55090</v>
      </c>
      <c r="T48" s="17">
        <v>68996</v>
      </c>
      <c r="U48" s="17">
        <v>216420</v>
      </c>
      <c r="V48" s="17">
        <v>-140636</v>
      </c>
      <c r="W48" s="17">
        <f t="shared" ref="W48:AB48" si="9">SUM(W44:W47)</f>
        <v>12700</v>
      </c>
      <c r="X48" s="17">
        <f t="shared" si="9"/>
        <v>429691</v>
      </c>
      <c r="Y48" s="17">
        <f t="shared" si="9"/>
        <v>805785</v>
      </c>
      <c r="Z48" s="17">
        <f t="shared" si="9"/>
        <v>198669</v>
      </c>
      <c r="AA48" s="17">
        <f t="shared" si="9"/>
        <v>132716</v>
      </c>
      <c r="AB48" s="17">
        <f t="shared" si="9"/>
        <v>239632</v>
      </c>
      <c r="AC48" s="17">
        <f t="shared" ref="AC48" si="10">SUM(AC44:AC47)</f>
        <v>756978</v>
      </c>
      <c r="AD48" s="17">
        <f t="shared" ref="AD48:AE48" si="11">SUM(AD44:AD47)</f>
        <v>378687</v>
      </c>
      <c r="AE48" s="17">
        <f t="shared" si="11"/>
        <v>222636</v>
      </c>
      <c r="AF48" s="17">
        <f t="shared" ref="AF48" si="12">SUM(AF44:AF47)</f>
        <v>258646</v>
      </c>
      <c r="AG48" s="17">
        <v>645932</v>
      </c>
      <c r="AH48" s="17">
        <v>-103136</v>
      </c>
      <c r="AI48" s="17">
        <f>SUM(AI44:AI47)</f>
        <v>321336</v>
      </c>
      <c r="AJ48" s="17">
        <f>SUM(AJ44:AJ47)</f>
        <v>303674</v>
      </c>
      <c r="AK48" s="17">
        <f>SUM(AK44:AK47)</f>
        <v>400688</v>
      </c>
      <c r="AL48" s="113"/>
      <c r="AM48" s="17">
        <v>467952</v>
      </c>
      <c r="AN48" s="17">
        <v>278743.63135999953</v>
      </c>
      <c r="AO48" s="17">
        <v>595765.26390999998</v>
      </c>
      <c r="AP48" s="17">
        <v>1390430.752739998</v>
      </c>
      <c r="AQ48" s="17">
        <v>30439</v>
      </c>
      <c r="AR48" s="17">
        <f t="shared" ref="AR48:AS48" si="13">SUM(AR44:AR47)</f>
        <v>1107540</v>
      </c>
      <c r="AS48" s="17">
        <f t="shared" si="13"/>
        <v>1327995</v>
      </c>
      <c r="AT48" s="17">
        <v>1505901</v>
      </c>
      <c r="AU48" s="17">
        <f>SUM(AU44:AU47)</f>
        <v>922562</v>
      </c>
    </row>
    <row r="49" spans="1:47">
      <c r="A49" s="9" t="s">
        <v>1005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30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1:47">
      <c r="A50" s="14" t="s">
        <v>1175</v>
      </c>
      <c r="B50" s="15">
        <v>-86789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-204145.21324000001</v>
      </c>
      <c r="M50" s="15">
        <v>0</v>
      </c>
      <c r="N50" s="15">
        <v>-130000</v>
      </c>
      <c r="O50" s="15">
        <v>0</v>
      </c>
      <c r="P50" s="15">
        <v>0</v>
      </c>
      <c r="Q50" s="15">
        <v>-29915</v>
      </c>
      <c r="R50" s="15">
        <v>0</v>
      </c>
      <c r="S50" s="15">
        <v>0</v>
      </c>
      <c r="T50" s="15">
        <v>0</v>
      </c>
      <c r="U50" s="15">
        <v>-1000</v>
      </c>
      <c r="V50" s="15">
        <v>0</v>
      </c>
      <c r="W50" s="15">
        <v>0</v>
      </c>
      <c r="X50" s="15">
        <v>0</v>
      </c>
      <c r="Y50" s="15">
        <v>0</v>
      </c>
      <c r="Z50" s="15">
        <v>-1035118</v>
      </c>
      <c r="AA50" s="15">
        <v>-1310079</v>
      </c>
      <c r="AB50" s="15">
        <v>-771586</v>
      </c>
      <c r="AC50" s="15">
        <v>-1271866</v>
      </c>
      <c r="AD50" s="15">
        <v>-392023</v>
      </c>
      <c r="AE50" s="15">
        <v>-359336</v>
      </c>
      <c r="AF50" s="113">
        <v>-686248</v>
      </c>
      <c r="AG50" s="113">
        <v>-64169</v>
      </c>
      <c r="AH50" s="113">
        <v>-110000</v>
      </c>
      <c r="AI50" s="15">
        <v>-155134</v>
      </c>
      <c r="AJ50" s="15">
        <v>-172645</v>
      </c>
      <c r="AK50" s="15">
        <v>-2104033</v>
      </c>
      <c r="AL50" s="113"/>
      <c r="AM50" s="15">
        <v>-86789</v>
      </c>
      <c r="AN50" s="15">
        <v>0</v>
      </c>
      <c r="AO50" s="15">
        <v>-204145.21324000001</v>
      </c>
      <c r="AP50" s="15">
        <v>-159915</v>
      </c>
      <c r="AQ50" s="15">
        <v>-1000</v>
      </c>
      <c r="AR50" s="15">
        <f t="shared" ref="AR50:AR55" si="14">SUM(V50:Y50)</f>
        <v>0</v>
      </c>
      <c r="AS50" s="15">
        <f t="shared" ref="AS50:AS55" si="15">SUM(Z50:AC50)</f>
        <v>-4388649</v>
      </c>
      <c r="AT50" s="15">
        <v>-1501776</v>
      </c>
      <c r="AU50" s="15">
        <v>-2541812</v>
      </c>
    </row>
    <row r="51" spans="1:47">
      <c r="A51" s="14" t="s">
        <v>1006</v>
      </c>
      <c r="B51" s="15">
        <v>86277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98.292779999999993</v>
      </c>
      <c r="M51" s="15">
        <v>58</v>
      </c>
      <c r="N51" s="15">
        <v>0</v>
      </c>
      <c r="O51" s="15">
        <v>341872</v>
      </c>
      <c r="P51" s="15">
        <v>0</v>
      </c>
      <c r="Q51" s="15">
        <v>0</v>
      </c>
      <c r="R51" s="15">
        <v>53957</v>
      </c>
      <c r="S51" s="15">
        <v>0</v>
      </c>
      <c r="T51" s="15">
        <v>55257</v>
      </c>
      <c r="U51" s="15">
        <v>1022</v>
      </c>
      <c r="V51" s="15">
        <v>704</v>
      </c>
      <c r="W51" s="15">
        <v>-1</v>
      </c>
      <c r="X51" s="15">
        <v>31667</v>
      </c>
      <c r="Y51" s="15">
        <v>0</v>
      </c>
      <c r="Z51" s="15">
        <v>128882</v>
      </c>
      <c r="AA51" s="15">
        <v>1230822</v>
      </c>
      <c r="AB51" s="15">
        <v>1196446</v>
      </c>
      <c r="AC51" s="15">
        <v>1148692</v>
      </c>
      <c r="AD51" s="15">
        <v>801026</v>
      </c>
      <c r="AE51" s="15">
        <v>431777</v>
      </c>
      <c r="AF51" s="113">
        <v>859512</v>
      </c>
      <c r="AG51" s="113">
        <v>289540</v>
      </c>
      <c r="AH51" s="113">
        <v>109783</v>
      </c>
      <c r="AI51" s="15">
        <v>5814</v>
      </c>
      <c r="AJ51" s="15">
        <v>152710</v>
      </c>
      <c r="AK51" s="15">
        <v>1754433</v>
      </c>
      <c r="AL51" s="113"/>
      <c r="AM51" s="15">
        <v>86277</v>
      </c>
      <c r="AN51" s="15">
        <v>0</v>
      </c>
      <c r="AO51" s="15">
        <v>156.29277999999999</v>
      </c>
      <c r="AP51" s="15">
        <v>341872</v>
      </c>
      <c r="AQ51" s="15">
        <v>110236</v>
      </c>
      <c r="AR51" s="15">
        <f t="shared" si="14"/>
        <v>32370</v>
      </c>
      <c r="AS51" s="15">
        <f t="shared" si="15"/>
        <v>3704842</v>
      </c>
      <c r="AT51" s="15">
        <v>2381855</v>
      </c>
      <c r="AU51" s="15">
        <v>2022740</v>
      </c>
    </row>
    <row r="52" spans="1:47">
      <c r="A52" s="14" t="s">
        <v>1007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-167</v>
      </c>
      <c r="H52" s="15">
        <v>0</v>
      </c>
      <c r="I52" s="15">
        <v>-47</v>
      </c>
      <c r="J52" s="15">
        <v>0</v>
      </c>
      <c r="K52" s="15">
        <v>-43</v>
      </c>
      <c r="L52" s="15">
        <v>0</v>
      </c>
      <c r="M52" s="15">
        <v>-1</v>
      </c>
      <c r="N52" s="15">
        <v>0</v>
      </c>
      <c r="O52" s="15">
        <v>0</v>
      </c>
      <c r="P52" s="15">
        <v>-37</v>
      </c>
      <c r="Q52" s="15">
        <v>-237</v>
      </c>
      <c r="R52" s="15">
        <v>-4671</v>
      </c>
      <c r="S52" s="15">
        <v>0</v>
      </c>
      <c r="T52" s="15">
        <v>-220</v>
      </c>
      <c r="U52" s="15">
        <v>-261</v>
      </c>
      <c r="V52" s="15">
        <v>0</v>
      </c>
      <c r="W52" s="15">
        <v>-8</v>
      </c>
      <c r="X52" s="15">
        <v>0</v>
      </c>
      <c r="Y52" s="15">
        <v>0</v>
      </c>
      <c r="Z52" s="15">
        <v>0</v>
      </c>
      <c r="AA52" s="15">
        <v>0</v>
      </c>
      <c r="AB52" s="15">
        <v>-4546</v>
      </c>
      <c r="AC52" s="15">
        <v>-5723</v>
      </c>
      <c r="AD52" s="15">
        <v>-2067</v>
      </c>
      <c r="AE52" s="15">
        <v>-727</v>
      </c>
      <c r="AF52" s="113">
        <v>-313</v>
      </c>
      <c r="AG52" s="113">
        <v>-552</v>
      </c>
      <c r="AH52" s="113">
        <v>-381</v>
      </c>
      <c r="AI52" s="15">
        <v>-312</v>
      </c>
      <c r="AJ52" s="15">
        <v>-982</v>
      </c>
      <c r="AK52" s="15">
        <v>-224</v>
      </c>
      <c r="AL52" s="113"/>
      <c r="AM52" s="15">
        <v>0</v>
      </c>
      <c r="AN52" s="15">
        <v>-214</v>
      </c>
      <c r="AO52" s="15">
        <v>-44</v>
      </c>
      <c r="AP52" s="15">
        <v>-274</v>
      </c>
      <c r="AQ52" s="15">
        <v>-5152</v>
      </c>
      <c r="AR52" s="15">
        <f t="shared" si="14"/>
        <v>-8</v>
      </c>
      <c r="AS52" s="15">
        <f t="shared" si="15"/>
        <v>-10269</v>
      </c>
      <c r="AT52" s="15">
        <v>-3659</v>
      </c>
      <c r="AU52" s="15">
        <v>-1899</v>
      </c>
    </row>
    <row r="53" spans="1:47">
      <c r="A53" s="14" t="s">
        <v>1008</v>
      </c>
      <c r="B53" s="15">
        <v>-21969</v>
      </c>
      <c r="C53" s="15">
        <v>-32309</v>
      </c>
      <c r="D53" s="15">
        <v>3046</v>
      </c>
      <c r="E53" s="15">
        <v>-75024.399999999994</v>
      </c>
      <c r="F53" s="15">
        <v>-61193</v>
      </c>
      <c r="G53" s="15">
        <v>-83791</v>
      </c>
      <c r="H53" s="15">
        <v>-80754</v>
      </c>
      <c r="I53" s="15">
        <v>-82218</v>
      </c>
      <c r="J53" s="15">
        <v>-34952</v>
      </c>
      <c r="K53" s="15">
        <v>-45287</v>
      </c>
      <c r="L53" s="15">
        <v>-68201</v>
      </c>
      <c r="M53" s="15">
        <v>-99555</v>
      </c>
      <c r="N53" s="15">
        <v>-33367</v>
      </c>
      <c r="O53" s="15">
        <v>-25554</v>
      </c>
      <c r="P53" s="15">
        <v>-32697</v>
      </c>
      <c r="Q53" s="15">
        <v>-23586</v>
      </c>
      <c r="R53" s="15">
        <v>-37209</v>
      </c>
      <c r="S53" s="15">
        <v>-56148</v>
      </c>
      <c r="T53" s="15">
        <v>-62182</v>
      </c>
      <c r="U53" s="15">
        <v>-78843</v>
      </c>
      <c r="V53" s="15">
        <v>-58444</v>
      </c>
      <c r="W53" s="15">
        <v>-92669</v>
      </c>
      <c r="X53" s="15">
        <v>-85559</v>
      </c>
      <c r="Y53" s="15">
        <v>-38383</v>
      </c>
      <c r="Z53" s="15">
        <v>-46901</v>
      </c>
      <c r="AA53" s="15">
        <v>-27440</v>
      </c>
      <c r="AB53" s="15">
        <v>-27660</v>
      </c>
      <c r="AC53" s="15">
        <v>-32280</v>
      </c>
      <c r="AD53" s="15">
        <v>-22273</v>
      </c>
      <c r="AE53" s="15">
        <v>-39519</v>
      </c>
      <c r="AF53" s="113">
        <v>-44576</v>
      </c>
      <c r="AG53" s="113">
        <v>-59177</v>
      </c>
      <c r="AH53" s="113">
        <v>-32269</v>
      </c>
      <c r="AI53" s="15">
        <v>-64380</v>
      </c>
      <c r="AJ53" s="15">
        <v>-65287</v>
      </c>
      <c r="AK53" s="15">
        <v>-87150</v>
      </c>
      <c r="AL53" s="113"/>
      <c r="AM53" s="15">
        <v>-126256.4</v>
      </c>
      <c r="AN53" s="15">
        <v>-307956</v>
      </c>
      <c r="AO53" s="15">
        <v>-247995</v>
      </c>
      <c r="AP53" s="15">
        <v>-115204</v>
      </c>
      <c r="AQ53" s="15">
        <v>-234382</v>
      </c>
      <c r="AR53" s="15">
        <f t="shared" si="14"/>
        <v>-275055</v>
      </c>
      <c r="AS53" s="15">
        <f t="shared" si="15"/>
        <v>-134281</v>
      </c>
      <c r="AT53" s="15">
        <v>-165545</v>
      </c>
      <c r="AU53" s="15">
        <v>-249086</v>
      </c>
    </row>
    <row r="54" spans="1:47">
      <c r="A54" s="14" t="s">
        <v>1009</v>
      </c>
      <c r="B54" s="15">
        <v>-6623</v>
      </c>
      <c r="C54" s="15">
        <v>-12353</v>
      </c>
      <c r="D54" s="15">
        <v>-13134</v>
      </c>
      <c r="E54" s="15">
        <v>-17113.400000000001</v>
      </c>
      <c r="F54" s="15">
        <v>-6358</v>
      </c>
      <c r="G54" s="15">
        <v>-17381</v>
      </c>
      <c r="H54" s="15">
        <v>-21424</v>
      </c>
      <c r="I54" s="15">
        <v>-32590</v>
      </c>
      <c r="J54" s="15">
        <v>-27938</v>
      </c>
      <c r="K54" s="15">
        <v>-19255</v>
      </c>
      <c r="L54" s="15">
        <v>-34400</v>
      </c>
      <c r="M54" s="15">
        <v>-49859</v>
      </c>
      <c r="N54" s="15">
        <v>-52531</v>
      </c>
      <c r="O54" s="15">
        <v>-48905</v>
      </c>
      <c r="P54" s="15">
        <v>-54298</v>
      </c>
      <c r="Q54" s="15">
        <v>-94812</v>
      </c>
      <c r="R54" s="15">
        <v>-63693</v>
      </c>
      <c r="S54" s="15">
        <v>-74921</v>
      </c>
      <c r="T54" s="15">
        <v>-76513</v>
      </c>
      <c r="U54" s="15">
        <v>-119034</v>
      </c>
      <c r="V54" s="15">
        <v>-62660</v>
      </c>
      <c r="W54" s="15">
        <v>-70974</v>
      </c>
      <c r="X54" s="15">
        <v>-76581</v>
      </c>
      <c r="Y54" s="15">
        <v>-103558</v>
      </c>
      <c r="Z54" s="15">
        <v>-58347</v>
      </c>
      <c r="AA54" s="15">
        <v>-67962</v>
      </c>
      <c r="AB54" s="15">
        <v>-53488</v>
      </c>
      <c r="AC54" s="15">
        <v>-62888</v>
      </c>
      <c r="AD54" s="15">
        <v>-67949</v>
      </c>
      <c r="AE54" s="15">
        <v>-45674</v>
      </c>
      <c r="AF54" s="113">
        <v>-68847</v>
      </c>
      <c r="AG54" s="113">
        <v>-70991</v>
      </c>
      <c r="AH54" s="113">
        <v>-101848</v>
      </c>
      <c r="AI54" s="15">
        <v>-54672</v>
      </c>
      <c r="AJ54" s="15">
        <v>-92821</v>
      </c>
      <c r="AK54" s="15">
        <v>-73405</v>
      </c>
      <c r="AL54" s="113"/>
      <c r="AM54" s="15">
        <v>-49223.4</v>
      </c>
      <c r="AN54" s="15">
        <v>-77753</v>
      </c>
      <c r="AO54" s="15">
        <v>-131452</v>
      </c>
      <c r="AP54" s="15">
        <v>-250546</v>
      </c>
      <c r="AQ54" s="15">
        <v>-334161</v>
      </c>
      <c r="AR54" s="15">
        <f t="shared" si="14"/>
        <v>-313773</v>
      </c>
      <c r="AS54" s="15">
        <f t="shared" si="15"/>
        <v>-242685</v>
      </c>
      <c r="AT54" s="15">
        <v>-253461</v>
      </c>
      <c r="AU54" s="15">
        <v>-322746</v>
      </c>
    </row>
    <row r="55" spans="1:47">
      <c r="A55" s="201" t="s">
        <v>1010</v>
      </c>
      <c r="B55" s="15">
        <v>264</v>
      </c>
      <c r="C55" s="15">
        <v>1251</v>
      </c>
      <c r="D55" s="15">
        <v>1599</v>
      </c>
      <c r="E55" s="15">
        <v>830</v>
      </c>
      <c r="F55" s="15">
        <v>653</v>
      </c>
      <c r="G55" s="15">
        <v>2023</v>
      </c>
      <c r="H55" s="15">
        <v>4788</v>
      </c>
      <c r="I55" s="15">
        <v>7064</v>
      </c>
      <c r="J55" s="15">
        <v>1508</v>
      </c>
      <c r="K55" s="15">
        <v>1143</v>
      </c>
      <c r="L55" s="15">
        <v>4936</v>
      </c>
      <c r="M55" s="15">
        <v>31636</v>
      </c>
      <c r="N55" s="15">
        <v>324</v>
      </c>
      <c r="O55" s="15">
        <v>-0.6</v>
      </c>
      <c r="P55" s="15">
        <v>819</v>
      </c>
      <c r="Q55" s="15">
        <v>53693</v>
      </c>
      <c r="R55" s="15">
        <v>594</v>
      </c>
      <c r="S55" s="15">
        <v>6153</v>
      </c>
      <c r="T55" s="15">
        <v>1060</v>
      </c>
      <c r="U55" s="15">
        <v>299897</v>
      </c>
      <c r="V55" s="15">
        <v>622</v>
      </c>
      <c r="W55" s="15">
        <v>454</v>
      </c>
      <c r="X55" s="15">
        <v>970</v>
      </c>
      <c r="Y55" s="15">
        <v>21900</v>
      </c>
      <c r="Z55" s="15">
        <v>55482</v>
      </c>
      <c r="AA55" s="15">
        <v>4256</v>
      </c>
      <c r="AB55" s="15">
        <v>4937</v>
      </c>
      <c r="AC55" s="15">
        <v>61064</v>
      </c>
      <c r="AD55" s="15">
        <v>1085</v>
      </c>
      <c r="AE55" s="15">
        <v>1206</v>
      </c>
      <c r="AF55" s="113">
        <v>2493</v>
      </c>
      <c r="AG55" s="113">
        <v>-714</v>
      </c>
      <c r="AH55" s="113">
        <v>12536</v>
      </c>
      <c r="AI55" s="15">
        <v>-12150</v>
      </c>
      <c r="AJ55" s="15">
        <v>5530</v>
      </c>
      <c r="AK55" s="15">
        <v>23839</v>
      </c>
      <c r="AL55" s="113"/>
      <c r="AM55" s="15">
        <v>3944</v>
      </c>
      <c r="AN55" s="15">
        <v>14528</v>
      </c>
      <c r="AO55" s="15">
        <v>39223</v>
      </c>
      <c r="AP55" s="15">
        <v>54835.4</v>
      </c>
      <c r="AQ55" s="15">
        <v>307704</v>
      </c>
      <c r="AR55" s="15">
        <f t="shared" si="14"/>
        <v>23946</v>
      </c>
      <c r="AS55" s="15">
        <f t="shared" si="15"/>
        <v>125739</v>
      </c>
      <c r="AT55" s="15">
        <v>4070</v>
      </c>
      <c r="AU55" s="15">
        <v>29755</v>
      </c>
    </row>
    <row r="56" spans="1:47">
      <c r="A56" s="201" t="s">
        <v>1356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13"/>
      <c r="AG56" s="113"/>
      <c r="AH56" s="113"/>
      <c r="AI56" s="15"/>
      <c r="AJ56" s="15"/>
      <c r="AK56" s="15">
        <v>1587723</v>
      </c>
      <c r="AL56" s="113"/>
      <c r="AM56" s="15"/>
      <c r="AN56" s="15"/>
      <c r="AO56" s="15"/>
      <c r="AP56" s="15"/>
      <c r="AQ56" s="15"/>
      <c r="AR56" s="15"/>
      <c r="AS56" s="15"/>
      <c r="AT56" s="15"/>
      <c r="AU56" s="15">
        <v>1587723</v>
      </c>
    </row>
    <row r="57" spans="1:47">
      <c r="A57" s="16" t="s">
        <v>1011</v>
      </c>
      <c r="B57" s="17">
        <v>-28840</v>
      </c>
      <c r="C57" s="17">
        <v>-43411</v>
      </c>
      <c r="D57" s="17">
        <v>-8489</v>
      </c>
      <c r="E57" s="17">
        <v>-91307.799999999988</v>
      </c>
      <c r="F57" s="17">
        <v>-66898</v>
      </c>
      <c r="G57" s="17">
        <v>-99316</v>
      </c>
      <c r="H57" s="17">
        <v>-97390</v>
      </c>
      <c r="I57" s="17">
        <v>-107791</v>
      </c>
      <c r="J57" s="17">
        <v>-61382</v>
      </c>
      <c r="K57" s="17">
        <v>-63442</v>
      </c>
      <c r="L57" s="17">
        <v>-301711.92046000005</v>
      </c>
      <c r="M57" s="17">
        <v>-117721</v>
      </c>
      <c r="N57" s="17">
        <v>-215574</v>
      </c>
      <c r="O57" s="17">
        <v>267412.40000000002</v>
      </c>
      <c r="P57" s="17">
        <v>-86213</v>
      </c>
      <c r="Q57" s="17">
        <v>-94857</v>
      </c>
      <c r="R57" s="17">
        <v>-51022</v>
      </c>
      <c r="S57" s="17">
        <v>-124916</v>
      </c>
      <c r="T57" s="17">
        <v>-82598</v>
      </c>
      <c r="U57" s="17">
        <v>101781</v>
      </c>
      <c r="V57" s="17">
        <v>-119778</v>
      </c>
      <c r="W57" s="17">
        <f t="shared" ref="W57:AB57" si="16">SUM(W50:W55)</f>
        <v>-163198</v>
      </c>
      <c r="X57" s="17">
        <f t="shared" si="16"/>
        <v>-129503</v>
      </c>
      <c r="Y57" s="17">
        <f t="shared" si="16"/>
        <v>-120041</v>
      </c>
      <c r="Z57" s="17">
        <f t="shared" si="16"/>
        <v>-956002</v>
      </c>
      <c r="AA57" s="17">
        <f t="shared" si="16"/>
        <v>-170403</v>
      </c>
      <c r="AB57" s="17">
        <f t="shared" si="16"/>
        <v>344103</v>
      </c>
      <c r="AC57" s="17">
        <f t="shared" ref="AC57" si="17">SUM(AC50:AC55)</f>
        <v>-163001</v>
      </c>
      <c r="AD57" s="17">
        <f t="shared" ref="AD57:AE57" si="18">SUM(AD50:AD55)</f>
        <v>317799</v>
      </c>
      <c r="AE57" s="17">
        <f t="shared" si="18"/>
        <v>-12273</v>
      </c>
      <c r="AF57" s="17">
        <f t="shared" ref="AF57" si="19">SUM(AF50:AF55)</f>
        <v>62021</v>
      </c>
      <c r="AG57" s="17">
        <v>93937</v>
      </c>
      <c r="AH57" s="17">
        <v>-122179</v>
      </c>
      <c r="AI57" s="17">
        <f>SUM(AI50:AI55)</f>
        <v>-280834</v>
      </c>
      <c r="AJ57" s="17">
        <f>SUM(AJ50:AJ55)</f>
        <v>-173495</v>
      </c>
      <c r="AK57" s="17">
        <f>SUM(AK50:AK56)</f>
        <v>1101183</v>
      </c>
      <c r="AL57" s="113"/>
      <c r="AM57" s="17">
        <v>-172047.8</v>
      </c>
      <c r="AN57" s="17">
        <v>-371395</v>
      </c>
      <c r="AO57" s="17">
        <v>-544256.92046000005</v>
      </c>
      <c r="AP57" s="17">
        <v>-129231.6</v>
      </c>
      <c r="AQ57" s="17">
        <v>-156755</v>
      </c>
      <c r="AR57" s="17">
        <f>SUM(AR50:AR55)</f>
        <v>-532520</v>
      </c>
      <c r="AS57" s="17">
        <f>SUM(AS50:AS55)</f>
        <v>-945303</v>
      </c>
      <c r="AT57" s="17">
        <v>461484</v>
      </c>
      <c r="AU57" s="17">
        <f>SUM(AU50:AU56)</f>
        <v>524675</v>
      </c>
    </row>
    <row r="58" spans="1:47">
      <c r="A58" s="9" t="s">
        <v>1012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3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1:47">
      <c r="A59" s="14" t="s">
        <v>1355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13"/>
      <c r="AG59" s="113"/>
      <c r="AH59" s="113"/>
      <c r="AI59" s="15"/>
      <c r="AJ59" s="15"/>
      <c r="AK59" s="15">
        <v>8427</v>
      </c>
      <c r="AL59" s="113"/>
      <c r="AM59" s="15"/>
      <c r="AN59" s="15"/>
      <c r="AO59" s="15"/>
      <c r="AP59" s="15"/>
      <c r="AQ59" s="15"/>
      <c r="AR59" s="15"/>
      <c r="AS59" s="15"/>
      <c r="AT59" s="15"/>
      <c r="AU59" s="15">
        <v>8427</v>
      </c>
    </row>
    <row r="60" spans="1:47">
      <c r="A60" s="14" t="s">
        <v>1013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-6233.9631900000004</v>
      </c>
      <c r="H60" s="15">
        <v>0</v>
      </c>
      <c r="I60" s="15">
        <v>0</v>
      </c>
      <c r="J60" s="15">
        <v>-0.12956000000000001</v>
      </c>
      <c r="K60" s="15">
        <v>-20585.453450000001</v>
      </c>
      <c r="L60" s="15">
        <v>-0.9</v>
      </c>
      <c r="M60" s="15">
        <v>0</v>
      </c>
      <c r="N60" s="15">
        <v>0</v>
      </c>
      <c r="O60" s="15">
        <v>0</v>
      </c>
      <c r="P60" s="15">
        <v>0</v>
      </c>
      <c r="Q60" s="15">
        <v>-0.3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-29882</v>
      </c>
      <c r="AF60" s="113">
        <v>-2</v>
      </c>
      <c r="AG60" s="113">
        <v>-29901</v>
      </c>
      <c r="AH60" s="113">
        <v>0</v>
      </c>
      <c r="AI60" s="15">
        <v>1</v>
      </c>
      <c r="AJ60" s="15">
        <v>-58522</v>
      </c>
      <c r="AK60" s="15">
        <v>-1070509</v>
      </c>
      <c r="AL60" s="113"/>
      <c r="AM60" s="15">
        <v>0</v>
      </c>
      <c r="AN60" s="15">
        <v>-6233.9631900000004</v>
      </c>
      <c r="AO60" s="15">
        <v>-20586.483010000004</v>
      </c>
      <c r="AP60" s="15">
        <v>-0.3</v>
      </c>
      <c r="AQ60" s="15">
        <v>0</v>
      </c>
      <c r="AR60" s="15">
        <f t="shared" ref="AR60:AR74" si="20">SUM(V60:Y60)</f>
        <v>0</v>
      </c>
      <c r="AS60" s="15">
        <f t="shared" ref="AS60:AS74" si="21">SUM(Z60:AC60)</f>
        <v>0</v>
      </c>
      <c r="AT60" s="15">
        <v>-59785</v>
      </c>
      <c r="AU60" s="15">
        <v>-1129030</v>
      </c>
    </row>
    <row r="61" spans="1:47">
      <c r="A61" s="14" t="s">
        <v>1080</v>
      </c>
      <c r="B61" s="15">
        <v>0</v>
      </c>
      <c r="C61" s="15">
        <v>-77646</v>
      </c>
      <c r="D61" s="15">
        <v>-21</v>
      </c>
      <c r="E61" s="15">
        <v>-5</v>
      </c>
      <c r="F61" s="15">
        <v>-5</v>
      </c>
      <c r="G61" s="15">
        <v>-97336</v>
      </c>
      <c r="H61" s="15">
        <v>0</v>
      </c>
      <c r="I61" s="15">
        <v>0</v>
      </c>
      <c r="J61" s="15">
        <v>-4</v>
      </c>
      <c r="K61" s="15">
        <v>-219700</v>
      </c>
      <c r="L61" s="15">
        <v>-3</v>
      </c>
      <c r="M61" s="15">
        <v>0</v>
      </c>
      <c r="N61" s="15">
        <v>-38</v>
      </c>
      <c r="O61" s="15">
        <v>-255212</v>
      </c>
      <c r="P61" s="15">
        <v>0</v>
      </c>
      <c r="Q61" s="15">
        <v>-4.55</v>
      </c>
      <c r="R61" s="15">
        <v>0</v>
      </c>
      <c r="S61" s="15">
        <v>-173610</v>
      </c>
      <c r="T61" s="15">
        <v>0</v>
      </c>
      <c r="U61" s="15">
        <v>-14</v>
      </c>
      <c r="V61" s="15">
        <v>-61</v>
      </c>
      <c r="W61" s="15">
        <v>-201613</v>
      </c>
      <c r="X61" s="15">
        <v>273</v>
      </c>
      <c r="Y61" s="15">
        <v>0</v>
      </c>
      <c r="Z61" s="15">
        <v>0</v>
      </c>
      <c r="AA61" s="15">
        <v>-25737</v>
      </c>
      <c r="AB61" s="15">
        <v>0</v>
      </c>
      <c r="AC61" s="15">
        <v>-34399</v>
      </c>
      <c r="AD61" s="15">
        <v>-10</v>
      </c>
      <c r="AE61" s="15">
        <v>-1</v>
      </c>
      <c r="AF61" s="113">
        <v>-1</v>
      </c>
      <c r="AG61" s="113">
        <v>0</v>
      </c>
      <c r="AH61" s="113">
        <v>0</v>
      </c>
      <c r="AI61" s="15">
        <v>0</v>
      </c>
      <c r="AJ61" s="15">
        <v>0</v>
      </c>
      <c r="AK61" s="15">
        <v>1</v>
      </c>
      <c r="AL61" s="113"/>
      <c r="AM61" s="15">
        <v>-77672</v>
      </c>
      <c r="AN61" s="15">
        <v>-97341</v>
      </c>
      <c r="AO61" s="15">
        <v>-219707</v>
      </c>
      <c r="AP61" s="15">
        <v>-255254.55</v>
      </c>
      <c r="AQ61" s="15">
        <v>-173624</v>
      </c>
      <c r="AR61" s="15">
        <f t="shared" si="20"/>
        <v>-201401</v>
      </c>
      <c r="AS61" s="15">
        <f t="shared" si="21"/>
        <v>-60136</v>
      </c>
      <c r="AT61" s="15">
        <v>-12</v>
      </c>
      <c r="AU61" s="15">
        <v>1</v>
      </c>
    </row>
    <row r="62" spans="1:47">
      <c r="A62" s="14" t="s">
        <v>1014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-6216</v>
      </c>
      <c r="P62" s="15">
        <v>-1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13">
        <v>0</v>
      </c>
      <c r="AG62" s="113">
        <v>0</v>
      </c>
      <c r="AH62" s="113">
        <v>0</v>
      </c>
      <c r="AI62" s="15">
        <v>0</v>
      </c>
      <c r="AJ62" s="15">
        <v>0</v>
      </c>
      <c r="AK62" s="15">
        <v>0</v>
      </c>
      <c r="AL62" s="113"/>
      <c r="AM62" s="15">
        <v>0</v>
      </c>
      <c r="AN62" s="15">
        <v>0</v>
      </c>
      <c r="AO62" s="15">
        <v>0</v>
      </c>
      <c r="AP62" s="15">
        <v>-6217</v>
      </c>
      <c r="AQ62" s="15">
        <v>0</v>
      </c>
      <c r="AR62" s="15">
        <f t="shared" si="20"/>
        <v>0</v>
      </c>
      <c r="AS62" s="15">
        <f t="shared" si="21"/>
        <v>0</v>
      </c>
      <c r="AT62" s="15">
        <v>0</v>
      </c>
      <c r="AU62" s="15">
        <v>0</v>
      </c>
    </row>
    <row r="63" spans="1:47">
      <c r="A63" s="14" t="s">
        <v>1081</v>
      </c>
      <c r="B63" s="15">
        <v>-3648</v>
      </c>
      <c r="C63" s="15">
        <v>-3676</v>
      </c>
      <c r="D63" s="15">
        <v>-3662</v>
      </c>
      <c r="E63" s="15">
        <v>-5468</v>
      </c>
      <c r="F63" s="15">
        <v>-3954</v>
      </c>
      <c r="G63" s="15">
        <v>-3674</v>
      </c>
      <c r="H63" s="15">
        <v>-4365</v>
      </c>
      <c r="I63" s="15">
        <v>-24398</v>
      </c>
      <c r="J63" s="15">
        <v>-3891</v>
      </c>
      <c r="K63" s="15">
        <v>-2289</v>
      </c>
      <c r="L63" s="15">
        <v>0</v>
      </c>
      <c r="M63" s="15">
        <v>-2075</v>
      </c>
      <c r="N63" s="15">
        <v>-32718</v>
      </c>
      <c r="O63" s="15">
        <v>0</v>
      </c>
      <c r="P63" s="15">
        <v>0</v>
      </c>
      <c r="Q63" s="15">
        <v>-28301</v>
      </c>
      <c r="R63" s="15">
        <v>0</v>
      </c>
      <c r="S63" s="15">
        <v>0</v>
      </c>
      <c r="T63" s="15">
        <v>-2082</v>
      </c>
      <c r="U63" s="15">
        <v>-30382</v>
      </c>
      <c r="V63" s="15">
        <v>-35</v>
      </c>
      <c r="W63" s="15">
        <v>-4128</v>
      </c>
      <c r="X63" s="15">
        <v>-4235</v>
      </c>
      <c r="Y63" s="15">
        <v>-1402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13">
        <v>0</v>
      </c>
      <c r="AG63" s="113">
        <v>0</v>
      </c>
      <c r="AH63" s="113">
        <v>0</v>
      </c>
      <c r="AI63" s="15">
        <v>0</v>
      </c>
      <c r="AJ63" s="15">
        <v>0</v>
      </c>
      <c r="AK63" s="15">
        <v>0</v>
      </c>
      <c r="AL63" s="113"/>
      <c r="AM63" s="15">
        <v>-16454</v>
      </c>
      <c r="AN63" s="15">
        <v>-36391</v>
      </c>
      <c r="AO63" s="15">
        <v>-8255</v>
      </c>
      <c r="AP63" s="15">
        <v>-61019</v>
      </c>
      <c r="AQ63" s="15">
        <v>-32464</v>
      </c>
      <c r="AR63" s="15">
        <f t="shared" si="20"/>
        <v>-9800</v>
      </c>
      <c r="AS63" s="15">
        <f t="shared" si="21"/>
        <v>0</v>
      </c>
      <c r="AT63" s="15">
        <v>0</v>
      </c>
      <c r="AU63" s="15">
        <v>0</v>
      </c>
    </row>
    <row r="64" spans="1:47">
      <c r="A64" s="14" t="s">
        <v>1015</v>
      </c>
      <c r="B64" s="15">
        <v>24305</v>
      </c>
      <c r="C64" s="15">
        <v>98195</v>
      </c>
      <c r="D64" s="15">
        <v>11906</v>
      </c>
      <c r="E64" s="15">
        <v>18283</v>
      </c>
      <c r="F64" s="15">
        <v>221519</v>
      </c>
      <c r="G64" s="15">
        <v>257386</v>
      </c>
      <c r="H64" s="15">
        <v>417293</v>
      </c>
      <c r="I64" s="15">
        <v>210232</v>
      </c>
      <c r="J64" s="15">
        <v>20440</v>
      </c>
      <c r="K64" s="15">
        <v>233907</v>
      </c>
      <c r="L64" s="15">
        <v>315063</v>
      </c>
      <c r="M64" s="15">
        <v>10921</v>
      </c>
      <c r="N64" s="15">
        <v>214778</v>
      </c>
      <c r="O64" s="15">
        <v>1482569</v>
      </c>
      <c r="P64" s="15">
        <v>127610</v>
      </c>
      <c r="Q64" s="15">
        <v>20108</v>
      </c>
      <c r="R64" s="15">
        <v>51187</v>
      </c>
      <c r="S64" s="15">
        <v>280814</v>
      </c>
      <c r="T64" s="15">
        <v>37091</v>
      </c>
      <c r="U64" s="15">
        <v>219246</v>
      </c>
      <c r="V64" s="15">
        <v>95233</v>
      </c>
      <c r="W64" s="15">
        <v>195743</v>
      </c>
      <c r="X64" s="15">
        <v>251289</v>
      </c>
      <c r="Y64" s="15">
        <v>100369</v>
      </c>
      <c r="Z64" s="15">
        <v>141792</v>
      </c>
      <c r="AA64" s="15">
        <v>170035</v>
      </c>
      <c r="AB64" s="15">
        <v>29465</v>
      </c>
      <c r="AC64" s="15">
        <v>60261</v>
      </c>
      <c r="AD64" s="15">
        <v>11203</v>
      </c>
      <c r="AE64" s="15">
        <v>58995</v>
      </c>
      <c r="AF64" s="113">
        <v>15957</v>
      </c>
      <c r="AG64" s="113">
        <v>48707</v>
      </c>
      <c r="AH64" s="113">
        <v>24465</v>
      </c>
      <c r="AI64" s="15">
        <v>88622</v>
      </c>
      <c r="AJ64" s="15">
        <v>37632</v>
      </c>
      <c r="AK64" s="15">
        <v>19386</v>
      </c>
      <c r="AL64" s="113"/>
      <c r="AM64" s="15">
        <v>152689</v>
      </c>
      <c r="AN64" s="15">
        <v>1106430</v>
      </c>
      <c r="AO64" s="15">
        <v>580331</v>
      </c>
      <c r="AP64" s="15">
        <v>1845065</v>
      </c>
      <c r="AQ64" s="15">
        <v>588338</v>
      </c>
      <c r="AR64" s="15">
        <f t="shared" si="20"/>
        <v>642634</v>
      </c>
      <c r="AS64" s="15">
        <f t="shared" si="21"/>
        <v>401553</v>
      </c>
      <c r="AT64" s="15">
        <v>134862</v>
      </c>
      <c r="AU64" s="15">
        <v>170105</v>
      </c>
    </row>
    <row r="65" spans="1:48">
      <c r="A65" s="14" t="s">
        <v>1016</v>
      </c>
      <c r="B65" s="15">
        <v>475000</v>
      </c>
      <c r="C65" s="15">
        <v>0</v>
      </c>
      <c r="D65" s="15">
        <v>-3310</v>
      </c>
      <c r="E65" s="15">
        <v>3310</v>
      </c>
      <c r="F65" s="15">
        <v>0</v>
      </c>
      <c r="G65" s="15">
        <v>798071.67388000002</v>
      </c>
      <c r="H65" s="15">
        <v>1928.3261200000047</v>
      </c>
      <c r="I65" s="15">
        <v>0</v>
      </c>
      <c r="J65" s="15">
        <v>600000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700000</v>
      </c>
      <c r="Q65" s="15">
        <v>1400000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837046</v>
      </c>
      <c r="X65" s="15">
        <v>0</v>
      </c>
      <c r="Y65" s="15">
        <v>700000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13">
        <v>0</v>
      </c>
      <c r="AG65" s="113">
        <v>0</v>
      </c>
      <c r="AH65" s="113">
        <v>0</v>
      </c>
      <c r="AI65" s="15">
        <v>0</v>
      </c>
      <c r="AJ65" s="15">
        <v>0</v>
      </c>
      <c r="AK65" s="15">
        <v>1444715</v>
      </c>
      <c r="AL65" s="113"/>
      <c r="AM65" s="15">
        <v>475000</v>
      </c>
      <c r="AN65" s="15">
        <v>800000</v>
      </c>
      <c r="AO65" s="15">
        <v>600000</v>
      </c>
      <c r="AP65" s="15">
        <v>2100000</v>
      </c>
      <c r="AQ65" s="15">
        <v>0</v>
      </c>
      <c r="AR65" s="15">
        <f t="shared" si="20"/>
        <v>1537046</v>
      </c>
      <c r="AS65" s="15">
        <f t="shared" si="21"/>
        <v>0</v>
      </c>
      <c r="AT65" s="15">
        <v>0</v>
      </c>
      <c r="AU65" s="15">
        <v>1444715</v>
      </c>
    </row>
    <row r="66" spans="1:48">
      <c r="A66" s="14" t="s">
        <v>1017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-1637</v>
      </c>
      <c r="K66" s="15">
        <v>0</v>
      </c>
      <c r="L66" s="15">
        <v>1</v>
      </c>
      <c r="M66" s="15">
        <v>0</v>
      </c>
      <c r="N66" s="15">
        <v>0</v>
      </c>
      <c r="O66" s="15">
        <v>0</v>
      </c>
      <c r="P66" s="15">
        <v>-6366</v>
      </c>
      <c r="Q66" s="15">
        <v>-15487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-12971</v>
      </c>
      <c r="X66" s="15">
        <v>0</v>
      </c>
      <c r="Y66" s="15">
        <v>-6597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13">
        <v>0</v>
      </c>
      <c r="AG66" s="113">
        <v>0</v>
      </c>
      <c r="AH66" s="113">
        <v>0</v>
      </c>
      <c r="AI66" s="15">
        <v>0</v>
      </c>
      <c r="AJ66" s="15" t="s">
        <v>0</v>
      </c>
      <c r="AK66" s="15">
        <v>0</v>
      </c>
      <c r="AL66" s="113"/>
      <c r="AM66" s="15">
        <v>0</v>
      </c>
      <c r="AN66" s="15">
        <v>0</v>
      </c>
      <c r="AO66" s="15">
        <v>-1636</v>
      </c>
      <c r="AP66" s="15">
        <v>-21853</v>
      </c>
      <c r="AQ66" s="15">
        <v>0</v>
      </c>
      <c r="AR66" s="15">
        <f t="shared" si="20"/>
        <v>-19568</v>
      </c>
      <c r="AS66" s="15">
        <f t="shared" si="21"/>
        <v>0</v>
      </c>
      <c r="AT66" s="15">
        <v>0</v>
      </c>
      <c r="AU66" s="15">
        <v>0</v>
      </c>
    </row>
    <row r="67" spans="1:48">
      <c r="A67" s="14" t="s">
        <v>1018</v>
      </c>
      <c r="B67" s="15">
        <v>-580488</v>
      </c>
      <c r="C67" s="15">
        <v>-191555</v>
      </c>
      <c r="D67" s="15">
        <v>-68357</v>
      </c>
      <c r="E67" s="15">
        <v>-112947</v>
      </c>
      <c r="F67" s="15">
        <v>-77279</v>
      </c>
      <c r="G67" s="15">
        <v>-455667</v>
      </c>
      <c r="H67" s="15">
        <v>-74911</v>
      </c>
      <c r="I67" s="15">
        <v>-121429</v>
      </c>
      <c r="J67" s="15">
        <v>-48627</v>
      </c>
      <c r="K67" s="15">
        <v>-53312</v>
      </c>
      <c r="L67" s="15">
        <v>-59177</v>
      </c>
      <c r="M67" s="15">
        <v>-55847</v>
      </c>
      <c r="N67" s="15">
        <v>-109831</v>
      </c>
      <c r="O67" s="15">
        <v>-434815</v>
      </c>
      <c r="P67" s="15">
        <v>-299833</v>
      </c>
      <c r="Q67" s="15">
        <v>-437954</v>
      </c>
      <c r="R67" s="15">
        <v>-280167</v>
      </c>
      <c r="S67" s="15">
        <v>-693227</v>
      </c>
      <c r="T67" s="15">
        <v>-7842</v>
      </c>
      <c r="U67" s="15">
        <v>-175863</v>
      </c>
      <c r="V67" s="15">
        <v>-83133</v>
      </c>
      <c r="W67" s="15">
        <v>-310629</v>
      </c>
      <c r="X67" s="15">
        <v>-426249</v>
      </c>
      <c r="Y67" s="15">
        <v>-69511</v>
      </c>
      <c r="Z67" s="15">
        <v>-43651</v>
      </c>
      <c r="AA67" s="15">
        <v>-268305</v>
      </c>
      <c r="AB67" s="15">
        <v>-39799</v>
      </c>
      <c r="AC67" s="15">
        <v>-41549</v>
      </c>
      <c r="AD67" s="15">
        <v>-143049</v>
      </c>
      <c r="AE67" s="15">
        <v>-413736</v>
      </c>
      <c r="AF67" s="113">
        <v>-165530</v>
      </c>
      <c r="AG67" s="113">
        <v>-135156</v>
      </c>
      <c r="AH67" s="113">
        <v>-54848</v>
      </c>
      <c r="AI67" s="15">
        <v>-27076</v>
      </c>
      <c r="AJ67" s="15">
        <v>-184395</v>
      </c>
      <c r="AK67" s="15">
        <v>-162752</v>
      </c>
      <c r="AL67" s="113"/>
      <c r="AM67" s="15">
        <v>-953347</v>
      </c>
      <c r="AN67" s="15">
        <v>-729286</v>
      </c>
      <c r="AO67" s="15">
        <v>-216963</v>
      </c>
      <c r="AP67" s="15">
        <v>-1282433</v>
      </c>
      <c r="AQ67" s="15">
        <v>-1157099</v>
      </c>
      <c r="AR67" s="15">
        <f t="shared" si="20"/>
        <v>-889522</v>
      </c>
      <c r="AS67" s="15">
        <f t="shared" si="21"/>
        <v>-393304</v>
      </c>
      <c r="AT67" s="15">
        <v>-857471</v>
      </c>
      <c r="AU67" s="15">
        <v>-429071</v>
      </c>
    </row>
    <row r="68" spans="1:48">
      <c r="A68" s="14" t="s">
        <v>1019</v>
      </c>
      <c r="B68" s="15">
        <v>-15000</v>
      </c>
      <c r="C68" s="15">
        <v>0</v>
      </c>
      <c r="D68" s="15">
        <v>-15000</v>
      </c>
      <c r="E68" s="15">
        <v>0</v>
      </c>
      <c r="F68" s="15">
        <v>-11492</v>
      </c>
      <c r="G68" s="15">
        <v>0</v>
      </c>
      <c r="H68" s="15">
        <v>-12268</v>
      </c>
      <c r="I68" s="15">
        <v>0</v>
      </c>
      <c r="J68" s="15">
        <v>-14230</v>
      </c>
      <c r="K68" s="15">
        <v>0</v>
      </c>
      <c r="L68" s="15">
        <v>-14968</v>
      </c>
      <c r="M68" s="15">
        <v>0</v>
      </c>
      <c r="N68" s="15">
        <v>-17272</v>
      </c>
      <c r="O68" s="15">
        <v>0</v>
      </c>
      <c r="P68" s="15">
        <v>-18443</v>
      </c>
      <c r="Q68" s="15">
        <v>0</v>
      </c>
      <c r="R68" s="15">
        <v>-21124</v>
      </c>
      <c r="S68" s="15">
        <v>0</v>
      </c>
      <c r="T68" s="15">
        <v>-22486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13">
        <v>0</v>
      </c>
      <c r="AG68" s="113">
        <v>0</v>
      </c>
      <c r="AH68" s="113">
        <v>0</v>
      </c>
      <c r="AI68" s="15">
        <v>0</v>
      </c>
      <c r="AJ68" s="15">
        <v>0</v>
      </c>
      <c r="AK68" s="15">
        <v>0</v>
      </c>
      <c r="AL68" s="113"/>
      <c r="AM68" s="15">
        <v>-30000</v>
      </c>
      <c r="AN68" s="15">
        <v>-23760</v>
      </c>
      <c r="AO68" s="15">
        <v>-29198</v>
      </c>
      <c r="AP68" s="15">
        <v>-35715</v>
      </c>
      <c r="AQ68" s="15">
        <v>-43610</v>
      </c>
      <c r="AR68" s="15">
        <f t="shared" si="20"/>
        <v>0</v>
      </c>
      <c r="AS68" s="15">
        <f t="shared" si="21"/>
        <v>0</v>
      </c>
      <c r="AT68" s="15">
        <v>0</v>
      </c>
      <c r="AU68" s="15">
        <v>0</v>
      </c>
    </row>
    <row r="69" spans="1:48">
      <c r="A69" s="14" t="s">
        <v>1020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-61449</v>
      </c>
      <c r="K69" s="15">
        <v>-61493</v>
      </c>
      <c r="L69" s="15">
        <v>-61605</v>
      </c>
      <c r="M69" s="15">
        <v>-68224</v>
      </c>
      <c r="N69" s="15">
        <v>-64679</v>
      </c>
      <c r="O69" s="15">
        <v>-1327</v>
      </c>
      <c r="P69" s="15">
        <v>-35792</v>
      </c>
      <c r="Q69" s="15">
        <v>-62385</v>
      </c>
      <c r="R69" s="15">
        <v>-55039</v>
      </c>
      <c r="S69" s="15">
        <v>-56100</v>
      </c>
      <c r="T69" s="15">
        <v>-63443</v>
      </c>
      <c r="U69" s="15">
        <v>-76814</v>
      </c>
      <c r="V69" s="15">
        <v>-70088</v>
      </c>
      <c r="W69" s="15">
        <v>-70857</v>
      </c>
      <c r="X69" s="15">
        <v>-72316</v>
      </c>
      <c r="Y69" s="15">
        <v>-77324</v>
      </c>
      <c r="Z69" s="15">
        <v>-70819</v>
      </c>
      <c r="AA69" s="15">
        <v>-69889</v>
      </c>
      <c r="AB69" s="15">
        <v>-69044</v>
      </c>
      <c r="AC69" s="15">
        <v>-79947</v>
      </c>
      <c r="AD69" s="15">
        <v>-78490</v>
      </c>
      <c r="AE69" s="15">
        <v>-81592</v>
      </c>
      <c r="AF69" s="113">
        <v>-84486</v>
      </c>
      <c r="AG69" s="113">
        <v>-91949</v>
      </c>
      <c r="AH69" s="113">
        <v>-85618</v>
      </c>
      <c r="AI69" s="15">
        <v>-91309</v>
      </c>
      <c r="AJ69" s="15">
        <v>-93907</v>
      </c>
      <c r="AK69" s="15">
        <v>-101393</v>
      </c>
      <c r="AL69" s="113"/>
      <c r="AM69" s="15">
        <v>0</v>
      </c>
      <c r="AN69" s="15">
        <v>0</v>
      </c>
      <c r="AO69" s="15">
        <v>-252771</v>
      </c>
      <c r="AP69" s="15">
        <v>-164183</v>
      </c>
      <c r="AQ69" s="15">
        <v>-251396</v>
      </c>
      <c r="AR69" s="15">
        <f t="shared" si="20"/>
        <v>-290585</v>
      </c>
      <c r="AS69" s="15">
        <f t="shared" si="21"/>
        <v>-289699</v>
      </c>
      <c r="AT69" s="15">
        <v>-336517</v>
      </c>
      <c r="AU69" s="15">
        <v>-372227</v>
      </c>
    </row>
    <row r="70" spans="1:48">
      <c r="A70" s="14" t="s">
        <v>1021</v>
      </c>
      <c r="B70" s="15">
        <v>0</v>
      </c>
      <c r="C70" s="15">
        <v>-66667</v>
      </c>
      <c r="D70" s="15">
        <v>0</v>
      </c>
      <c r="E70" s="15">
        <v>0</v>
      </c>
      <c r="F70" s="15">
        <v>-150000</v>
      </c>
      <c r="G70" s="15">
        <v>-66667</v>
      </c>
      <c r="H70" s="15">
        <v>-87499</v>
      </c>
      <c r="I70" s="15">
        <v>0</v>
      </c>
      <c r="J70" s="15">
        <v>-237500</v>
      </c>
      <c r="K70" s="15">
        <v>-68901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-1400000</v>
      </c>
      <c r="R70" s="15">
        <v>-16131</v>
      </c>
      <c r="S70" s="15">
        <v>16131</v>
      </c>
      <c r="T70" s="15">
        <v>0</v>
      </c>
      <c r="U70" s="15">
        <v>0</v>
      </c>
      <c r="V70" s="15">
        <v>0</v>
      </c>
      <c r="W70" s="15">
        <v>-806762</v>
      </c>
      <c r="X70" s="15">
        <v>-77599</v>
      </c>
      <c r="Y70" s="15">
        <v>-141089</v>
      </c>
      <c r="Z70" s="15">
        <v>-77599</v>
      </c>
      <c r="AA70" s="15">
        <v>-291089</v>
      </c>
      <c r="AB70" s="15">
        <v>-227600</v>
      </c>
      <c r="AC70" s="15">
        <v>-202984</v>
      </c>
      <c r="AD70" s="15">
        <v>-322113</v>
      </c>
      <c r="AE70" s="15">
        <v>-154126</v>
      </c>
      <c r="AF70" s="113">
        <v>-500000</v>
      </c>
      <c r="AG70" s="113">
        <v>0</v>
      </c>
      <c r="AH70" s="113">
        <v>0</v>
      </c>
      <c r="AI70" s="15">
        <v>-112006</v>
      </c>
      <c r="AJ70" s="15">
        <v>0</v>
      </c>
      <c r="AK70" s="15">
        <v>-770914</v>
      </c>
      <c r="AL70" s="113"/>
      <c r="AM70" s="15">
        <v>-66667</v>
      </c>
      <c r="AN70" s="15">
        <v>-304166</v>
      </c>
      <c r="AO70" s="15">
        <v>-306401</v>
      </c>
      <c r="AP70" s="15">
        <v>-1400000</v>
      </c>
      <c r="AQ70" s="15">
        <v>0</v>
      </c>
      <c r="AR70" s="15">
        <f t="shared" si="20"/>
        <v>-1025450</v>
      </c>
      <c r="AS70" s="15">
        <f t="shared" si="21"/>
        <v>-799272</v>
      </c>
      <c r="AT70" s="15">
        <v>-976239</v>
      </c>
      <c r="AU70" s="15">
        <v>-882920</v>
      </c>
    </row>
    <row r="71" spans="1:48">
      <c r="A71" s="14" t="s">
        <v>1022</v>
      </c>
      <c r="B71" s="15">
        <v>0</v>
      </c>
      <c r="C71" s="15">
        <v>16630</v>
      </c>
      <c r="D71" s="15">
        <v>300</v>
      </c>
      <c r="E71" s="15">
        <v>900</v>
      </c>
      <c r="F71" s="15">
        <v>0</v>
      </c>
      <c r="G71" s="15">
        <v>21789</v>
      </c>
      <c r="H71" s="15">
        <v>0</v>
      </c>
      <c r="I71" s="15">
        <v>0</v>
      </c>
      <c r="J71" s="15">
        <v>0</v>
      </c>
      <c r="K71" s="15">
        <v>4594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13">
        <v>0</v>
      </c>
      <c r="AG71" s="113">
        <v>0</v>
      </c>
      <c r="AH71" s="113">
        <v>0</v>
      </c>
      <c r="AI71" s="15">
        <v>0</v>
      </c>
      <c r="AJ71" s="15">
        <v>0</v>
      </c>
      <c r="AK71" s="15">
        <v>0</v>
      </c>
      <c r="AL71" s="113"/>
      <c r="AM71" s="15">
        <v>17830</v>
      </c>
      <c r="AN71" s="15">
        <v>21789</v>
      </c>
      <c r="AO71" s="15">
        <v>4594</v>
      </c>
      <c r="AP71" s="15">
        <v>0</v>
      </c>
      <c r="AQ71" s="15">
        <v>0</v>
      </c>
      <c r="AR71" s="15">
        <f t="shared" si="20"/>
        <v>0</v>
      </c>
      <c r="AS71" s="15">
        <f t="shared" si="21"/>
        <v>0</v>
      </c>
      <c r="AT71" s="15">
        <v>0</v>
      </c>
      <c r="AU71" s="15">
        <v>0</v>
      </c>
    </row>
    <row r="72" spans="1:48">
      <c r="A72" s="14" t="s">
        <v>1023</v>
      </c>
      <c r="B72" s="15">
        <v>-1049</v>
      </c>
      <c r="C72" s="15">
        <v>-933</v>
      </c>
      <c r="D72" s="15">
        <v>-864</v>
      </c>
      <c r="E72" s="15">
        <v>-685</v>
      </c>
      <c r="F72" s="15">
        <v>-636</v>
      </c>
      <c r="G72" s="15">
        <v>-2353</v>
      </c>
      <c r="H72" s="15">
        <v>-278973</v>
      </c>
      <c r="I72" s="15">
        <v>-291</v>
      </c>
      <c r="J72" s="15">
        <v>-1</v>
      </c>
      <c r="K72" s="15">
        <v>-4603</v>
      </c>
      <c r="L72" s="15">
        <v>-1.5</v>
      </c>
      <c r="M72" s="15">
        <v>0</v>
      </c>
      <c r="N72" s="15">
        <v>-0.97504000000000002</v>
      </c>
      <c r="O72" s="15">
        <v>-1.4</v>
      </c>
      <c r="P72" s="15">
        <v>-650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13">
        <v>0</v>
      </c>
      <c r="AG72" s="113">
        <v>0</v>
      </c>
      <c r="AH72" s="113">
        <v>0</v>
      </c>
      <c r="AI72" s="15">
        <v>0</v>
      </c>
      <c r="AJ72" s="15">
        <v>0</v>
      </c>
      <c r="AK72" s="15">
        <v>0</v>
      </c>
      <c r="AL72" s="113"/>
      <c r="AM72" s="15">
        <v>-3531</v>
      </c>
      <c r="AN72" s="15">
        <v>-282253</v>
      </c>
      <c r="AO72" s="15">
        <v>-4605.5</v>
      </c>
      <c r="AP72" s="15">
        <v>-652.37504000000001</v>
      </c>
      <c r="AQ72" s="15">
        <v>0</v>
      </c>
      <c r="AR72" s="15">
        <f t="shared" si="20"/>
        <v>0</v>
      </c>
      <c r="AS72" s="15">
        <f t="shared" si="21"/>
        <v>0</v>
      </c>
      <c r="AT72" s="15">
        <v>0</v>
      </c>
      <c r="AU72" s="15">
        <v>0</v>
      </c>
    </row>
    <row r="73" spans="1:48">
      <c r="A73" s="14" t="s">
        <v>1024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-20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13">
        <v>0</v>
      </c>
      <c r="AG73" s="113">
        <v>0</v>
      </c>
      <c r="AH73" s="113">
        <v>0</v>
      </c>
      <c r="AI73" s="15">
        <v>0</v>
      </c>
      <c r="AJ73" s="15">
        <v>0</v>
      </c>
      <c r="AK73" s="15">
        <v>0</v>
      </c>
      <c r="AL73" s="113"/>
      <c r="AM73" s="15">
        <v>0</v>
      </c>
      <c r="AN73" s="15">
        <v>0</v>
      </c>
      <c r="AO73" s="15">
        <v>-20</v>
      </c>
      <c r="AP73" s="15">
        <v>0</v>
      </c>
      <c r="AQ73" s="15">
        <v>0</v>
      </c>
      <c r="AR73" s="15">
        <f t="shared" si="20"/>
        <v>0</v>
      </c>
      <c r="AS73" s="15">
        <f t="shared" si="21"/>
        <v>0</v>
      </c>
      <c r="AT73" s="15">
        <v>0</v>
      </c>
      <c r="AU73" s="15">
        <v>0</v>
      </c>
    </row>
    <row r="74" spans="1:48">
      <c r="A74" s="14" t="s">
        <v>1025</v>
      </c>
      <c r="B74" s="15">
        <v>0</v>
      </c>
      <c r="C74" s="15">
        <v>172</v>
      </c>
      <c r="D74" s="15">
        <v>0</v>
      </c>
      <c r="E74" s="15">
        <v>0</v>
      </c>
      <c r="F74" s="15">
        <v>295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13">
        <v>0</v>
      </c>
      <c r="AG74" s="113">
        <v>0</v>
      </c>
      <c r="AH74" s="113">
        <v>0</v>
      </c>
      <c r="AI74" s="15">
        <v>0</v>
      </c>
      <c r="AK74" s="15">
        <v>0</v>
      </c>
      <c r="AL74" s="113"/>
      <c r="AM74" s="15">
        <v>172</v>
      </c>
      <c r="AN74" s="15">
        <v>295</v>
      </c>
      <c r="AO74" s="15">
        <v>0</v>
      </c>
      <c r="AP74" s="15">
        <v>0</v>
      </c>
      <c r="AQ74" s="15">
        <v>0</v>
      </c>
      <c r="AR74" s="15">
        <f t="shared" si="20"/>
        <v>0</v>
      </c>
      <c r="AS74" s="15">
        <f t="shared" si="21"/>
        <v>0</v>
      </c>
      <c r="AT74" s="15">
        <v>0</v>
      </c>
      <c r="AU74" s="15">
        <v>0</v>
      </c>
    </row>
    <row r="75" spans="1:48">
      <c r="A75" s="16" t="s">
        <v>1011</v>
      </c>
      <c r="B75" s="17">
        <v>-100880</v>
      </c>
      <c r="C75" s="17">
        <v>-225480</v>
      </c>
      <c r="D75" s="17">
        <v>-79008</v>
      </c>
      <c r="E75" s="17">
        <v>-96612</v>
      </c>
      <c r="F75" s="17">
        <v>-21552</v>
      </c>
      <c r="G75" s="17">
        <v>445315.71069000009</v>
      </c>
      <c r="H75" s="17">
        <v>-38794.673880000017</v>
      </c>
      <c r="I75" s="17">
        <v>64114</v>
      </c>
      <c r="J75" s="17">
        <v>253080.87043999997</v>
      </c>
      <c r="K75" s="17">
        <v>-192382.45345</v>
      </c>
      <c r="L75" s="17">
        <v>179308.59999999998</v>
      </c>
      <c r="M75" s="17">
        <v>-115225</v>
      </c>
      <c r="N75" s="17">
        <v>-9760.9750399999994</v>
      </c>
      <c r="O75" s="17">
        <v>784997.6</v>
      </c>
      <c r="P75" s="17">
        <v>466525</v>
      </c>
      <c r="Q75" s="17">
        <v>-524023.85000000009</v>
      </c>
      <c r="R75" s="17">
        <v>-321274</v>
      </c>
      <c r="S75" s="17">
        <v>-625992</v>
      </c>
      <c r="T75" s="17">
        <v>-58762</v>
      </c>
      <c r="U75" s="17">
        <v>-63827</v>
      </c>
      <c r="V75" s="17">
        <v>-58084</v>
      </c>
      <c r="W75" s="17">
        <f t="shared" ref="W75:AB75" si="22">SUM(W60:W74)</f>
        <v>-374171</v>
      </c>
      <c r="X75" s="17">
        <f t="shared" si="22"/>
        <v>-328837</v>
      </c>
      <c r="Y75" s="17">
        <f t="shared" si="22"/>
        <v>504446</v>
      </c>
      <c r="Z75" s="17">
        <f t="shared" si="22"/>
        <v>-50277</v>
      </c>
      <c r="AA75" s="17">
        <f t="shared" si="22"/>
        <v>-484985</v>
      </c>
      <c r="AB75" s="17">
        <f t="shared" si="22"/>
        <v>-306978</v>
      </c>
      <c r="AC75" s="17">
        <f t="shared" ref="AC75" si="23">SUM(AC60:AC74)</f>
        <v>-298618</v>
      </c>
      <c r="AD75" s="17">
        <f t="shared" ref="AD75:AE75" si="24">SUM(AD60:AD74)</f>
        <v>-532459</v>
      </c>
      <c r="AE75" s="17">
        <f t="shared" si="24"/>
        <v>-620342</v>
      </c>
      <c r="AF75" s="17">
        <f t="shared" ref="AF75" si="25">SUM(AF60:AF74)</f>
        <v>-734062</v>
      </c>
      <c r="AG75" s="17">
        <v>-208299</v>
      </c>
      <c r="AH75" s="17">
        <v>-116001</v>
      </c>
      <c r="AI75" s="17">
        <f>SUM(AI60:AI74)</f>
        <v>-141768</v>
      </c>
      <c r="AJ75" s="17">
        <f>SUM(AJ60:AJ74)</f>
        <v>-299192</v>
      </c>
      <c r="AK75" s="17">
        <f>SUM(AK59:AK74)</f>
        <v>-633039</v>
      </c>
      <c r="AL75" s="113"/>
      <c r="AM75" s="17">
        <v>-501980</v>
      </c>
      <c r="AN75" s="17">
        <v>449083.03680999996</v>
      </c>
      <c r="AO75" s="17">
        <v>124782.01699000003</v>
      </c>
      <c r="AP75" s="17">
        <v>717737.77495999995</v>
      </c>
      <c r="AQ75" s="17">
        <v>-1069855</v>
      </c>
      <c r="AR75" s="17">
        <f t="shared" ref="AR75:AT75" si="26">SUM(AR60:AR74)</f>
        <v>-256646</v>
      </c>
      <c r="AS75" s="17">
        <f t="shared" si="26"/>
        <v>-1140858</v>
      </c>
      <c r="AT75" s="17">
        <f t="shared" si="26"/>
        <v>-2095162</v>
      </c>
      <c r="AU75" s="17">
        <f>SUM(AU59:AU74)</f>
        <v>-1190000</v>
      </c>
    </row>
    <row r="76" spans="1:48">
      <c r="A76" s="19" t="s">
        <v>1026</v>
      </c>
      <c r="B76" s="20">
        <v>-183074</v>
      </c>
      <c r="C76" s="20">
        <v>-147556</v>
      </c>
      <c r="D76" s="20">
        <v>42567</v>
      </c>
      <c r="E76" s="20">
        <v>81987.200000000012</v>
      </c>
      <c r="F76" s="20">
        <v>-239793.32797000025</v>
      </c>
      <c r="G76" s="20">
        <v>220526.03840000083</v>
      </c>
      <c r="H76" s="20">
        <v>7105.1412799987593</v>
      </c>
      <c r="I76" s="20">
        <v>368593.81646000035</v>
      </c>
      <c r="J76" s="20">
        <v>-306539.12956000003</v>
      </c>
      <c r="K76" s="20">
        <v>-27546.628499999992</v>
      </c>
      <c r="L76" s="20">
        <v>147976.67953999992</v>
      </c>
      <c r="M76" s="20">
        <v>362399.43896000006</v>
      </c>
      <c r="N76" s="20">
        <v>-363119.69662602496</v>
      </c>
      <c r="O76" s="20">
        <v>1365720.3062418778</v>
      </c>
      <c r="P76" s="20">
        <v>968926.5274732156</v>
      </c>
      <c r="Q76" s="20">
        <v>7409.7906109297182</v>
      </c>
      <c r="R76" s="20">
        <v>-572183</v>
      </c>
      <c r="S76" s="20">
        <v>-805998</v>
      </c>
      <c r="T76" s="20">
        <v>-72364</v>
      </c>
      <c r="U76" s="20">
        <v>254374</v>
      </c>
      <c r="V76" s="20">
        <v>-318498</v>
      </c>
      <c r="W76" s="20">
        <f t="shared" ref="W76:AB76" si="27">W48+W57+W75</f>
        <v>-524669</v>
      </c>
      <c r="X76" s="20">
        <f t="shared" si="27"/>
        <v>-28649</v>
      </c>
      <c r="Y76" s="20">
        <f t="shared" si="27"/>
        <v>1190190</v>
      </c>
      <c r="Z76" s="20">
        <f t="shared" si="27"/>
        <v>-807610</v>
      </c>
      <c r="AA76" s="20">
        <f t="shared" si="27"/>
        <v>-522672</v>
      </c>
      <c r="AB76" s="20">
        <f t="shared" si="27"/>
        <v>276757</v>
      </c>
      <c r="AC76" s="20">
        <f t="shared" ref="AC76" si="28">AC48+AC57+AC75</f>
        <v>295359</v>
      </c>
      <c r="AD76" s="20">
        <f t="shared" ref="AD76:AE76" si="29">AD48+AD57+AD75</f>
        <v>164027</v>
      </c>
      <c r="AE76" s="20">
        <f t="shared" si="29"/>
        <v>-409979</v>
      </c>
      <c r="AF76" s="20">
        <f t="shared" ref="AF76" si="30">AF48+AF57+AF75</f>
        <v>-413395</v>
      </c>
      <c r="AG76" s="20">
        <v>531570</v>
      </c>
      <c r="AH76" s="20">
        <v>-341316</v>
      </c>
      <c r="AI76" s="20">
        <f>AI48+AI57+AI75</f>
        <v>-101266</v>
      </c>
      <c r="AJ76" s="20">
        <f>AJ48+AJ57+AJ75</f>
        <v>-169013</v>
      </c>
      <c r="AK76" s="20">
        <f>AK48+AK57+AK75</f>
        <v>868832</v>
      </c>
      <c r="AL76" s="113"/>
      <c r="AM76" s="20">
        <v>-206075.8</v>
      </c>
      <c r="AN76" s="20">
        <v>356431.6681699995</v>
      </c>
      <c r="AO76" s="20">
        <v>176290.36043999996</v>
      </c>
      <c r="AP76" s="20">
        <v>1978936.927699998</v>
      </c>
      <c r="AQ76" s="20">
        <v>-1196171</v>
      </c>
      <c r="AR76" s="20">
        <f t="shared" ref="AR76:AT76" si="31">AR48+AR57+AR75</f>
        <v>318374</v>
      </c>
      <c r="AS76" s="20">
        <f t="shared" si="31"/>
        <v>-758166</v>
      </c>
      <c r="AT76" s="20">
        <f t="shared" si="31"/>
        <v>-127777</v>
      </c>
      <c r="AU76" s="20">
        <f>AU48+AU57+AU75</f>
        <v>257237</v>
      </c>
    </row>
    <row r="77" spans="1:48">
      <c r="A77" s="16" t="s">
        <v>1027</v>
      </c>
      <c r="B77" s="17">
        <v>616363</v>
      </c>
      <c r="C77" s="17">
        <v>433289</v>
      </c>
      <c r="D77" s="17">
        <v>285733</v>
      </c>
      <c r="E77" s="17">
        <v>328300</v>
      </c>
      <c r="F77" s="17">
        <v>410287.2</v>
      </c>
      <c r="G77" s="17">
        <v>170493.87202999977</v>
      </c>
      <c r="H77" s="17">
        <v>391019.91043000063</v>
      </c>
      <c r="I77" s="17">
        <v>398125.05170999939</v>
      </c>
      <c r="J77" s="17">
        <v>766718.86816999968</v>
      </c>
      <c r="K77" s="17">
        <v>460179.73860999965</v>
      </c>
      <c r="L77" s="17">
        <v>432633.11010999966</v>
      </c>
      <c r="M77" s="17">
        <v>580609.78964999958</v>
      </c>
      <c r="N77" s="17">
        <v>943009.22860999964</v>
      </c>
      <c r="O77" s="17">
        <v>579889.53198397462</v>
      </c>
      <c r="P77" s="17">
        <v>1945609.8382258525</v>
      </c>
      <c r="Q77" s="17">
        <v>2914536.3656990682</v>
      </c>
      <c r="R77" s="17">
        <v>2921946.1563099977</v>
      </c>
      <c r="S77" s="17">
        <v>2349763.1563099977</v>
      </c>
      <c r="T77" s="17">
        <v>1543765.1563099977</v>
      </c>
      <c r="U77" s="17">
        <v>1471401.1563099977</v>
      </c>
      <c r="V77" s="17">
        <v>1725775.1563099977</v>
      </c>
      <c r="W77" s="17">
        <v>1407277.1563099977</v>
      </c>
      <c r="X77" s="17">
        <v>882608.15630999766</v>
      </c>
      <c r="Y77" s="17">
        <v>853959.15630999766</v>
      </c>
      <c r="Z77" s="17">
        <v>2044149.1563099977</v>
      </c>
      <c r="AA77" s="17">
        <v>1236539.1563099977</v>
      </c>
      <c r="AB77" s="17">
        <v>713867.15630999766</v>
      </c>
      <c r="AC77" s="17">
        <v>990624.15630999766</v>
      </c>
      <c r="AD77" s="17">
        <v>1285983.1563099977</v>
      </c>
      <c r="AE77" s="17">
        <v>1450010.1563099977</v>
      </c>
      <c r="AF77" s="17">
        <v>1040031.1563099977</v>
      </c>
      <c r="AG77" s="17">
        <v>626636.15630999766</v>
      </c>
      <c r="AH77" s="17">
        <v>1158206.1563099977</v>
      </c>
      <c r="AI77" s="17">
        <v>816890.15630999766</v>
      </c>
      <c r="AJ77" s="17">
        <v>715624</v>
      </c>
      <c r="AK77" s="17">
        <v>546611</v>
      </c>
      <c r="AL77" s="113"/>
      <c r="AM77" s="17">
        <v>616363</v>
      </c>
      <c r="AN77" s="17">
        <v>410287.2</v>
      </c>
      <c r="AO77" s="17">
        <v>766718.86816999945</v>
      </c>
      <c r="AP77" s="17">
        <v>943009.22860999941</v>
      </c>
      <c r="AQ77" s="17">
        <v>2921946.1563099977</v>
      </c>
      <c r="AR77" s="17">
        <f t="shared" ref="AR77:AS77" si="32">AQ78</f>
        <v>1725775.1563099977</v>
      </c>
      <c r="AS77" s="17">
        <f t="shared" si="32"/>
        <v>2044149.1563099977</v>
      </c>
      <c r="AT77" s="17">
        <f t="shared" ref="AT77" si="33">AS78</f>
        <v>1285983.1563099977</v>
      </c>
      <c r="AU77" s="17">
        <f t="shared" ref="AU77" si="34">AT78</f>
        <v>1158206.1563099977</v>
      </c>
    </row>
    <row r="78" spans="1:48">
      <c r="A78" s="19" t="s">
        <v>1028</v>
      </c>
      <c r="B78" s="20">
        <v>433289</v>
      </c>
      <c r="C78" s="20">
        <v>285733</v>
      </c>
      <c r="D78" s="20">
        <v>328300</v>
      </c>
      <c r="E78" s="20">
        <v>410287.2</v>
      </c>
      <c r="F78" s="20">
        <v>170493.87202999977</v>
      </c>
      <c r="G78" s="20">
        <v>391019.91043000063</v>
      </c>
      <c r="H78" s="20">
        <v>398125.05170999939</v>
      </c>
      <c r="I78" s="20">
        <v>766718.86816999968</v>
      </c>
      <c r="J78" s="20">
        <v>460179.73860999965</v>
      </c>
      <c r="K78" s="20">
        <v>432633.11010999966</v>
      </c>
      <c r="L78" s="20">
        <v>580609.78964999958</v>
      </c>
      <c r="M78" s="20">
        <v>943009.22860999964</v>
      </c>
      <c r="N78" s="20">
        <v>579889.53198397462</v>
      </c>
      <c r="O78" s="20">
        <v>1945609.8382258525</v>
      </c>
      <c r="P78" s="20">
        <v>2914536.3656990682</v>
      </c>
      <c r="Q78" s="20">
        <v>2921946.1563099977</v>
      </c>
      <c r="R78" s="20">
        <v>2349763.1563099977</v>
      </c>
      <c r="S78" s="20">
        <v>1543765.1563099977</v>
      </c>
      <c r="T78" s="20">
        <v>1471401.1563099977</v>
      </c>
      <c r="U78" s="20">
        <v>1725775.1563099977</v>
      </c>
      <c r="V78" s="20">
        <v>1407277.1563099977</v>
      </c>
      <c r="W78" s="20">
        <f t="shared" ref="W78:AB78" si="35">W76+W77</f>
        <v>882608.15630999766</v>
      </c>
      <c r="X78" s="20">
        <f t="shared" si="35"/>
        <v>853959.15630999766</v>
      </c>
      <c r="Y78" s="20">
        <f t="shared" si="35"/>
        <v>2044149.1563099977</v>
      </c>
      <c r="Z78" s="20">
        <f t="shared" si="35"/>
        <v>1236539.1563099977</v>
      </c>
      <c r="AA78" s="20">
        <f t="shared" si="35"/>
        <v>713867.15630999766</v>
      </c>
      <c r="AB78" s="20">
        <f t="shared" si="35"/>
        <v>990624.15630999766</v>
      </c>
      <c r="AC78" s="20">
        <f t="shared" ref="AC78" si="36">AC76+AC77</f>
        <v>1285983.1563099977</v>
      </c>
      <c r="AD78" s="20">
        <f t="shared" ref="AD78:AE78" si="37">AD76+AD77</f>
        <v>1450010.1563099977</v>
      </c>
      <c r="AE78" s="20">
        <f t="shared" si="37"/>
        <v>1040031.1563099977</v>
      </c>
      <c r="AF78" s="20">
        <f t="shared" ref="AF78" si="38">AF76+AF77</f>
        <v>626636.15630999766</v>
      </c>
      <c r="AG78" s="20">
        <v>1158206.1563099977</v>
      </c>
      <c r="AH78" s="20">
        <v>816890.15630999766</v>
      </c>
      <c r="AI78" s="20">
        <f>AI76+AI77</f>
        <v>715624.15630999766</v>
      </c>
      <c r="AJ78" s="20">
        <f>AJ76+AJ77</f>
        <v>546611</v>
      </c>
      <c r="AK78" s="20">
        <f>AK76+AK77</f>
        <v>1415443</v>
      </c>
      <c r="AL78" s="113"/>
      <c r="AM78" s="20">
        <v>410287.2</v>
      </c>
      <c r="AN78" s="20">
        <v>766718.86816999945</v>
      </c>
      <c r="AO78" s="20">
        <v>943009.22860999941</v>
      </c>
      <c r="AP78" s="20">
        <v>2921946.1563099977</v>
      </c>
      <c r="AQ78" s="20">
        <v>1725775.1563099977</v>
      </c>
      <c r="AR78" s="20">
        <f t="shared" ref="AR78:AS78" si="39">AR76+AR77</f>
        <v>2044149.1563099977</v>
      </c>
      <c r="AS78" s="20">
        <f t="shared" si="39"/>
        <v>1285983.1563099977</v>
      </c>
      <c r="AT78" s="20">
        <v>1158206.1563099977</v>
      </c>
      <c r="AU78" s="20">
        <f>AU76+AU77</f>
        <v>1415443.1563099977</v>
      </c>
      <c r="AV78" s="2" t="s">
        <v>1138</v>
      </c>
    </row>
    <row r="79" spans="1:48">
      <c r="P79" s="5"/>
      <c r="Q79" s="5"/>
      <c r="U79" s="5"/>
    </row>
    <row r="80" spans="1:48">
      <c r="A80" s="155" t="s">
        <v>1105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M80" s="5"/>
      <c r="AN80" s="5"/>
      <c r="AO80" s="5"/>
      <c r="AP80" s="5"/>
    </row>
    <row r="81" spans="2:4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M81" s="5"/>
      <c r="AN81" s="5"/>
      <c r="AO81" s="5"/>
      <c r="AP81" s="5"/>
    </row>
    <row r="82" spans="2:4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M82" s="5"/>
      <c r="AN82" s="5"/>
      <c r="AO82" s="5"/>
      <c r="AP82" s="5"/>
    </row>
    <row r="83" spans="2:4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M83" s="5"/>
      <c r="AN83" s="5"/>
      <c r="AO83" s="5"/>
      <c r="AP83" s="5"/>
    </row>
    <row r="84" spans="2:4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M84" s="5"/>
      <c r="AN84" s="5"/>
      <c r="AO84" s="5"/>
      <c r="AP84" s="5"/>
    </row>
    <row r="85" spans="2:4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M85" s="5"/>
      <c r="AN85" s="5"/>
      <c r="AO85" s="5"/>
      <c r="AP85" s="5"/>
    </row>
    <row r="86" spans="2:4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M86" s="5"/>
      <c r="AN86" s="5"/>
      <c r="AO86" s="5"/>
      <c r="AP86" s="5"/>
    </row>
  </sheetData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3:AA32"/>
  <sheetViews>
    <sheetView showGridLines="0" zoomScale="80" zoomScaleNormal="80" workbookViewId="0">
      <pane xSplit="1" ySplit="5" topLeftCell="P6" activePane="bottomRight" state="frozen"/>
      <selection activeCell="A4" sqref="A4"/>
      <selection pane="topRight" activeCell="A4" sqref="A4"/>
      <selection pane="bottomLeft" activeCell="A4" sqref="A4"/>
      <selection pane="bottomRight" activeCell="V5" sqref="V5"/>
    </sheetView>
  </sheetViews>
  <sheetFormatPr defaultColWidth="9.08984375" defaultRowHeight="17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18" width="11.54296875" style="2" customWidth="1"/>
    <col min="19" max="19" width="10.26953125" style="111" bestFit="1" customWidth="1"/>
    <col min="20" max="20" width="10" style="111" bestFit="1" customWidth="1"/>
    <col min="21" max="21" width="10" style="111" customWidth="1"/>
    <col min="22" max="24" width="11.54296875" style="2" customWidth="1"/>
    <col min="25" max="25" width="11.6328125" style="2" bestFit="1" customWidth="1"/>
    <col min="26" max="26" width="11.36328125" style="2" bestFit="1" customWidth="1"/>
    <col min="27" max="27" width="11.36328125" style="2" customWidth="1"/>
    <col min="28" max="16384" width="9.08984375" style="2"/>
  </cols>
  <sheetData>
    <row r="3" spans="1:27">
      <c r="W3" s="1" t="s">
        <v>869</v>
      </c>
    </row>
    <row r="5" spans="1:27">
      <c r="A5" s="6" t="s">
        <v>976</v>
      </c>
      <c r="B5" s="7" t="s">
        <v>892</v>
      </c>
      <c r="C5" s="7" t="s">
        <v>893</v>
      </c>
      <c r="D5" s="7" t="s">
        <v>894</v>
      </c>
      <c r="E5" s="7" t="s">
        <v>895</v>
      </c>
      <c r="F5" s="7" t="s">
        <v>896</v>
      </c>
      <c r="G5" s="7" t="s">
        <v>897</v>
      </c>
      <c r="H5" s="7" t="s">
        <v>1090</v>
      </c>
      <c r="I5" s="7" t="s">
        <v>1119</v>
      </c>
      <c r="J5" s="7" t="s">
        <v>1162</v>
      </c>
      <c r="K5" s="7" t="s">
        <v>1176</v>
      </c>
      <c r="L5" s="7" t="s">
        <v>1188</v>
      </c>
      <c r="M5" s="7" t="s">
        <v>1198</v>
      </c>
      <c r="N5" s="7" t="s">
        <v>1203</v>
      </c>
      <c r="O5" s="7" t="s">
        <v>1208</v>
      </c>
      <c r="P5" s="7" t="s">
        <v>1220</v>
      </c>
      <c r="Q5" s="7" t="s">
        <v>1270</v>
      </c>
      <c r="R5" s="7" t="s">
        <v>1271</v>
      </c>
      <c r="S5" s="7" t="s">
        <v>1287</v>
      </c>
      <c r="T5" s="7" t="s">
        <v>1292</v>
      </c>
      <c r="U5" s="7" t="s">
        <v>1343</v>
      </c>
      <c r="V5" s="112"/>
      <c r="W5" s="7">
        <v>2021</v>
      </c>
      <c r="X5" s="7">
        <v>2022</v>
      </c>
      <c r="Y5" s="7">
        <v>2023</v>
      </c>
      <c r="Z5" s="7">
        <v>2024</v>
      </c>
      <c r="AA5" s="7">
        <v>2025</v>
      </c>
    </row>
    <row r="6" spans="1:27">
      <c r="A6" s="9" t="s">
        <v>1145</v>
      </c>
      <c r="B6" s="119">
        <v>31712.712890045572</v>
      </c>
      <c r="C6" s="119">
        <v>206045.3617191193</v>
      </c>
      <c r="D6" s="119">
        <v>208117.7364816803</v>
      </c>
      <c r="E6" s="119">
        <v>515670.05780946329</v>
      </c>
      <c r="F6" s="119">
        <v>61810</v>
      </c>
      <c r="G6" s="119">
        <v>261949</v>
      </c>
      <c r="H6" s="119">
        <v>234858</v>
      </c>
      <c r="I6" s="119">
        <v>403331</v>
      </c>
      <c r="J6" s="119">
        <v>87465</v>
      </c>
      <c r="K6" s="119">
        <v>238846</v>
      </c>
      <c r="L6" s="119">
        <v>178543</v>
      </c>
      <c r="M6" s="119">
        <v>547543</v>
      </c>
      <c r="N6" s="119">
        <v>211770</v>
      </c>
      <c r="O6" s="119">
        <v>359722</v>
      </c>
      <c r="P6" s="119">
        <v>332023</v>
      </c>
      <c r="Q6" s="119">
        <v>548528</v>
      </c>
      <c r="R6" s="119">
        <v>248375</v>
      </c>
      <c r="S6" s="119">
        <v>435690</v>
      </c>
      <c r="T6" s="119">
        <v>386968</v>
      </c>
      <c r="U6" s="119">
        <v>659625.76969546685</v>
      </c>
      <c r="V6" s="122"/>
      <c r="W6" s="119">
        <v>961545.76689710957</v>
      </c>
      <c r="X6" s="119">
        <v>961948</v>
      </c>
      <c r="Y6" s="119">
        <v>1052397</v>
      </c>
      <c r="Z6" s="119">
        <v>1452043</v>
      </c>
      <c r="AA6" s="119">
        <v>0</v>
      </c>
    </row>
    <row r="7" spans="1:27">
      <c r="A7" s="14" t="s">
        <v>1146</v>
      </c>
      <c r="B7" s="15">
        <v>58787</v>
      </c>
      <c r="C7" s="15">
        <v>6100</v>
      </c>
      <c r="D7" s="15">
        <v>218216</v>
      </c>
      <c r="E7" s="15">
        <v>-239063</v>
      </c>
      <c r="F7" s="15">
        <v>77980</v>
      </c>
      <c r="G7" s="15">
        <v>44438</v>
      </c>
      <c r="H7" s="15">
        <v>53439</v>
      </c>
      <c r="I7" s="15">
        <v>-193242</v>
      </c>
      <c r="J7" s="15">
        <v>2859</v>
      </c>
      <c r="K7" s="15">
        <v>9067</v>
      </c>
      <c r="L7" s="15">
        <v>16890</v>
      </c>
      <c r="M7" s="15">
        <v>-92833</v>
      </c>
      <c r="N7" s="15">
        <v>-70106</v>
      </c>
      <c r="O7" s="15">
        <v>-2355</v>
      </c>
      <c r="P7" s="15">
        <v>-13589</v>
      </c>
      <c r="Q7" s="15">
        <v>21866</v>
      </c>
      <c r="R7" s="15">
        <v>-47280</v>
      </c>
      <c r="S7" s="15">
        <v>-20595</v>
      </c>
      <c r="T7" s="15">
        <v>58327</v>
      </c>
      <c r="U7" s="15">
        <v>13067.926129999887</v>
      </c>
      <c r="V7" s="122"/>
      <c r="W7" s="15">
        <v>44040</v>
      </c>
      <c r="X7" s="15">
        <f>SUM(F7:I7)</f>
        <v>-17385</v>
      </c>
      <c r="Y7" s="15">
        <f>SUM(J7:M7)</f>
        <v>-64017</v>
      </c>
      <c r="Z7" s="15">
        <v>-64184</v>
      </c>
      <c r="AA7" s="15">
        <v>3519.9261299998871</v>
      </c>
    </row>
    <row r="8" spans="1:27">
      <c r="A8" s="14" t="s">
        <v>1147</v>
      </c>
      <c r="B8" s="15">
        <v>-55039</v>
      </c>
      <c r="C8" s="15">
        <v>-56100</v>
      </c>
      <c r="D8" s="15">
        <v>-63443</v>
      </c>
      <c r="E8" s="15">
        <v>-76814</v>
      </c>
      <c r="F8" s="15">
        <v>-70088</v>
      </c>
      <c r="G8" s="15">
        <v>-70857</v>
      </c>
      <c r="H8" s="15">
        <v>-72316</v>
      </c>
      <c r="I8" s="15">
        <v>-77324</v>
      </c>
      <c r="J8" s="15">
        <v>-70819</v>
      </c>
      <c r="K8" s="15">
        <v>-69889</v>
      </c>
      <c r="L8" s="15">
        <v>-69044</v>
      </c>
      <c r="M8" s="15">
        <v>-79947</v>
      </c>
      <c r="N8" s="15">
        <v>-78490</v>
      </c>
      <c r="O8" s="15">
        <v>-81592</v>
      </c>
      <c r="P8" s="15">
        <v>-84486</v>
      </c>
      <c r="Q8" s="15">
        <v>-91949</v>
      </c>
      <c r="R8" s="15">
        <v>-85618</v>
      </c>
      <c r="S8" s="15">
        <v>-91309</v>
      </c>
      <c r="T8" s="15">
        <v>-93907</v>
      </c>
      <c r="U8" s="15">
        <v>-101393</v>
      </c>
      <c r="V8" s="122"/>
      <c r="W8" s="15">
        <v>-251396</v>
      </c>
      <c r="X8" s="15">
        <f>SUM(F8:I8)</f>
        <v>-290585</v>
      </c>
      <c r="Y8" s="15">
        <f>SUM(J8:M8)</f>
        <v>-289699</v>
      </c>
      <c r="Z8" s="15">
        <v>-336517</v>
      </c>
      <c r="AA8" s="15">
        <v>-372227</v>
      </c>
    </row>
    <row r="9" spans="1:27">
      <c r="A9" s="9" t="s">
        <v>1148</v>
      </c>
      <c r="B9" s="119">
        <v>-275524</v>
      </c>
      <c r="C9" s="119">
        <v>-233635</v>
      </c>
      <c r="D9" s="119">
        <v>-324024</v>
      </c>
      <c r="E9" s="119">
        <v>-18508</v>
      </c>
      <c r="F9" s="119">
        <v>-251492</v>
      </c>
      <c r="G9" s="119">
        <f t="shared" ref="G9:L9" si="0">SUM(G10:G16)</f>
        <v>-224347</v>
      </c>
      <c r="H9" s="119">
        <f t="shared" si="0"/>
        <v>148021</v>
      </c>
      <c r="I9" s="119">
        <f t="shared" si="0"/>
        <v>758063</v>
      </c>
      <c r="J9" s="119">
        <f t="shared" si="0"/>
        <v>79830</v>
      </c>
      <c r="K9" s="119">
        <f t="shared" si="0"/>
        <v>62388</v>
      </c>
      <c r="L9" s="119">
        <f t="shared" si="0"/>
        <v>48027</v>
      </c>
      <c r="M9" s="119">
        <f t="shared" ref="M9" si="1">SUM(M10:M16)</f>
        <v>435187</v>
      </c>
      <c r="N9" s="119">
        <f t="shared" ref="N9:O9" si="2">SUM(N10:N16)</f>
        <v>236616</v>
      </c>
      <c r="O9" s="119">
        <f t="shared" si="2"/>
        <v>-28451</v>
      </c>
      <c r="P9" s="119">
        <f t="shared" ref="P9:T9" si="3">SUM(P10:P16)</f>
        <v>-4601</v>
      </c>
      <c r="Q9" s="119">
        <f t="shared" si="3"/>
        <v>179344</v>
      </c>
      <c r="R9" s="119">
        <f t="shared" si="3"/>
        <v>-345361</v>
      </c>
      <c r="S9" s="119">
        <f t="shared" si="3"/>
        <v>11276</v>
      </c>
      <c r="T9" s="119">
        <f t="shared" si="3"/>
        <v>-132406</v>
      </c>
      <c r="U9" s="119">
        <v>85140.096343641984</v>
      </c>
      <c r="V9" s="122"/>
      <c r="W9" s="119">
        <v>-851691</v>
      </c>
      <c r="X9" s="119">
        <f t="shared" ref="X9:Y9" si="4">SUM(X10:X16)</f>
        <v>430245</v>
      </c>
      <c r="Y9" s="119">
        <f t="shared" si="4"/>
        <v>625432</v>
      </c>
      <c r="Z9" s="119">
        <v>382908</v>
      </c>
      <c r="AA9" s="119">
        <v>-381350.90365635802</v>
      </c>
    </row>
    <row r="10" spans="1:27">
      <c r="A10" s="14" t="s">
        <v>994</v>
      </c>
      <c r="B10" s="15">
        <v>308390</v>
      </c>
      <c r="C10" s="15">
        <v>-554439</v>
      </c>
      <c r="D10" s="15">
        <v>-378899</v>
      </c>
      <c r="E10" s="15">
        <v>-880374</v>
      </c>
      <c r="F10" s="15">
        <v>451369</v>
      </c>
      <c r="G10" s="15">
        <v>-555913</v>
      </c>
      <c r="H10" s="15">
        <v>413521</v>
      </c>
      <c r="I10" s="15">
        <v>-274372</v>
      </c>
      <c r="J10" s="15">
        <v>547392</v>
      </c>
      <c r="K10" s="15">
        <v>83562</v>
      </c>
      <c r="L10" s="15">
        <v>129920</v>
      </c>
      <c r="M10" s="15">
        <v>-243612</v>
      </c>
      <c r="N10" s="15">
        <v>536943</v>
      </c>
      <c r="O10" s="15">
        <v>-200959</v>
      </c>
      <c r="P10" s="15">
        <v>-112495</v>
      </c>
      <c r="Q10" s="15">
        <v>-643707</v>
      </c>
      <c r="R10" s="15">
        <v>515097</v>
      </c>
      <c r="S10" s="15">
        <v>-297485</v>
      </c>
      <c r="T10" s="15">
        <v>-114510</v>
      </c>
      <c r="U10" s="15">
        <v>-495205</v>
      </c>
      <c r="V10" s="122"/>
      <c r="W10" s="15">
        <v>-1505322</v>
      </c>
      <c r="X10" s="15">
        <f t="shared" ref="X10:X17" si="5">SUM(F10:I10)</f>
        <v>34605</v>
      </c>
      <c r="Y10" s="15">
        <f t="shared" ref="Y10:Y17" si="6">SUM(J10:M10)</f>
        <v>517262</v>
      </c>
      <c r="Z10" s="15">
        <v>-420218</v>
      </c>
      <c r="AA10" s="15">
        <v>-392103</v>
      </c>
    </row>
    <row r="11" spans="1:27">
      <c r="A11" s="14" t="s">
        <v>938</v>
      </c>
      <c r="B11" s="15">
        <v>-344769</v>
      </c>
      <c r="C11" s="15">
        <v>135620</v>
      </c>
      <c r="D11" s="15">
        <v>-116616</v>
      </c>
      <c r="E11" s="15">
        <v>77588</v>
      </c>
      <c r="F11" s="15">
        <v>-268471</v>
      </c>
      <c r="G11" s="15">
        <v>90695</v>
      </c>
      <c r="H11" s="15">
        <v>-47361</v>
      </c>
      <c r="I11" s="15">
        <v>135709</v>
      </c>
      <c r="J11" s="15">
        <v>-257263</v>
      </c>
      <c r="K11" s="15">
        <v>65975</v>
      </c>
      <c r="L11" s="15">
        <v>19730</v>
      </c>
      <c r="M11" s="15">
        <v>225443</v>
      </c>
      <c r="N11" s="15">
        <v>-196139</v>
      </c>
      <c r="O11" s="15">
        <v>-15183</v>
      </c>
      <c r="P11" s="15">
        <v>-163064</v>
      </c>
      <c r="Q11" s="15">
        <v>182065</v>
      </c>
      <c r="R11" s="15">
        <v>-344405</v>
      </c>
      <c r="S11" s="15">
        <v>103747</v>
      </c>
      <c r="T11" s="15">
        <v>-151485</v>
      </c>
      <c r="U11" s="15">
        <v>186971</v>
      </c>
      <c r="V11" s="122"/>
      <c r="W11" s="15">
        <v>-248177</v>
      </c>
      <c r="X11" s="15">
        <f t="shared" si="5"/>
        <v>-89428</v>
      </c>
      <c r="Y11" s="15">
        <f t="shared" si="6"/>
        <v>53885</v>
      </c>
      <c r="Z11" s="15">
        <v>-192321</v>
      </c>
      <c r="AA11" s="15">
        <v>-205172</v>
      </c>
    </row>
    <row r="12" spans="1:27">
      <c r="A12" s="14" t="s">
        <v>951</v>
      </c>
      <c r="B12" s="15">
        <v>-16005</v>
      </c>
      <c r="C12" s="15">
        <v>-197982</v>
      </c>
      <c r="D12" s="15">
        <v>90965</v>
      </c>
      <c r="E12" s="15">
        <v>135616</v>
      </c>
      <c r="F12" s="15">
        <v>-72628</v>
      </c>
      <c r="G12" s="15">
        <v>-124750</v>
      </c>
      <c r="H12" s="15">
        <v>-102207</v>
      </c>
      <c r="I12" s="15">
        <v>215846</v>
      </c>
      <c r="J12" s="15">
        <v>132203</v>
      </c>
      <c r="K12" s="15">
        <v>-131219</v>
      </c>
      <c r="L12" s="15">
        <v>-67933</v>
      </c>
      <c r="M12" s="15">
        <v>109069</v>
      </c>
      <c r="N12" s="15">
        <v>132560</v>
      </c>
      <c r="O12" s="15">
        <v>-22122</v>
      </c>
      <c r="P12" s="15">
        <v>84878</v>
      </c>
      <c r="Q12" s="15">
        <v>54957</v>
      </c>
      <c r="R12" s="15">
        <v>8117</v>
      </c>
      <c r="S12" s="15">
        <v>-117723</v>
      </c>
      <c r="T12" s="15">
        <v>45201</v>
      </c>
      <c r="U12" s="15">
        <v>32416.901790000004</v>
      </c>
      <c r="V12" s="122"/>
      <c r="W12" s="15">
        <v>12594</v>
      </c>
      <c r="X12" s="15">
        <f t="shared" si="5"/>
        <v>-83739</v>
      </c>
      <c r="Y12" s="15">
        <f t="shared" si="6"/>
        <v>42120</v>
      </c>
      <c r="Z12" s="15">
        <v>250273</v>
      </c>
      <c r="AA12" s="15">
        <v>-31988.098209999996</v>
      </c>
    </row>
    <row r="13" spans="1:27">
      <c r="A13" s="14" t="s">
        <v>962</v>
      </c>
      <c r="B13" s="15">
        <v>8338</v>
      </c>
      <c r="C13" s="15">
        <v>250205</v>
      </c>
      <c r="D13" s="15">
        <v>176407</v>
      </c>
      <c r="E13" s="15">
        <v>285853</v>
      </c>
      <c r="F13" s="15">
        <v>-160769</v>
      </c>
      <c r="G13" s="15">
        <v>286712</v>
      </c>
      <c r="H13" s="15">
        <v>-112483</v>
      </c>
      <c r="I13" s="15">
        <v>173342</v>
      </c>
      <c r="J13" s="15">
        <v>-121060</v>
      </c>
      <c r="K13" s="15">
        <v>-62961</v>
      </c>
      <c r="L13" s="15">
        <v>-92844</v>
      </c>
      <c r="M13" s="15">
        <v>59222</v>
      </c>
      <c r="N13" s="15">
        <v>-117278</v>
      </c>
      <c r="O13" s="15">
        <v>113466</v>
      </c>
      <c r="P13" s="15">
        <v>75101</v>
      </c>
      <c r="Q13" s="15">
        <v>230614</v>
      </c>
      <c r="R13" s="15">
        <v>-281006</v>
      </c>
      <c r="S13" s="15">
        <v>163387</v>
      </c>
      <c r="T13" s="15">
        <v>77876</v>
      </c>
      <c r="U13" s="15">
        <v>95927</v>
      </c>
      <c r="V13" s="122"/>
      <c r="W13" s="15">
        <v>720803</v>
      </c>
      <c r="X13" s="15">
        <f t="shared" si="5"/>
        <v>186802</v>
      </c>
      <c r="Y13" s="15">
        <f t="shared" si="6"/>
        <v>-217643</v>
      </c>
      <c r="Z13" s="15">
        <v>301903</v>
      </c>
      <c r="AA13" s="15">
        <v>56184</v>
      </c>
    </row>
    <row r="14" spans="1:27">
      <c r="A14" s="14" t="s">
        <v>997</v>
      </c>
      <c r="B14" s="15">
        <v>6310</v>
      </c>
      <c r="C14" s="15">
        <v>43193</v>
      </c>
      <c r="D14" s="15">
        <v>30998</v>
      </c>
      <c r="E14" s="15">
        <v>-395</v>
      </c>
      <c r="F14" s="15">
        <v>-30968</v>
      </c>
      <c r="G14" s="15">
        <v>25697</v>
      </c>
      <c r="H14" s="15">
        <v>8747</v>
      </c>
      <c r="I14" s="15">
        <v>-31001</v>
      </c>
      <c r="J14" s="15">
        <v>-15086</v>
      </c>
      <c r="K14" s="15">
        <v>35584</v>
      </c>
      <c r="L14" s="15">
        <v>36963</v>
      </c>
      <c r="M14" s="15">
        <v>36714</v>
      </c>
      <c r="N14" s="15">
        <v>-68276</v>
      </c>
      <c r="O14" s="15">
        <v>25981</v>
      </c>
      <c r="P14" s="15">
        <v>66271</v>
      </c>
      <c r="Q14" s="15">
        <v>35115</v>
      </c>
      <c r="R14" s="15">
        <v>-94446</v>
      </c>
      <c r="S14" s="15">
        <v>36962</v>
      </c>
      <c r="T14" s="15">
        <v>55774</v>
      </c>
      <c r="U14" s="15">
        <v>54235</v>
      </c>
      <c r="V14" s="122"/>
      <c r="W14" s="15">
        <v>80106</v>
      </c>
      <c r="X14" s="15">
        <f t="shared" si="5"/>
        <v>-27525</v>
      </c>
      <c r="Y14" s="15">
        <f t="shared" si="6"/>
        <v>94175</v>
      </c>
      <c r="Z14" s="15">
        <v>59091</v>
      </c>
      <c r="AA14" s="15">
        <v>52525</v>
      </c>
    </row>
    <row r="15" spans="1:27">
      <c r="A15" s="14" t="s">
        <v>1149</v>
      </c>
      <c r="B15" s="15">
        <v>-206205</v>
      </c>
      <c r="C15" s="15">
        <v>91393</v>
      </c>
      <c r="D15" s="15">
        <v>-179156</v>
      </c>
      <c r="E15" s="15">
        <v>235404</v>
      </c>
      <c r="F15" s="15">
        <v>-139985</v>
      </c>
      <c r="G15" s="15">
        <v>67172</v>
      </c>
      <c r="H15" s="15">
        <v>-59560</v>
      </c>
      <c r="I15" s="15">
        <v>205783</v>
      </c>
      <c r="J15" s="15">
        <v>-145418</v>
      </c>
      <c r="K15" s="15">
        <v>87577</v>
      </c>
      <c r="L15" s="15">
        <v>18082</v>
      </c>
      <c r="M15" s="15">
        <v>295213</v>
      </c>
      <c r="N15" s="15">
        <v>-13667</v>
      </c>
      <c r="O15" s="15">
        <v>58861</v>
      </c>
      <c r="P15" s="15">
        <v>63850</v>
      </c>
      <c r="Q15" s="15">
        <v>257199</v>
      </c>
      <c r="R15" s="15">
        <v>-117880</v>
      </c>
      <c r="S15" s="15">
        <v>124477</v>
      </c>
      <c r="T15" s="15">
        <v>20166</v>
      </c>
      <c r="U15" s="15">
        <v>210979.19455364195</v>
      </c>
      <c r="V15" s="122"/>
      <c r="W15" s="15">
        <v>-58564</v>
      </c>
      <c r="X15" s="15">
        <f t="shared" si="5"/>
        <v>73410</v>
      </c>
      <c r="Y15" s="15">
        <f t="shared" si="6"/>
        <v>255454</v>
      </c>
      <c r="Z15" s="15">
        <v>366243</v>
      </c>
      <c r="AA15" s="15">
        <v>237742.19455364195</v>
      </c>
    </row>
    <row r="16" spans="1:27">
      <c r="A16" s="14" t="s">
        <v>992</v>
      </c>
      <c r="B16" s="15">
        <v>-31583</v>
      </c>
      <c r="C16" s="15">
        <v>-1625</v>
      </c>
      <c r="D16" s="15">
        <v>52277</v>
      </c>
      <c r="E16" s="15">
        <v>127800</v>
      </c>
      <c r="F16" s="15">
        <v>-30040</v>
      </c>
      <c r="G16" s="15">
        <v>-13960</v>
      </c>
      <c r="H16" s="15">
        <v>47364</v>
      </c>
      <c r="I16" s="15">
        <v>332756</v>
      </c>
      <c r="J16" s="15">
        <v>-60938</v>
      </c>
      <c r="K16" s="15">
        <v>-16130</v>
      </c>
      <c r="L16" s="15">
        <v>4109</v>
      </c>
      <c r="M16" s="15">
        <v>-46862</v>
      </c>
      <c r="N16" s="15">
        <v>-37527</v>
      </c>
      <c r="O16" s="15">
        <v>11505</v>
      </c>
      <c r="P16" s="15">
        <v>-19142</v>
      </c>
      <c r="Q16" s="15">
        <v>63101</v>
      </c>
      <c r="R16" s="15">
        <v>-30838</v>
      </c>
      <c r="S16" s="15">
        <v>-2089</v>
      </c>
      <c r="T16" s="15">
        <v>-65428</v>
      </c>
      <c r="U16" s="15">
        <v>-184</v>
      </c>
      <c r="V16" s="122"/>
      <c r="W16" s="15">
        <v>146869</v>
      </c>
      <c r="X16" s="15">
        <f t="shared" si="5"/>
        <v>336120</v>
      </c>
      <c r="Y16" s="15">
        <f t="shared" si="6"/>
        <v>-119821</v>
      </c>
      <c r="Z16" s="15">
        <v>17937</v>
      </c>
      <c r="AA16" s="15">
        <v>-98539</v>
      </c>
    </row>
    <row r="17" spans="1:27">
      <c r="A17" s="120" t="s">
        <v>1150</v>
      </c>
      <c r="B17" s="15">
        <v>-7169</v>
      </c>
      <c r="C17" s="15">
        <v>-4707</v>
      </c>
      <c r="D17" s="15">
        <v>-2883</v>
      </c>
      <c r="E17" s="15">
        <v>-41097</v>
      </c>
      <c r="F17" s="15">
        <v>-41304</v>
      </c>
      <c r="G17" s="15">
        <v>-44297</v>
      </c>
      <c r="H17" s="15">
        <v>-3324</v>
      </c>
      <c r="I17" s="15">
        <v>-62383</v>
      </c>
      <c r="J17" s="15">
        <v>-7626</v>
      </c>
      <c r="K17" s="15">
        <v>-12876</v>
      </c>
      <c r="L17" s="15">
        <v>-5725</v>
      </c>
      <c r="M17" s="15">
        <v>-7021</v>
      </c>
      <c r="N17" s="15">
        <v>-11887</v>
      </c>
      <c r="O17" s="15">
        <v>-25706</v>
      </c>
      <c r="P17" s="15">
        <v>-26312</v>
      </c>
      <c r="Q17" s="15">
        <v>-41808</v>
      </c>
      <c r="R17" s="15">
        <v>-37715</v>
      </c>
      <c r="S17" s="15">
        <v>-58593</v>
      </c>
      <c r="T17" s="15">
        <v>-18802</v>
      </c>
      <c r="U17" s="15">
        <v>-16204</v>
      </c>
      <c r="V17" s="122"/>
      <c r="W17" s="15">
        <v>-55856</v>
      </c>
      <c r="X17" s="15">
        <f t="shared" si="5"/>
        <v>-151308</v>
      </c>
      <c r="Y17" s="15">
        <f t="shared" si="6"/>
        <v>-33248</v>
      </c>
      <c r="Z17" s="15">
        <v>-105713</v>
      </c>
      <c r="AA17" s="15">
        <v>-131314</v>
      </c>
    </row>
    <row r="18" spans="1:27">
      <c r="A18" s="9" t="s">
        <v>1151</v>
      </c>
      <c r="B18" s="119">
        <v>-247232.28710995443</v>
      </c>
      <c r="C18" s="119">
        <v>-82296.638280880696</v>
      </c>
      <c r="D18" s="119">
        <v>35983.736481680302</v>
      </c>
      <c r="E18" s="119">
        <v>140188.05780946329</v>
      </c>
      <c r="F18" s="119">
        <v>-223094</v>
      </c>
      <c r="G18" s="119">
        <f t="shared" ref="G18:L18" si="7">G6+G7+G8+G9+G17</f>
        <v>-33114</v>
      </c>
      <c r="H18" s="119">
        <f t="shared" si="7"/>
        <v>360678</v>
      </c>
      <c r="I18" s="119">
        <f t="shared" si="7"/>
        <v>828445</v>
      </c>
      <c r="J18" s="119">
        <f t="shared" si="7"/>
        <v>91709</v>
      </c>
      <c r="K18" s="119">
        <f t="shared" si="7"/>
        <v>227536</v>
      </c>
      <c r="L18" s="119">
        <f t="shared" si="7"/>
        <v>168691</v>
      </c>
      <c r="M18" s="119">
        <f t="shared" ref="M18" si="8">M6+M7+M8+M9+M17</f>
        <v>802929</v>
      </c>
      <c r="N18" s="119">
        <f t="shared" ref="N18:O18" si="9">N6+N7+N8+N9+N17</f>
        <v>287903</v>
      </c>
      <c r="O18" s="119">
        <f t="shared" si="9"/>
        <v>221618</v>
      </c>
      <c r="P18" s="119">
        <f t="shared" ref="P18:T18" si="10">P6+P7+P8+P9+P17</f>
        <v>203035</v>
      </c>
      <c r="Q18" s="119">
        <f t="shared" si="10"/>
        <v>615981</v>
      </c>
      <c r="R18" s="119">
        <f t="shared" si="10"/>
        <v>-267599</v>
      </c>
      <c r="S18" s="119">
        <f t="shared" si="10"/>
        <v>276469</v>
      </c>
      <c r="T18" s="119">
        <f t="shared" si="10"/>
        <v>200180</v>
      </c>
      <c r="U18" s="119">
        <v>640236.79216910875</v>
      </c>
      <c r="V18" s="122"/>
      <c r="W18" s="119">
        <v>-153357.23310289043</v>
      </c>
      <c r="X18" s="119">
        <f t="shared" ref="X18:Y18" si="11">X6+X7+X8+X9+X17</f>
        <v>932915</v>
      </c>
      <c r="Y18" s="119">
        <f t="shared" si="11"/>
        <v>1290865</v>
      </c>
      <c r="Z18" s="119">
        <v>1328537</v>
      </c>
      <c r="AA18" s="119">
        <v>849286.79216910875</v>
      </c>
    </row>
    <row r="19" spans="1:27">
      <c r="A19" s="121" t="s">
        <v>1152</v>
      </c>
      <c r="B19" s="15">
        <v>-4671</v>
      </c>
      <c r="C19" s="15">
        <v>0</v>
      </c>
      <c r="D19" s="15">
        <v>-220</v>
      </c>
      <c r="E19" s="15">
        <v>-261</v>
      </c>
      <c r="F19" s="15">
        <v>0</v>
      </c>
      <c r="G19" s="15">
        <v>-8</v>
      </c>
      <c r="H19" s="15">
        <v>0</v>
      </c>
      <c r="I19" s="15">
        <v>0</v>
      </c>
      <c r="J19" s="15">
        <v>0</v>
      </c>
      <c r="K19" s="15">
        <v>0</v>
      </c>
      <c r="L19" s="15">
        <v>-4546</v>
      </c>
      <c r="M19" s="15">
        <v>-5723</v>
      </c>
      <c r="N19" s="15">
        <v>-2067</v>
      </c>
      <c r="O19" s="15">
        <v>-727</v>
      </c>
      <c r="P19" s="15">
        <v>-313</v>
      </c>
      <c r="Q19" s="15">
        <v>-552</v>
      </c>
      <c r="R19" s="15">
        <v>-381</v>
      </c>
      <c r="S19" s="15">
        <v>-312</v>
      </c>
      <c r="T19" s="15">
        <v>-982</v>
      </c>
      <c r="U19" s="15">
        <v>497.62954999995236</v>
      </c>
      <c r="V19" s="122"/>
      <c r="W19" s="15">
        <v>-5152</v>
      </c>
      <c r="X19" s="15">
        <f>SUM(F19:I19)</f>
        <v>-8</v>
      </c>
      <c r="Y19" s="15">
        <f>SUM(J19:M19)</f>
        <v>-10269</v>
      </c>
      <c r="Z19" s="15">
        <v>-3659</v>
      </c>
      <c r="AA19" s="15">
        <v>-1177.3704500000476</v>
      </c>
    </row>
    <row r="20" spans="1:27">
      <c r="A20" s="14" t="s">
        <v>1153</v>
      </c>
      <c r="B20" s="15">
        <v>-37209</v>
      </c>
      <c r="C20" s="15">
        <v>-56148</v>
      </c>
      <c r="D20" s="15">
        <v>-62182</v>
      </c>
      <c r="E20" s="15">
        <v>-78843</v>
      </c>
      <c r="F20" s="15">
        <v>-58444</v>
      </c>
      <c r="G20" s="15">
        <v>-92669</v>
      </c>
      <c r="H20" s="15">
        <v>-85559</v>
      </c>
      <c r="I20" s="15">
        <v>-38383</v>
      </c>
      <c r="J20" s="15">
        <v>-46901</v>
      </c>
      <c r="K20" s="15">
        <v>-27440</v>
      </c>
      <c r="L20" s="15">
        <v>-27660</v>
      </c>
      <c r="M20" s="15">
        <v>-32280</v>
      </c>
      <c r="N20" s="15">
        <v>-22273</v>
      </c>
      <c r="O20" s="15">
        <v>-39519</v>
      </c>
      <c r="P20" s="15">
        <v>-44576</v>
      </c>
      <c r="Q20" s="15">
        <v>-59177</v>
      </c>
      <c r="R20" s="15">
        <v>-32269</v>
      </c>
      <c r="S20" s="15">
        <v>-64380</v>
      </c>
      <c r="T20" s="15">
        <v>-65287</v>
      </c>
      <c r="U20" s="15">
        <v>-87150</v>
      </c>
      <c r="V20" s="122"/>
      <c r="W20" s="15">
        <v>-234382</v>
      </c>
      <c r="X20" s="15">
        <f>SUM(F20:I20)</f>
        <v>-275055</v>
      </c>
      <c r="Y20" s="15">
        <f>SUM(J20:M20)</f>
        <v>-134281</v>
      </c>
      <c r="Z20" s="15">
        <v>-165545</v>
      </c>
      <c r="AA20" s="15">
        <v>-249086</v>
      </c>
    </row>
    <row r="21" spans="1:27">
      <c r="A21" s="14" t="s">
        <v>949</v>
      </c>
      <c r="B21" s="15">
        <v>-63693</v>
      </c>
      <c r="C21" s="15">
        <v>-74921</v>
      </c>
      <c r="D21" s="15">
        <v>-76513</v>
      </c>
      <c r="E21" s="15">
        <v>-119034</v>
      </c>
      <c r="F21" s="15">
        <v>-62660</v>
      </c>
      <c r="G21" s="15">
        <v>-70974</v>
      </c>
      <c r="H21" s="15">
        <v>-76581</v>
      </c>
      <c r="I21" s="15">
        <v>-103558</v>
      </c>
      <c r="J21" s="15">
        <v>-58347</v>
      </c>
      <c r="K21" s="15">
        <v>-67962</v>
      </c>
      <c r="L21" s="15">
        <v>-53488</v>
      </c>
      <c r="M21" s="15">
        <v>-62888</v>
      </c>
      <c r="N21" s="15">
        <v>-67949</v>
      </c>
      <c r="O21" s="15">
        <v>-45674</v>
      </c>
      <c r="P21" s="15">
        <v>-68847</v>
      </c>
      <c r="Q21" s="15">
        <v>-70991</v>
      </c>
      <c r="R21" s="15">
        <v>-101848</v>
      </c>
      <c r="S21" s="15">
        <v>-54672</v>
      </c>
      <c r="T21" s="15">
        <v>-92821</v>
      </c>
      <c r="U21" s="15">
        <v>-73405</v>
      </c>
      <c r="V21" s="122"/>
      <c r="W21" s="15">
        <v>-334161</v>
      </c>
      <c r="X21" s="15">
        <f>SUM(F21:I21)</f>
        <v>-313773</v>
      </c>
      <c r="Y21" s="15">
        <f>SUM(J21:M21)</f>
        <v>-242685</v>
      </c>
      <c r="Z21" s="15">
        <v>-253461</v>
      </c>
      <c r="AA21" s="15">
        <v>-322746</v>
      </c>
    </row>
    <row r="22" spans="1:27">
      <c r="A22" s="14" t="s">
        <v>1154</v>
      </c>
      <c r="B22" s="15">
        <v>594</v>
      </c>
      <c r="C22" s="15">
        <v>6153</v>
      </c>
      <c r="D22" s="15">
        <v>1060</v>
      </c>
      <c r="E22" s="15">
        <v>299897</v>
      </c>
      <c r="F22" s="15">
        <v>622</v>
      </c>
      <c r="G22" s="15">
        <v>454</v>
      </c>
      <c r="H22" s="15">
        <v>970</v>
      </c>
      <c r="I22" s="15">
        <v>21900</v>
      </c>
      <c r="J22" s="15">
        <v>55482</v>
      </c>
      <c r="K22" s="15">
        <v>4256</v>
      </c>
      <c r="L22" s="15">
        <v>4937</v>
      </c>
      <c r="M22" s="15">
        <v>61064</v>
      </c>
      <c r="N22" s="15">
        <v>1085</v>
      </c>
      <c r="O22" s="15">
        <v>1206</v>
      </c>
      <c r="P22" s="15">
        <v>2493</v>
      </c>
      <c r="Q22" s="15">
        <v>-714</v>
      </c>
      <c r="R22" s="15">
        <v>12536</v>
      </c>
      <c r="S22" s="15">
        <v>-12150</v>
      </c>
      <c r="T22" s="15">
        <v>5530</v>
      </c>
      <c r="U22" s="15">
        <v>839.2543200001719</v>
      </c>
      <c r="V22" s="122"/>
      <c r="W22" s="15">
        <v>307704</v>
      </c>
      <c r="X22" s="15">
        <f>SUM(F22:I22)</f>
        <v>23946</v>
      </c>
      <c r="Y22" s="15">
        <f>SUM(J22:M22)</f>
        <v>125739</v>
      </c>
      <c r="Z22" s="15">
        <v>4070</v>
      </c>
      <c r="AA22" s="15">
        <v>6755.2543200001719</v>
      </c>
    </row>
    <row r="23" spans="1:27">
      <c r="A23" s="9" t="s">
        <v>1155</v>
      </c>
      <c r="B23" s="119">
        <v>-104979</v>
      </c>
      <c r="C23" s="119">
        <v>-124916</v>
      </c>
      <c r="D23" s="119">
        <v>-137855</v>
      </c>
      <c r="E23" s="119">
        <v>101759</v>
      </c>
      <c r="F23" s="119">
        <v>-120482</v>
      </c>
      <c r="G23" s="119">
        <f t="shared" ref="G23:L23" si="12">SUM(G19:G22)</f>
        <v>-163197</v>
      </c>
      <c r="H23" s="119">
        <f t="shared" si="12"/>
        <v>-161170</v>
      </c>
      <c r="I23" s="119">
        <f t="shared" si="12"/>
        <v>-120041</v>
      </c>
      <c r="J23" s="119">
        <f t="shared" si="12"/>
        <v>-49766</v>
      </c>
      <c r="K23" s="119">
        <f t="shared" si="12"/>
        <v>-91146</v>
      </c>
      <c r="L23" s="119">
        <f t="shared" si="12"/>
        <v>-80757</v>
      </c>
      <c r="M23" s="119">
        <f t="shared" ref="M23" si="13">SUM(M19:M22)</f>
        <v>-39827</v>
      </c>
      <c r="N23" s="119">
        <f t="shared" ref="N23:O23" si="14">SUM(N19:N22)</f>
        <v>-91204</v>
      </c>
      <c r="O23" s="119">
        <f t="shared" si="14"/>
        <v>-84714</v>
      </c>
      <c r="P23" s="119">
        <f t="shared" ref="P23:T23" si="15">SUM(P19:P22)</f>
        <v>-111243</v>
      </c>
      <c r="Q23" s="119">
        <f t="shared" si="15"/>
        <v>-131434</v>
      </c>
      <c r="R23" s="119">
        <f t="shared" si="15"/>
        <v>-121962</v>
      </c>
      <c r="S23" s="119">
        <f t="shared" si="15"/>
        <v>-131514</v>
      </c>
      <c r="T23" s="119">
        <f t="shared" si="15"/>
        <v>-153560</v>
      </c>
      <c r="U23" s="119">
        <v>-159218.11612999986</v>
      </c>
      <c r="V23" s="122"/>
      <c r="W23" s="119">
        <v>-265991</v>
      </c>
      <c r="X23" s="119">
        <f t="shared" ref="X23:Y23" si="16">SUM(X19:X22)</f>
        <v>-564890</v>
      </c>
      <c r="Y23" s="119">
        <f t="shared" si="16"/>
        <v>-261496</v>
      </c>
      <c r="Z23" s="119">
        <v>-418595</v>
      </c>
      <c r="AA23" s="119">
        <v>-566254.11612999986</v>
      </c>
    </row>
    <row r="24" spans="1:27">
      <c r="A24" s="9" t="s">
        <v>1156</v>
      </c>
      <c r="B24" s="119">
        <v>-352211.2871099544</v>
      </c>
      <c r="C24" s="119">
        <v>-207212.6382808807</v>
      </c>
      <c r="D24" s="119">
        <v>-101871.2635183197</v>
      </c>
      <c r="E24" s="119">
        <v>241947.05780946329</v>
      </c>
      <c r="F24" s="119">
        <v>-343576</v>
      </c>
      <c r="G24" s="119">
        <f t="shared" ref="G24:L24" si="17">G18+G23</f>
        <v>-196311</v>
      </c>
      <c r="H24" s="119">
        <f t="shared" si="17"/>
        <v>199508</v>
      </c>
      <c r="I24" s="119">
        <f t="shared" si="17"/>
        <v>708404</v>
      </c>
      <c r="J24" s="119">
        <f t="shared" si="17"/>
        <v>41943</v>
      </c>
      <c r="K24" s="119">
        <f t="shared" si="17"/>
        <v>136390</v>
      </c>
      <c r="L24" s="119">
        <f t="shared" si="17"/>
        <v>87934</v>
      </c>
      <c r="M24" s="119">
        <f t="shared" ref="M24" si="18">M18+M23</f>
        <v>763102</v>
      </c>
      <c r="N24" s="119">
        <f t="shared" ref="N24:O24" si="19">N18+N23</f>
        <v>196699</v>
      </c>
      <c r="O24" s="119">
        <f t="shared" si="19"/>
        <v>136904</v>
      </c>
      <c r="P24" s="119">
        <f t="shared" ref="P24:T24" si="20">P18+P23</f>
        <v>91792</v>
      </c>
      <c r="Q24" s="119">
        <f t="shared" si="20"/>
        <v>484547</v>
      </c>
      <c r="R24" s="119">
        <f t="shared" si="20"/>
        <v>-389561</v>
      </c>
      <c r="S24" s="119">
        <f t="shared" si="20"/>
        <v>144955</v>
      </c>
      <c r="T24" s="119">
        <f t="shared" si="20"/>
        <v>46620</v>
      </c>
      <c r="U24" s="119">
        <v>481018.67603910889</v>
      </c>
      <c r="V24" s="122"/>
      <c r="W24" s="119">
        <v>-419348.23310289043</v>
      </c>
      <c r="X24" s="119">
        <f t="shared" ref="X24:Y24" si="21">X18+X23</f>
        <v>368025</v>
      </c>
      <c r="Y24" s="119">
        <f t="shared" si="21"/>
        <v>1029369</v>
      </c>
      <c r="Z24" s="119">
        <v>909942</v>
      </c>
      <c r="AA24" s="119">
        <v>283032.67603910889</v>
      </c>
    </row>
    <row r="25" spans="1:27">
      <c r="A25" s="14" t="s">
        <v>1157</v>
      </c>
      <c r="B25" s="15">
        <v>-7693.6</v>
      </c>
      <c r="C25" s="15">
        <v>-28894</v>
      </c>
      <c r="D25" s="15">
        <v>-30430</v>
      </c>
      <c r="E25" s="15">
        <v>-581.8986300000397</v>
      </c>
      <c r="F25" s="15">
        <v>12370</v>
      </c>
      <c r="G25" s="15">
        <v>-25043</v>
      </c>
      <c r="H25" s="15">
        <v>-3303</v>
      </c>
      <c r="I25" s="15">
        <v>-99984</v>
      </c>
      <c r="J25" s="15">
        <v>36141</v>
      </c>
      <c r="K25" s="15">
        <v>-164709</v>
      </c>
      <c r="L25" s="15">
        <v>1897</v>
      </c>
      <c r="M25" s="15">
        <v>-125898</v>
      </c>
      <c r="N25" s="15">
        <v>12294</v>
      </c>
      <c r="O25" s="15">
        <v>-80574</v>
      </c>
      <c r="P25" s="15">
        <v>-28875</v>
      </c>
      <c r="Q25" s="15">
        <v>-63985</v>
      </c>
      <c r="R25" s="15">
        <v>78447</v>
      </c>
      <c r="S25" s="15">
        <v>-46659</v>
      </c>
      <c r="T25" s="15">
        <v>9215</v>
      </c>
      <c r="U25" s="15">
        <v>-89837.206089999978</v>
      </c>
      <c r="V25" s="122"/>
      <c r="W25" s="15">
        <v>-67599.498630000046</v>
      </c>
      <c r="X25" s="15">
        <f>SUM(F25:I25)</f>
        <v>-115960</v>
      </c>
      <c r="Y25" s="15">
        <f>SUM(J25:M25)</f>
        <v>-252569</v>
      </c>
      <c r="Z25" s="15">
        <v>-161140</v>
      </c>
      <c r="AA25" s="15">
        <v>-48834.206089999978</v>
      </c>
    </row>
    <row r="26" spans="1:27">
      <c r="A26" s="14" t="s">
        <v>1158</v>
      </c>
      <c r="B26" s="15">
        <v>0</v>
      </c>
      <c r="C26" s="15">
        <v>-173610</v>
      </c>
      <c r="D26" s="15">
        <v>-2082</v>
      </c>
      <c r="E26" s="15">
        <v>-30396</v>
      </c>
      <c r="F26" s="15">
        <v>-96</v>
      </c>
      <c r="G26" s="15">
        <v>-205741</v>
      </c>
      <c r="H26" s="15">
        <v>-3962</v>
      </c>
      <c r="I26" s="15">
        <v>-1402</v>
      </c>
      <c r="J26" s="15">
        <v>0</v>
      </c>
      <c r="K26" s="15">
        <v>-25737</v>
      </c>
      <c r="L26" s="15">
        <v>0</v>
      </c>
      <c r="M26" s="15">
        <v>-34399</v>
      </c>
      <c r="N26" s="15">
        <v>-10</v>
      </c>
      <c r="O26" s="15">
        <v>-29883</v>
      </c>
      <c r="P26" s="15">
        <v>-3</v>
      </c>
      <c r="Q26" s="15">
        <v>-29901</v>
      </c>
      <c r="R26" s="15">
        <v>0</v>
      </c>
      <c r="S26" s="15">
        <v>1</v>
      </c>
      <c r="T26" s="15">
        <v>-58522</v>
      </c>
      <c r="U26" s="15">
        <v>-119449.86784258201</v>
      </c>
      <c r="V26" s="122"/>
      <c r="W26" s="15">
        <v>-206088</v>
      </c>
      <c r="X26" s="15">
        <f>SUM(F26:I26)</f>
        <v>-211201</v>
      </c>
      <c r="Y26" s="15">
        <f>SUM(J26:M26)</f>
        <v>-60136</v>
      </c>
      <c r="Z26" s="15">
        <v>-59797</v>
      </c>
      <c r="AA26" s="15">
        <v>-177970.867842582</v>
      </c>
    </row>
    <row r="27" spans="1:27">
      <c r="A27" s="14" t="s">
        <v>1159</v>
      </c>
      <c r="B27" s="15">
        <v>-266235</v>
      </c>
      <c r="C27" s="15">
        <v>-396282</v>
      </c>
      <c r="D27" s="15">
        <v>6763</v>
      </c>
      <c r="E27" s="15">
        <v>43383</v>
      </c>
      <c r="F27" s="15">
        <v>12100</v>
      </c>
      <c r="G27" s="15">
        <v>-97573</v>
      </c>
      <c r="H27" s="15">
        <v>-252559</v>
      </c>
      <c r="I27" s="15">
        <v>583172</v>
      </c>
      <c r="J27" s="15">
        <v>20542</v>
      </c>
      <c r="K27" s="15">
        <v>-389359</v>
      </c>
      <c r="L27" s="15">
        <v>-237934</v>
      </c>
      <c r="M27" s="15">
        <v>-184272</v>
      </c>
      <c r="N27" s="15">
        <v>-453959</v>
      </c>
      <c r="O27" s="15">
        <v>-508867</v>
      </c>
      <c r="P27" s="15">
        <v>-649573</v>
      </c>
      <c r="Q27" s="15">
        <v>-86449</v>
      </c>
      <c r="R27" s="15">
        <v>-30383</v>
      </c>
      <c r="S27" s="15">
        <v>-50460</v>
      </c>
      <c r="T27" s="15">
        <v>-146763</v>
      </c>
      <c r="U27" s="15">
        <v>530435</v>
      </c>
      <c r="W27" s="15">
        <v>-612371</v>
      </c>
      <c r="X27" s="15">
        <f>SUM(F27:I27)</f>
        <v>245140</v>
      </c>
      <c r="Y27" s="15">
        <f>SUM(J27:M27)</f>
        <v>-791023</v>
      </c>
      <c r="Z27" s="15">
        <v>-1698848</v>
      </c>
      <c r="AA27" s="15">
        <v>302829</v>
      </c>
    </row>
    <row r="28" spans="1:27">
      <c r="A28" s="14" t="s">
        <v>1160</v>
      </c>
      <c r="B28" s="15">
        <v>53957</v>
      </c>
      <c r="C28" s="15">
        <v>0</v>
      </c>
      <c r="D28" s="15">
        <v>55257</v>
      </c>
      <c r="E28" s="15">
        <v>22</v>
      </c>
      <c r="F28" s="15">
        <v>704</v>
      </c>
      <c r="G28" s="15">
        <v>-1</v>
      </c>
      <c r="H28" s="15">
        <v>31667</v>
      </c>
      <c r="I28" s="15">
        <v>0</v>
      </c>
      <c r="J28" s="15">
        <v>-906236</v>
      </c>
      <c r="K28" s="15">
        <v>-79257</v>
      </c>
      <c r="L28" s="15">
        <v>424860</v>
      </c>
      <c r="M28" s="15">
        <v>-123174</v>
      </c>
      <c r="N28" s="15">
        <v>409003</v>
      </c>
      <c r="O28" s="15">
        <v>72441</v>
      </c>
      <c r="P28" s="15">
        <v>173264</v>
      </c>
      <c r="Q28" s="15">
        <v>225371</v>
      </c>
      <c r="R28" s="15">
        <v>-217</v>
      </c>
      <c r="S28" s="15">
        <v>-149320</v>
      </c>
      <c r="T28" s="15">
        <v>-19935</v>
      </c>
      <c r="U28" s="15">
        <v>-341173</v>
      </c>
      <c r="W28" s="15">
        <v>109236</v>
      </c>
      <c r="X28" s="15">
        <f>SUM(F28:I28)</f>
        <v>32370</v>
      </c>
      <c r="Y28" s="15">
        <f>SUM(J28:M28)</f>
        <v>-683807</v>
      </c>
      <c r="Z28" s="15">
        <v>880079</v>
      </c>
      <c r="AA28" s="15">
        <v>-510645</v>
      </c>
    </row>
    <row r="29" spans="1:27">
      <c r="A29" s="9" t="s">
        <v>1161</v>
      </c>
      <c r="B29" s="119">
        <v>-219971.59999999998</v>
      </c>
      <c r="C29" s="119">
        <v>-598786</v>
      </c>
      <c r="D29" s="119">
        <v>29508</v>
      </c>
      <c r="E29" s="119">
        <v>12427.10136999996</v>
      </c>
      <c r="F29" s="119">
        <v>25078</v>
      </c>
      <c r="G29" s="119">
        <f t="shared" ref="G29:L29" si="22">SUM(G25:G28)</f>
        <v>-328358</v>
      </c>
      <c r="H29" s="119">
        <f t="shared" si="22"/>
        <v>-228157</v>
      </c>
      <c r="I29" s="119">
        <f t="shared" si="22"/>
        <v>481786</v>
      </c>
      <c r="J29" s="119">
        <f t="shared" si="22"/>
        <v>-849553</v>
      </c>
      <c r="K29" s="119">
        <f t="shared" si="22"/>
        <v>-659062</v>
      </c>
      <c r="L29" s="119">
        <f t="shared" si="22"/>
        <v>188823</v>
      </c>
      <c r="M29" s="119">
        <f t="shared" ref="M29" si="23">SUM(M25:M28)</f>
        <v>-467743</v>
      </c>
      <c r="N29" s="119">
        <f t="shared" ref="N29:O29" si="24">SUM(N25:N28)</f>
        <v>-32672</v>
      </c>
      <c r="O29" s="119">
        <f t="shared" si="24"/>
        <v>-546883</v>
      </c>
      <c r="P29" s="119">
        <f t="shared" ref="P29:T29" si="25">SUM(P25:P28)</f>
        <v>-505187</v>
      </c>
      <c r="Q29" s="119">
        <f t="shared" si="25"/>
        <v>45036</v>
      </c>
      <c r="R29" s="119">
        <f t="shared" si="25"/>
        <v>47847</v>
      </c>
      <c r="S29" s="119">
        <f t="shared" si="25"/>
        <v>-246438</v>
      </c>
      <c r="T29" s="119">
        <f t="shared" si="25"/>
        <v>-216005</v>
      </c>
      <c r="U29" s="119">
        <v>-20025.073932581989</v>
      </c>
      <c r="W29" s="119">
        <v>-776822.49863000005</v>
      </c>
      <c r="X29" s="119">
        <f>SUM(W25:W28)</f>
        <v>-776822.49863000005</v>
      </c>
      <c r="Y29" s="119">
        <f>SUM(X25:X28)</f>
        <v>-49651</v>
      </c>
      <c r="Z29" s="119">
        <v>-1039706</v>
      </c>
      <c r="AA29" s="119">
        <v>-434621.07393258199</v>
      </c>
    </row>
    <row r="30" spans="1:27">
      <c r="A30" s="9" t="s">
        <v>1026</v>
      </c>
      <c r="B30" s="119">
        <v>-572183</v>
      </c>
      <c r="C30" s="119">
        <v>-805998</v>
      </c>
      <c r="D30" s="119">
        <v>-72364</v>
      </c>
      <c r="E30" s="119">
        <v>254374</v>
      </c>
      <c r="F30" s="119">
        <v>-318498</v>
      </c>
      <c r="G30" s="119">
        <v>-524669</v>
      </c>
      <c r="H30" s="119">
        <v>-28649</v>
      </c>
      <c r="I30" s="119">
        <v>1190190</v>
      </c>
      <c r="J30" s="119">
        <v>-807610</v>
      </c>
      <c r="K30" s="119">
        <v>-522672</v>
      </c>
      <c r="L30" s="119">
        <v>276757</v>
      </c>
      <c r="M30" s="119">
        <v>295359</v>
      </c>
      <c r="N30" s="119">
        <v>164027</v>
      </c>
      <c r="O30" s="119">
        <v>-409979</v>
      </c>
      <c r="P30" s="119">
        <v>-413395</v>
      </c>
      <c r="Q30" s="119">
        <v>531570</v>
      </c>
      <c r="R30" s="119">
        <v>-341316</v>
      </c>
      <c r="S30" s="119">
        <v>-101266</v>
      </c>
      <c r="T30" s="119">
        <v>-169013</v>
      </c>
      <c r="U30" s="119">
        <v>460993.6021065269</v>
      </c>
      <c r="W30" s="119">
        <v>-1196171</v>
      </c>
      <c r="X30" s="119">
        <v>318374</v>
      </c>
      <c r="Y30" s="119">
        <v>-758166</v>
      </c>
      <c r="Z30" s="119">
        <v>-127777</v>
      </c>
      <c r="AA30" s="119">
        <v>-150601.3978934731</v>
      </c>
    </row>
    <row r="32" spans="1:27">
      <c r="A32" s="155" t="s">
        <v>1344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K15"/>
  <sheetViews>
    <sheetView showGridLines="0" zoomScale="80" zoomScaleNormal="80" workbookViewId="0">
      <pane xSplit="1" ySplit="5" topLeftCell="Z6" activePane="bottomRight" state="frozen"/>
      <selection activeCell="A4" sqref="A4"/>
      <selection pane="topRight" activeCell="A4" sqref="A4"/>
      <selection pane="bottomLeft" activeCell="A4" sqref="A4"/>
      <selection pane="bottomRight" activeCell="AL5" sqref="AL5"/>
    </sheetView>
  </sheetViews>
  <sheetFormatPr defaultColWidth="9.08984375" defaultRowHeight="16"/>
  <cols>
    <col min="1" max="1" width="49.36328125" style="43" customWidth="1"/>
    <col min="2" max="33" width="13.36328125" style="43" customWidth="1"/>
    <col min="34" max="34" width="11.36328125" style="43" bestFit="1" customWidth="1"/>
    <col min="35" max="35" width="11.54296875" style="43" bestFit="1" customWidth="1"/>
    <col min="36" max="36" width="11.81640625" style="43" bestFit="1" customWidth="1"/>
    <col min="37" max="37" width="11.81640625" style="43" customWidth="1"/>
    <col min="38" max="16384" width="9.08984375" style="43"/>
  </cols>
  <sheetData>
    <row r="1" spans="1:37" s="2" customFormat="1" ht="17"/>
    <row r="2" spans="1:37" s="2" customFormat="1" ht="17"/>
    <row r="3" spans="1:37" s="2" customFormat="1" ht="17">
      <c r="T3" s="82" t="s">
        <v>869</v>
      </c>
    </row>
    <row r="4" spans="1:37" s="2" customFormat="1" ht="17"/>
    <row r="5" spans="1:37">
      <c r="A5" s="7" t="s">
        <v>1030</v>
      </c>
      <c r="B5" s="7" t="s">
        <v>1097</v>
      </c>
      <c r="C5" s="7" t="s">
        <v>1098</v>
      </c>
      <c r="D5" s="7" t="s">
        <v>1099</v>
      </c>
      <c r="E5" s="7" t="s">
        <v>1100</v>
      </c>
      <c r="F5" s="7" t="s">
        <v>1101</v>
      </c>
      <c r="G5" s="7" t="s">
        <v>1102</v>
      </c>
      <c r="H5" s="7" t="s">
        <v>1103</v>
      </c>
      <c r="I5" s="7" t="s">
        <v>1104</v>
      </c>
      <c r="J5" s="7" t="s">
        <v>884</v>
      </c>
      <c r="K5" s="7" t="s">
        <v>885</v>
      </c>
      <c r="L5" s="7" t="s">
        <v>886</v>
      </c>
      <c r="M5" s="7" t="s">
        <v>887</v>
      </c>
      <c r="N5" s="7" t="s">
        <v>888</v>
      </c>
      <c r="O5" s="7" t="s">
        <v>889</v>
      </c>
      <c r="P5" s="7" t="s">
        <v>890</v>
      </c>
      <c r="Q5" s="7" t="s">
        <v>891</v>
      </c>
      <c r="R5" s="7" t="s">
        <v>892</v>
      </c>
      <c r="S5" s="7" t="s">
        <v>893</v>
      </c>
      <c r="T5" s="7" t="s">
        <v>894</v>
      </c>
      <c r="U5" s="7" t="s">
        <v>895</v>
      </c>
      <c r="V5" s="7" t="s">
        <v>896</v>
      </c>
      <c r="W5" s="7" t="s">
        <v>897</v>
      </c>
      <c r="X5" s="7" t="s">
        <v>1090</v>
      </c>
      <c r="Y5" s="7" t="s">
        <v>1119</v>
      </c>
      <c r="Z5" s="7" t="s">
        <v>1162</v>
      </c>
      <c r="AA5" s="7" t="s">
        <v>1176</v>
      </c>
      <c r="AB5" s="7" t="s">
        <v>1188</v>
      </c>
      <c r="AC5" s="7" t="s">
        <v>1198</v>
      </c>
      <c r="AD5" s="7" t="s">
        <v>1203</v>
      </c>
      <c r="AE5" s="7" t="s">
        <v>1208</v>
      </c>
      <c r="AF5" s="7" t="s">
        <v>1220</v>
      </c>
      <c r="AG5" s="7" t="s">
        <v>1270</v>
      </c>
      <c r="AH5" s="7" t="s">
        <v>1271</v>
      </c>
      <c r="AI5" s="7" t="s">
        <v>1287</v>
      </c>
      <c r="AJ5" s="7" t="s">
        <v>1292</v>
      </c>
      <c r="AK5" s="7" t="s">
        <v>1343</v>
      </c>
    </row>
    <row r="6" spans="1:37">
      <c r="A6" s="8" t="s">
        <v>1029</v>
      </c>
      <c r="B6" s="15">
        <v>780921.43576000002</v>
      </c>
      <c r="C6" s="15">
        <v>642965.31142000004</v>
      </c>
      <c r="D6" s="15">
        <v>693795.47292000009</v>
      </c>
      <c r="E6" s="15">
        <v>782324.20130999992</v>
      </c>
      <c r="F6" s="15">
        <v>548407.14278000011</v>
      </c>
      <c r="G6" s="15">
        <v>774747.90328000009</v>
      </c>
      <c r="H6" s="15">
        <v>787965.94608999998</v>
      </c>
      <c r="I6" s="15">
        <v>1162563.43618</v>
      </c>
      <c r="J6" s="15">
        <v>862014.01673000003</v>
      </c>
      <c r="K6" s="15">
        <v>840650.02304999996</v>
      </c>
      <c r="L6" s="15">
        <v>1199445.78654</v>
      </c>
      <c r="M6" s="15">
        <v>1569492.03951</v>
      </c>
      <c r="N6" s="15">
        <v>1342527.71444</v>
      </c>
      <c r="O6" s="15">
        <v>2369836.3906900003</v>
      </c>
      <c r="P6" s="15">
        <v>3338622.3892999999</v>
      </c>
      <c r="Q6" s="15">
        <v>3378307.2968199998</v>
      </c>
      <c r="R6" s="15">
        <v>2754240.6220399998</v>
      </c>
      <c r="S6" s="15">
        <v>1951337.5332400003</v>
      </c>
      <c r="T6" s="15">
        <v>1829184</v>
      </c>
      <c r="U6" s="15">
        <v>2090553.3389400004</v>
      </c>
      <c r="V6" s="15">
        <v>1780893</v>
      </c>
      <c r="W6" s="15">
        <v>1266689</v>
      </c>
      <c r="X6" s="15">
        <v>1218466</v>
      </c>
      <c r="Y6" s="15">
        <v>2420540</v>
      </c>
      <c r="Z6" s="15">
        <v>2534645</v>
      </c>
      <c r="AA6" s="15">
        <v>2130505</v>
      </c>
      <c r="AB6" s="15">
        <v>2011667</v>
      </c>
      <c r="AC6" s="15">
        <v>2443370</v>
      </c>
      <c r="AD6" s="15">
        <v>2213364</v>
      </c>
      <c r="AE6" s="15">
        <v>1739262</v>
      </c>
      <c r="AF6" s="15">
        <v>1164791</v>
      </c>
      <c r="AG6" s="15">
        <v>1472216</v>
      </c>
      <c r="AH6" s="15">
        <v>1140973</v>
      </c>
      <c r="AI6" s="113">
        <v>1200094</v>
      </c>
      <c r="AJ6" s="113">
        <v>1067668</v>
      </c>
      <c r="AK6" s="113">
        <v>1903002.543481057</v>
      </c>
    </row>
    <row r="7" spans="1:37">
      <c r="A7" s="46" t="s">
        <v>952</v>
      </c>
      <c r="B7" s="47">
        <v>-1803731.69083</v>
      </c>
      <c r="C7" s="47">
        <v>-1653281.7267</v>
      </c>
      <c r="D7" s="47">
        <v>-1620075.2585499999</v>
      </c>
      <c r="E7" s="47">
        <v>-1553297.4640300001</v>
      </c>
      <c r="F7" s="47">
        <v>-1523575.20579</v>
      </c>
      <c r="G7" s="47">
        <v>-2093379.8754199999</v>
      </c>
      <c r="H7" s="47">
        <v>-2055154.0301600001</v>
      </c>
      <c r="I7" s="47">
        <v>-2143566.1447000001</v>
      </c>
      <c r="J7" s="47">
        <v>-2475708.8304999997</v>
      </c>
      <c r="K7" s="47">
        <v>-2597828.1035699998</v>
      </c>
      <c r="L7" s="47">
        <v>-2860515.98967</v>
      </c>
      <c r="M7" s="47">
        <v>-2826136.4424100001</v>
      </c>
      <c r="N7" s="47">
        <v>-2925320.24223</v>
      </c>
      <c r="O7" s="47">
        <v>-3984336.8912500003</v>
      </c>
      <c r="P7" s="47">
        <v>-4503560.6576999994</v>
      </c>
      <c r="Q7" s="47">
        <v>-4085296.1863200003</v>
      </c>
      <c r="R7" s="47">
        <v>-3864703.8833599994</v>
      </c>
      <c r="S7" s="47">
        <v>-3467037.9931599996</v>
      </c>
      <c r="T7" s="47">
        <v>-3500573</v>
      </c>
      <c r="U7" s="47">
        <v>-3576867.3078517495</v>
      </c>
      <c r="V7" s="47">
        <v>-3652560</v>
      </c>
      <c r="W7" s="47">
        <v>-3635184</v>
      </c>
      <c r="X7" s="47">
        <v>-3497530</v>
      </c>
      <c r="Y7" s="47">
        <v>-4083946</v>
      </c>
      <c r="Z7" s="47">
        <v>-4252594</v>
      </c>
      <c r="AA7" s="47">
        <v>-3836655</v>
      </c>
      <c r="AB7" s="47">
        <f t="shared" ref="AB7" si="0">SUM(AB8:AB9)</f>
        <v>-3729045</v>
      </c>
      <c r="AC7" s="47">
        <f t="shared" ref="AC7:AD7" si="1">SUM(AC8:AC9)</f>
        <v>-3508856</v>
      </c>
      <c r="AD7" s="47">
        <f t="shared" si="1"/>
        <v>-3153616</v>
      </c>
      <c r="AE7" s="47">
        <f t="shared" ref="AE7:AF7" si="2">SUM(AE8:AE9)</f>
        <v>-2644054</v>
      </c>
      <c r="AF7" s="47">
        <f t="shared" si="2"/>
        <v>-2034465</v>
      </c>
      <c r="AG7" s="47">
        <v>-1970996</v>
      </c>
      <c r="AH7" s="47">
        <v>-2010072</v>
      </c>
      <c r="AI7" s="47">
        <v>-1972668</v>
      </c>
      <c r="AJ7" s="47">
        <v>-1906966</v>
      </c>
      <c r="AK7" s="47">
        <v>-2463246</v>
      </c>
    </row>
    <row r="8" spans="1:37">
      <c r="A8" s="45" t="s">
        <v>1031</v>
      </c>
      <c r="B8" s="15">
        <v>-636279.79249999998</v>
      </c>
      <c r="C8" s="15">
        <v>-565527.99659</v>
      </c>
      <c r="D8" s="15">
        <v>-707346.07828999998</v>
      </c>
      <c r="E8" s="15">
        <v>-580999.62412000005</v>
      </c>
      <c r="F8" s="15">
        <v>-854610.0612600001</v>
      </c>
      <c r="G8" s="15">
        <v>-706036.53132000007</v>
      </c>
      <c r="H8" s="15">
        <v>-829618.54350999999</v>
      </c>
      <c r="I8" s="15">
        <v>-726969.6553300001</v>
      </c>
      <c r="J8" s="15">
        <v>-494224.46715999988</v>
      </c>
      <c r="K8" s="15">
        <v>-431152.85753999988</v>
      </c>
      <c r="L8" s="15">
        <v>-611078.94688000006</v>
      </c>
      <c r="M8" s="15">
        <v>-821746.99049000023</v>
      </c>
      <c r="N8" s="15">
        <v>-1157471.1082599999</v>
      </c>
      <c r="O8" s="15">
        <v>-2812685.7318200003</v>
      </c>
      <c r="P8" s="15">
        <v>-2562701.0171799995</v>
      </c>
      <c r="Q8" s="15">
        <v>-1301931.6604700002</v>
      </c>
      <c r="R8" s="15">
        <v>-1084996.2950299999</v>
      </c>
      <c r="S8" s="15">
        <v>-787577.86015999981</v>
      </c>
      <c r="T8" s="15">
        <v>-1316992</v>
      </c>
      <c r="U8" s="15">
        <v>-1379323.91002175</v>
      </c>
      <c r="V8" s="15">
        <v>-1526299</v>
      </c>
      <c r="W8" s="15">
        <v>-1401500</v>
      </c>
      <c r="X8" s="15">
        <v>-1077416</v>
      </c>
      <c r="Y8" s="15">
        <v>-1377835</v>
      </c>
      <c r="Z8" s="15">
        <v>-1437067</v>
      </c>
      <c r="AA8" s="15">
        <v>-1120954</v>
      </c>
      <c r="AB8" s="15">
        <v>-1129425</v>
      </c>
      <c r="AC8" s="15">
        <v>-1028604</v>
      </c>
      <c r="AD8" s="15">
        <v>-793252</v>
      </c>
      <c r="AE8" s="15">
        <v>-693902</v>
      </c>
      <c r="AF8" s="15">
        <v>-421276</v>
      </c>
      <c r="AG8" s="15">
        <v>-691399</v>
      </c>
      <c r="AH8" s="15">
        <v>-743512</v>
      </c>
      <c r="AI8" s="113">
        <v>-778953</v>
      </c>
      <c r="AJ8" s="113">
        <v>-711809</v>
      </c>
      <c r="AK8" s="113">
        <v>-497730</v>
      </c>
    </row>
    <row r="9" spans="1:37">
      <c r="A9" s="45" t="s">
        <v>1032</v>
      </c>
      <c r="B9" s="15">
        <v>-1167451.89833</v>
      </c>
      <c r="C9" s="15">
        <v>-1087753.7301100001</v>
      </c>
      <c r="D9" s="15">
        <v>-912729.18026000005</v>
      </c>
      <c r="E9" s="15">
        <v>-972297.8399100001</v>
      </c>
      <c r="F9" s="15">
        <v>-668965.14452999993</v>
      </c>
      <c r="G9" s="15">
        <v>-1387343.3440999999</v>
      </c>
      <c r="H9" s="15">
        <v>-1225535.4866500001</v>
      </c>
      <c r="I9" s="15">
        <v>-1416596.4893699999</v>
      </c>
      <c r="J9" s="15">
        <v>-1981484.3633399999</v>
      </c>
      <c r="K9" s="15">
        <v>-2166675.24603</v>
      </c>
      <c r="L9" s="15">
        <v>-2249437.0427899999</v>
      </c>
      <c r="M9" s="15">
        <v>-2004389.4519199999</v>
      </c>
      <c r="N9" s="15">
        <v>-1767849.1339699998</v>
      </c>
      <c r="O9" s="15">
        <v>-1171651.15943</v>
      </c>
      <c r="P9" s="15">
        <v>-1940859.6405199999</v>
      </c>
      <c r="Q9" s="15">
        <v>-2783364.5258499999</v>
      </c>
      <c r="R9" s="15">
        <v>-2779707.5883299997</v>
      </c>
      <c r="S9" s="15">
        <v>-2679460.1329999999</v>
      </c>
      <c r="T9" s="15">
        <v>-2183581</v>
      </c>
      <c r="U9" s="15">
        <v>-2197543.3978299997</v>
      </c>
      <c r="V9" s="15">
        <v>-2126261</v>
      </c>
      <c r="W9" s="15">
        <v>-2233684</v>
      </c>
      <c r="X9" s="15">
        <v>-2420114</v>
      </c>
      <c r="Y9" s="15">
        <v>-2706111</v>
      </c>
      <c r="Z9" s="15">
        <v>-2815527</v>
      </c>
      <c r="AA9" s="15">
        <v>-2715701</v>
      </c>
      <c r="AB9" s="15">
        <v>-2599620</v>
      </c>
      <c r="AC9" s="15">
        <v>-2480252</v>
      </c>
      <c r="AD9" s="15">
        <v>-2360364</v>
      </c>
      <c r="AE9" s="15">
        <v>-1950152</v>
      </c>
      <c r="AF9" s="15">
        <v>-1613189</v>
      </c>
      <c r="AG9" s="15">
        <v>-1279597</v>
      </c>
      <c r="AH9" s="15">
        <v>-1266560</v>
      </c>
      <c r="AI9" s="113">
        <v>-1193715</v>
      </c>
      <c r="AJ9" s="113">
        <v>-1195157</v>
      </c>
      <c r="AK9" s="113">
        <v>-1965516</v>
      </c>
    </row>
    <row r="10" spans="1:37" s="44" customFormat="1">
      <c r="A10" s="46" t="s">
        <v>874</v>
      </c>
      <c r="B10" s="48">
        <v>-1022810.25507</v>
      </c>
      <c r="C10" s="48">
        <v>-1010316.41528</v>
      </c>
      <c r="D10" s="48">
        <v>-926279.78562999982</v>
      </c>
      <c r="E10" s="48">
        <v>-770973.26272000023</v>
      </c>
      <c r="F10" s="48">
        <v>-975168.06300999993</v>
      </c>
      <c r="G10" s="48">
        <v>-1318631.9721399997</v>
      </c>
      <c r="H10" s="48">
        <v>-1267188.0840700001</v>
      </c>
      <c r="I10" s="48">
        <v>-981002.7085200001</v>
      </c>
      <c r="J10" s="48">
        <v>-1613694.8137699997</v>
      </c>
      <c r="K10" s="48">
        <v>-1757178.0805199998</v>
      </c>
      <c r="L10" s="48">
        <v>-1661070.20313</v>
      </c>
      <c r="M10" s="48">
        <v>-1256644.4029000001</v>
      </c>
      <c r="N10" s="48">
        <v>-1582792.52779</v>
      </c>
      <c r="O10" s="48">
        <v>-1614500.5005600001</v>
      </c>
      <c r="P10" s="48">
        <v>-1164938.2683999995</v>
      </c>
      <c r="Q10" s="48">
        <v>-706988.88950000051</v>
      </c>
      <c r="R10" s="48">
        <v>-1110463.2613199996</v>
      </c>
      <c r="S10" s="48">
        <v>-1515700.4599199994</v>
      </c>
      <c r="T10" s="48">
        <v>-1671389</v>
      </c>
      <c r="U10" s="48">
        <v>-1486313.9689117491</v>
      </c>
      <c r="V10" s="48">
        <v>-1871667</v>
      </c>
      <c r="W10" s="48">
        <v>-2368495</v>
      </c>
      <c r="X10" s="48">
        <v>-2279064</v>
      </c>
      <c r="Y10" s="48">
        <v>-1663406</v>
      </c>
      <c r="Z10" s="48">
        <v>-1717949</v>
      </c>
      <c r="AA10" s="48">
        <v>-1706150</v>
      </c>
      <c r="AB10" s="48">
        <f t="shared" ref="AB10:AC10" si="3">AB7+AB6</f>
        <v>-1717378</v>
      </c>
      <c r="AC10" s="48">
        <f t="shared" si="3"/>
        <v>-1065486</v>
      </c>
      <c r="AD10" s="48">
        <f t="shared" ref="AD10:AE10" si="4">AD7+AD6</f>
        <v>-940252</v>
      </c>
      <c r="AE10" s="48">
        <f t="shared" si="4"/>
        <v>-904792</v>
      </c>
      <c r="AF10" s="48">
        <f t="shared" ref="AF10" si="5">AF7+AF6</f>
        <v>-869674</v>
      </c>
      <c r="AG10" s="48">
        <v>-498780</v>
      </c>
      <c r="AH10" s="48">
        <v>-869099</v>
      </c>
      <c r="AI10" s="48">
        <v>-772574</v>
      </c>
      <c r="AJ10" s="48">
        <v>-839298</v>
      </c>
      <c r="AK10" s="48">
        <v>-560243.45651894296</v>
      </c>
    </row>
    <row r="11" spans="1:37" s="44" customFormat="1">
      <c r="A11" s="86" t="s">
        <v>1033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2.6120559089511994</v>
      </c>
      <c r="S11" s="84">
        <v>1.6467751068388832</v>
      </c>
      <c r="T11" s="84">
        <v>1.6003806932104669</v>
      </c>
      <c r="U11" s="84">
        <v>1.5457546197058727</v>
      </c>
      <c r="V11" s="84">
        <v>1.8874400419707322</v>
      </c>
      <c r="W11" s="84">
        <v>2.2609920749198786</v>
      </c>
      <c r="X11" s="84">
        <v>2.1214664957866574</v>
      </c>
      <c r="Y11" s="84">
        <v>1.7292057366926279</v>
      </c>
      <c r="Z11" s="84">
        <v>1.7395137519833375</v>
      </c>
      <c r="AA11" s="84">
        <v>1.7689476412649041</v>
      </c>
      <c r="AB11" s="84">
        <v>1.8910001816810451</v>
      </c>
      <c r="AC11" s="84">
        <v>1.0124373216571312</v>
      </c>
      <c r="AD11" s="84">
        <v>0.79905702548308744</v>
      </c>
      <c r="AE11" s="84">
        <v>0.69729295656985557</v>
      </c>
      <c r="AF11" s="84">
        <v>0.59933786244243858</v>
      </c>
      <c r="AG11" s="84">
        <v>0.34350263041646428</v>
      </c>
      <c r="AH11" s="84">
        <v>0.5838176654252718</v>
      </c>
      <c r="AI11" s="84">
        <v>0.49377866518046598</v>
      </c>
      <c r="AJ11" s="84">
        <v>0.51822561792979704</v>
      </c>
      <c r="AK11" s="84">
        <v>0.31903265991988305</v>
      </c>
    </row>
    <row r="12" spans="1:37" s="44" customFormat="1">
      <c r="A12" s="86" t="s">
        <v>1144</v>
      </c>
      <c r="B12" s="84">
        <v>1.1254546630062006</v>
      </c>
      <c r="C12" s="84">
        <v>1.0199756749756723</v>
      </c>
      <c r="D12" s="84">
        <v>0.89953548848113829</v>
      </c>
      <c r="E12" s="84">
        <v>0.64857502141766488</v>
      </c>
      <c r="F12" s="84">
        <v>0.8910643934849769</v>
      </c>
      <c r="G12" s="84">
        <v>1.1927468022717616</v>
      </c>
      <c r="H12" s="84">
        <v>1.0857341653912826</v>
      </c>
      <c r="I12" s="84">
        <v>0.56327501399394686</v>
      </c>
      <c r="J12" s="84">
        <v>0.95393348371544573</v>
      </c>
      <c r="K12" s="84">
        <v>1.0722734879655693</v>
      </c>
      <c r="L12" s="84">
        <v>1.0614620060764202</v>
      </c>
      <c r="M12" s="84">
        <v>1.1857211070500107</v>
      </c>
      <c r="N12" s="84">
        <v>1.6232005792722417</v>
      </c>
      <c r="O12" s="84">
        <v>3.5356750445211711</v>
      </c>
      <c r="P12" s="84">
        <v>4.0979411645648067</v>
      </c>
      <c r="Q12" s="84">
        <v>3.0371912244687165</v>
      </c>
      <c r="R12" s="84">
        <v>6.836422082001282</v>
      </c>
      <c r="S12" s="84">
        <v>2.3524275165204145</v>
      </c>
      <c r="T12" s="84">
        <v>2.2000000000000002</v>
      </c>
      <c r="U12" s="84">
        <v>2.191544440198633</v>
      </c>
      <c r="V12" s="84">
        <v>2.6556272370653367</v>
      </c>
      <c r="W12" s="84">
        <v>3.1157351445156323</v>
      </c>
      <c r="X12" s="84">
        <v>2.9170538533823458</v>
      </c>
      <c r="Y12" s="84">
        <v>2.4776584370167272</v>
      </c>
      <c r="Z12" s="84">
        <v>2.4672930349323341</v>
      </c>
      <c r="AA12" s="84">
        <v>2.5308086174756728</v>
      </c>
      <c r="AB12" s="84">
        <v>2.7592977406343593</v>
      </c>
      <c r="AC12" s="84">
        <v>1.3946441203641828</v>
      </c>
      <c r="AD12" s="84">
        <v>1.0677181791779831</v>
      </c>
      <c r="AE12" s="84">
        <v>0.9140821176678765</v>
      </c>
      <c r="AF12" s="84">
        <v>0.77198629879176617</v>
      </c>
      <c r="AG12" s="84">
        <v>0.44712553983210324</v>
      </c>
      <c r="AH12" s="84">
        <v>0.77909370773194808</v>
      </c>
      <c r="AI12" s="84">
        <v>0.63757834464235219</v>
      </c>
      <c r="AJ12" s="84">
        <v>0.66717900731218205</v>
      </c>
      <c r="AK12" s="84">
        <v>0.41160032795968104</v>
      </c>
    </row>
    <row r="14" spans="1:37">
      <c r="A14" s="155" t="s">
        <v>1105</v>
      </c>
    </row>
    <row r="15" spans="1:37">
      <c r="A15" s="155" t="s">
        <v>1344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Retail</vt:lpstr>
      <vt:lpstr> Midway Financeira</vt:lpstr>
      <vt:lpstr>Midway Indicators</vt:lpstr>
      <vt:lpstr>Consolidated Income Statement</vt:lpstr>
      <vt:lpstr>Balance Sheet</vt:lpstr>
      <vt:lpstr>Cash Flow</vt:lpstr>
      <vt:lpstr>Free Cash Flow</vt:lpstr>
      <vt:lpstr>Net Debt</vt:lpstr>
      <vt:lpstr>CAPEX</vt:lpstr>
      <vt:lpstr>Stores</vt:lpstr>
      <vt:lpstr>Interest on Equity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NICOLE BRUNETTO</cp:lastModifiedBy>
  <dcterms:created xsi:type="dcterms:W3CDTF">2022-09-26T23:04:22Z</dcterms:created>
  <dcterms:modified xsi:type="dcterms:W3CDTF">2026-02-19T23:48:52Z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